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firstSheet="1" activeTab="10"/>
  </bookViews>
  <sheets>
    <sheet name="Krycí list rozpočtu" sheetId="1" r:id="rId1"/>
    <sheet name="Rekapitulácia objektov stavby" sheetId="2" r:id="rId2"/>
    <sheet name="Zateplenie fasády" sheetId="3" r:id="rId3"/>
    <sheet name="Zateplenie strechy" sheetId="4" r:id="rId4"/>
    <sheet name="Výmena vonk. otvor. konštr." sheetId="5" r:id="rId5"/>
    <sheet name="Ostatné" sheetId="6" r:id="rId6"/>
    <sheet name="ELI" sheetId="7" r:id="rId7"/>
    <sheet name="MaR" sheetId="8" r:id="rId8"/>
    <sheet name="ÚK" sheetId="9" r:id="rId9"/>
    <sheet name="VZT" sheetId="10" r:id="rId10"/>
    <sheet name="ZTI" sheetId="11" r:id="rId11"/>
  </sheets>
  <externalReferences>
    <externalReference r:id="rId14"/>
  </externalReferences>
  <definedNames>
    <definedName name="_xlnm.Print_Titles" localSheetId="0">'Krycí list rozpočtu'!$1:$3</definedName>
    <definedName name="_xlnm.Print_Titles" localSheetId="1">'Rekapitulácia objektov stavby'!$1:$9</definedName>
  </definedNames>
  <calcPr fullCalcOnLoad="1"/>
</workbook>
</file>

<file path=xl/sharedStrings.xml><?xml version="1.0" encoding="utf-8"?>
<sst xmlns="http://schemas.openxmlformats.org/spreadsheetml/2006/main" count="5932" uniqueCount="2754">
  <si>
    <t>Názov stavby</t>
  </si>
  <si>
    <t>JKSO</t>
  </si>
  <si>
    <t>EČO</t>
  </si>
  <si>
    <t>Miesto</t>
  </si>
  <si>
    <t>IČO</t>
  </si>
  <si>
    <t>IČ DPH</t>
  </si>
  <si>
    <t>Objednávateľ</t>
  </si>
  <si>
    <t>Projektant</t>
  </si>
  <si>
    <t>Zhotoviteľ</t>
  </si>
  <si>
    <t xml:space="preserve">   </t>
  </si>
  <si>
    <t>Spracoval</t>
  </si>
  <si>
    <t xml:space="preserve">Rosoft, s.r.o.   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</si>
  <si>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</si>
  <si>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</si>
  <si>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</si>
  <si>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</si>
  <si>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</si>
  <si>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</si>
  <si>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</si>
  <si>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</si>
  <si>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</si>
  <si>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</si>
  <si>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</si>
  <si>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</si>
  <si>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</si>
  <si>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</si>
  <si>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</si>
  <si>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</si>
  <si>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</si>
  <si>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</si>
  <si>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</si>
  <si>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</si>
  <si>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</si>
  <si>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</si>
  <si>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</si>
  <si>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</si>
  <si>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</si>
  <si>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Zariadenie stav.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</si>
  <si>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</si>
  <si>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</si>
  <si>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</si>
  <si>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</si>
  <si>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</si>
  <si>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</si>
  <si>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</si>
  <si>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</si>
  <si>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</si>
  <si>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</si>
  <si>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</si>
  <si>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</si>
  <si>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</si>
  <si>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</si>
  <si>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</si>
  <si>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</si>
  <si>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</si>
  <si>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</si>
  <si>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</si>
  <si>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</si>
  <si>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</si>
  <si>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</si>
  <si>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</si>
  <si>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</si>
  <si>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</si>
  <si>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</si>
  <si>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</si>
  <si>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</si>
  <si>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</si>
  <si>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</si>
  <si>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</si>
  <si>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</si>
  <si>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</si>
  <si>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</si>
  <si>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</si>
  <si>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</si>
  <si>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</si>
  <si>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</si>
  <si>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</si>
  <si>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</si>
  <si>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</si>
  <si>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</si>
  <si>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</si>
  <si>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</si>
  <si>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</si>
  <si>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</si>
  <si>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</si>
  <si>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</si>
  <si>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</si>
  <si>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</si>
  <si>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</si>
  <si>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</si>
  <si>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</si>
  <si>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</si>
  <si>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</si>
  <si>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Zhotoviteľ:</t>
  </si>
  <si>
    <t xml:space="preserve">Spracoval: </t>
  </si>
  <si>
    <t>Rosoft, s.r.o.</t>
  </si>
  <si>
    <t xml:space="preserve">Dátum: </t>
  </si>
  <si>
    <t>Kód</t>
  </si>
  <si>
    <t>Zákazka</t>
  </si>
  <si>
    <t>Cena bez DPH</t>
  </si>
  <si>
    <t>Cena s DPH</t>
  </si>
  <si>
    <t>ZRN</t>
  </si>
  <si>
    <t>Celkom</t>
  </si>
  <si>
    <t>Hl. III Stavebné objekty</t>
  </si>
  <si>
    <t>MV SR, Pribinova č.2, 812 72 Bratislava</t>
  </si>
  <si>
    <t>Objednávateľ:  MV SR, Pribinova č.2, 812 72 Bratislava</t>
  </si>
  <si>
    <t>SO 01.1.4.1 Administratívna budova -  Zdravotechnika</t>
  </si>
  <si>
    <t>SO 01.1.4.2 Administratívna budova - Ústredné kúrenie</t>
  </si>
  <si>
    <t>SO 01.1.4.3 Administratívna budova - Elektroinštalácie, Bleskozvod</t>
  </si>
  <si>
    <t>SO 01.1.4.4 Administratívna budova -MaR</t>
  </si>
  <si>
    <t>SO 01.1.4.5 Administratívna budova - Vzduchotecnika</t>
  </si>
  <si>
    <t xml:space="preserve">SO 01.1.1 Administratívna budova - Zateplenie plochy obvodového plášťa   </t>
  </si>
  <si>
    <t xml:space="preserve">SO 01.1.2 Administratívna budova - Zateplenie plochy strešného plášťa   </t>
  </si>
  <si>
    <t>SO 01.1.4 Administratívna budova - Ostatné oprávnené náklady</t>
  </si>
  <si>
    <t>Rimavská Sobota OO PZ,rekonštrukcia a modernizácia objetku</t>
  </si>
  <si>
    <t>ul.Stavbárov 2,97901 Rimavská Sobota</t>
  </si>
  <si>
    <t xml:space="preserve">Ing.arch.Hladký Mikuláš   </t>
  </si>
  <si>
    <t>10/2018</t>
  </si>
  <si>
    <t>Rimavská Sobota OO PZ, rekonštrukcia a modernizácia objektu</t>
  </si>
  <si>
    <t>Miesto:             ul.Stavbárov 2,97901 Rimavská Sobota</t>
  </si>
  <si>
    <t>KRYCÍ LIST ZADANIA STAVBY</t>
  </si>
  <si>
    <t xml:space="preserve">SO 01.1.3 Administratívna budova - Výmena vonkajšej otvorovej konštrukcie   </t>
  </si>
  <si>
    <t>Zadanie s výkazom výmer</t>
  </si>
  <si>
    <t xml:space="preserve">Stavba: </t>
  </si>
  <si>
    <t xml:space="preserve">Objekt: </t>
  </si>
  <si>
    <t>SO 01.1.3 Administratívna budova - Výmena vonkajšej otvorovej konštrukcie</t>
  </si>
  <si>
    <t xml:space="preserve">Objednávateľ: </t>
  </si>
  <si>
    <t>MV SR, Pribinova2,81272 Bratislava</t>
  </si>
  <si>
    <t xml:space="preserve">Zhotoviteľ: </t>
  </si>
  <si>
    <t>Rosoft,s.r.o.</t>
  </si>
  <si>
    <t xml:space="preserve">Miesto: </t>
  </si>
  <si>
    <t>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</si>
  <si>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</si>
  <si>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</si>
  <si>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</si>
  <si>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</si>
  <si>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</si>
  <si>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</si>
  <si>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</si>
  <si>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 xml:space="preserve">Práce a dodávky HSV   </t>
  </si>
  <si>
    <t xml:space="preserve">Úpravy povrchov, podlahy, osadenie   </t>
  </si>
  <si>
    <t>014</t>
  </si>
  <si>
    <t>612409991</t>
  </si>
  <si>
    <t xml:space="preserve">Začistenie omietok (s dodaním hmoty-omietka) okolo okien, dverí,podláh, obkladov atď., vrátane penetrácie a náteru 3x maľba ref.alebo ekvivalent Jupol gold biely   </t>
  </si>
  <si>
    <t>m</t>
  </si>
  <si>
    <t xml:space="preserve">"na KZS ostení a nadpraží zo strany int.   </t>
  </si>
  <si>
    <t xml:space="preserve">"D1L   </t>
  </si>
  <si>
    <t xml:space="preserve">5,3*2   </t>
  </si>
  <si>
    <t xml:space="preserve">"D2P   </t>
  </si>
  <si>
    <t xml:space="preserve">5,5   </t>
  </si>
  <si>
    <t xml:space="preserve">"D3P   </t>
  </si>
  <si>
    <t xml:space="preserve">"D4L   </t>
  </si>
  <si>
    <t xml:space="preserve">5,3   </t>
  </si>
  <si>
    <t xml:space="preserve">Medzisúčet   </t>
  </si>
  <si>
    <t xml:space="preserve">"ZS1   </t>
  </si>
  <si>
    <t xml:space="preserve">9,5   </t>
  </si>
  <si>
    <t xml:space="preserve">"O1   </t>
  </si>
  <si>
    <t xml:space="preserve">4,8*8   </t>
  </si>
  <si>
    <t xml:space="preserve">"O2   </t>
  </si>
  <si>
    <t xml:space="preserve">5,2*4   </t>
  </si>
  <si>
    <t xml:space="preserve">"O2a   </t>
  </si>
  <si>
    <t xml:space="preserve">4,6*3   </t>
  </si>
  <si>
    <t xml:space="preserve">"O3   </t>
  </si>
  <si>
    <t xml:space="preserve">2,3*4   </t>
  </si>
  <si>
    <t xml:space="preserve">"O4   </t>
  </si>
  <si>
    <t xml:space="preserve">3,4*1   </t>
  </si>
  <si>
    <t xml:space="preserve">"O5   </t>
  </si>
  <si>
    <t xml:space="preserve">2,4*1   </t>
  </si>
  <si>
    <t xml:space="preserve">"O5a   </t>
  </si>
  <si>
    <t xml:space="preserve">2,2*8   </t>
  </si>
  <si>
    <t xml:space="preserve">"O6   </t>
  </si>
  <si>
    <t xml:space="preserve">3*1   </t>
  </si>
  <si>
    <t xml:space="preserve">"O7   </t>
  </si>
  <si>
    <t xml:space="preserve">4*1   </t>
  </si>
  <si>
    <t xml:space="preserve">"O8   </t>
  </si>
  <si>
    <t xml:space="preserve">1,8*11   </t>
  </si>
  <si>
    <t xml:space="preserve">"O9   </t>
  </si>
  <si>
    <t xml:space="preserve">1,7*1   </t>
  </si>
  <si>
    <t xml:space="preserve">"O10   </t>
  </si>
  <si>
    <t xml:space="preserve">2,1*1   </t>
  </si>
  <si>
    <t xml:space="preserve">"O11   </t>
  </si>
  <si>
    <t xml:space="preserve">4,2*61   </t>
  </si>
  <si>
    <t xml:space="preserve">"O12   </t>
  </si>
  <si>
    <t xml:space="preserve">4,3*24   </t>
  </si>
  <si>
    <t xml:space="preserve">"O13   </t>
  </si>
  <si>
    <t xml:space="preserve">4,9*4   </t>
  </si>
  <si>
    <t xml:space="preserve">"O13a   </t>
  </si>
  <si>
    <t xml:space="preserve">5,3*12   </t>
  </si>
  <si>
    <t xml:space="preserve">"O14   </t>
  </si>
  <si>
    <t xml:space="preserve">5*2   </t>
  </si>
  <si>
    <t xml:space="preserve">"O15   </t>
  </si>
  <si>
    <t xml:space="preserve">3,9*3   </t>
  </si>
  <si>
    <t xml:space="preserve">Súčet   </t>
  </si>
  <si>
    <t xml:space="preserve">Ostatné konštrukcie a práce-búranie   </t>
  </si>
  <si>
    <t>013</t>
  </si>
  <si>
    <t>967031132</t>
  </si>
  <si>
    <t xml:space="preserve">Prikresanie rovných ostení, bez odstupu, po hrubomvybúraní otvorov, v murive tehl. na maltu,  -0,05700t   </t>
  </si>
  <si>
    <t>m2</t>
  </si>
  <si>
    <t xml:space="preserve">"Ost I-XIII   </t>
  </si>
  <si>
    <t xml:space="preserve">"OI 1165/1150   </t>
  </si>
  <si>
    <t xml:space="preserve">8*3,6*0,4   </t>
  </si>
  <si>
    <t xml:space="preserve">"OII 2385/1150   </t>
  </si>
  <si>
    <t xml:space="preserve">4*4,7*0,4   </t>
  </si>
  <si>
    <t xml:space="preserve">"OII A 2280/1150   </t>
  </si>
  <si>
    <t xml:space="preserve">3*4,7*0,4   </t>
  </si>
  <si>
    <t xml:space="preserve">"OIII 608/820   </t>
  </si>
  <si>
    <t xml:space="preserve">4*2,4*0,4   </t>
  </si>
  <si>
    <t xml:space="preserve">"OIV 580/1150   </t>
  </si>
  <si>
    <t xml:space="preserve">1*2,4*0,4   </t>
  </si>
  <si>
    <t xml:space="preserve">"O V 560/910   </t>
  </si>
  <si>
    <t xml:space="preserve">12,1*0,4   </t>
  </si>
  <si>
    <t xml:space="preserve">"OVa 575/840   </t>
  </si>
  <si>
    <t xml:space="preserve">(4+4)*2,1*0,4   </t>
  </si>
  <si>
    <t xml:space="preserve">"OVI 1200/910   </t>
  </si>
  <si>
    <t xml:space="preserve">1*3*0,4   </t>
  </si>
  <si>
    <t xml:space="preserve">"OVII 2045/1050   </t>
  </si>
  <si>
    <t xml:space="preserve">1*4,3*0,4   </t>
  </si>
  <si>
    <t xml:space="preserve">"OVIII 550-600/530/600   </t>
  </si>
  <si>
    <t xml:space="preserve">(5+3+3)*1,8*0,4   </t>
  </si>
  <si>
    <t xml:space="preserve">"OIX 475/600   </t>
  </si>
  <si>
    <t xml:space="preserve">2*1,7*0,4   </t>
  </si>
  <si>
    <t xml:space="preserve">"OX 910/600   </t>
  </si>
  <si>
    <t xml:space="preserve">6*2,4*0,4   </t>
  </si>
  <si>
    <t xml:space="preserve">"OXI 1140/1440   </t>
  </si>
  <si>
    <t xml:space="preserve">61*4,2*0,4   </t>
  </si>
  <si>
    <t xml:space="preserve">"OXII 1475/1375   </t>
  </si>
  <si>
    <t xml:space="preserve">24*4,5*0,4   </t>
  </si>
  <si>
    <t xml:space="preserve">"OXIII 2060/1380   </t>
  </si>
  <si>
    <t xml:space="preserve">4*4,8*0,4   </t>
  </si>
  <si>
    <t xml:space="preserve">"OXIIIa 2280/1405   </t>
  </si>
  <si>
    <t xml:space="preserve">12*4,8*0,4   </t>
  </si>
  <si>
    <t xml:space="preserve">"ZSI   </t>
  </si>
  <si>
    <t xml:space="preserve">0,4*10*1   </t>
  </si>
  <si>
    <t xml:space="preserve">"ZSII   </t>
  </si>
  <si>
    <t xml:space="preserve">0,4*17   </t>
  </si>
  <si>
    <t xml:space="preserve">"ZS III   </t>
  </si>
  <si>
    <t xml:space="preserve">0,4*4,8   </t>
  </si>
  <si>
    <t xml:space="preserve">"OST DI-DIV   </t>
  </si>
  <si>
    <t xml:space="preserve">0,39*5,8   </t>
  </si>
  <si>
    <t xml:space="preserve">0,39*5   </t>
  </si>
  <si>
    <t xml:space="preserve">0,52*6   </t>
  </si>
  <si>
    <t xml:space="preserve">0,44*5   </t>
  </si>
  <si>
    <t>760</t>
  </si>
  <si>
    <t>968061125</t>
  </si>
  <si>
    <t xml:space="preserve">Vyvesenie dreveného dverného krídla do suti plochy do 2 m2, -0,02400t   </t>
  </si>
  <si>
    <t>ks</t>
  </si>
  <si>
    <t xml:space="preserve">"DII 1022/1980   </t>
  </si>
  <si>
    <t xml:space="preserve">1   </t>
  </si>
  <si>
    <t xml:space="preserve">"DIII 1750/2100   </t>
  </si>
  <si>
    <t xml:space="preserve">2   </t>
  </si>
  <si>
    <t>968072455</t>
  </si>
  <si>
    <t xml:space="preserve">Vybúranie kovových dverových zárubní plochy do 2 m2,  -0,07600t   </t>
  </si>
  <si>
    <t xml:space="preserve">"DII   </t>
  </si>
  <si>
    <t xml:space="preserve">1,022*1,98   </t>
  </si>
  <si>
    <t xml:space="preserve">"DIII   </t>
  </si>
  <si>
    <t xml:space="preserve">1,75*2,1   </t>
  </si>
  <si>
    <t>968072641</t>
  </si>
  <si>
    <t xml:space="preserve">Vybúranie kovových stien plných, zasklených alebo výkladných,  -0,02500t   </t>
  </si>
  <si>
    <t xml:space="preserve">"DI   </t>
  </si>
  <si>
    <t xml:space="preserve">1,435*2,15   </t>
  </si>
  <si>
    <t xml:space="preserve">"ZS I   </t>
  </si>
  <si>
    <t xml:space="preserve">10   </t>
  </si>
  <si>
    <t xml:space="preserve">12   </t>
  </si>
  <si>
    <t>968081126</t>
  </si>
  <si>
    <t xml:space="preserve">Vyvesenie plastového dverného krídla do suti plochy nad 2 m2, -0,03000t   </t>
  </si>
  <si>
    <t xml:space="preserve">"DIV 1100/2100   </t>
  </si>
  <si>
    <t>968072876R</t>
  </si>
  <si>
    <t xml:space="preserve">Vybúranie mreží plochy nad 2 m2   </t>
  </si>
  <si>
    <t xml:space="preserve">"MR1 až MR XIII   </t>
  </si>
  <si>
    <t xml:space="preserve">1,2*1,9   </t>
  </si>
  <si>
    <t xml:space="preserve">1,1*2,2   </t>
  </si>
  <si>
    <t xml:space="preserve">2,29*2,07   </t>
  </si>
  <si>
    <t xml:space="preserve">1,2*1,2*8   </t>
  </si>
  <si>
    <t xml:space="preserve">2,4*1,2*4   </t>
  </si>
  <si>
    <t xml:space="preserve">2,3*1,2*3   </t>
  </si>
  <si>
    <t xml:space="preserve">0,6*0,8*4   </t>
  </si>
  <si>
    <t xml:space="preserve">0,58*1,15   </t>
  </si>
  <si>
    <t xml:space="preserve">0,56*0,91   </t>
  </si>
  <si>
    <t xml:space="preserve">1,2*0,91   </t>
  </si>
  <si>
    <t xml:space="preserve">2,1*1,1   </t>
  </si>
  <si>
    <t xml:space="preserve">0,6*0,6*2   </t>
  </si>
  <si>
    <t xml:space="preserve">0,91*0,6*6   </t>
  </si>
  <si>
    <t xml:space="preserve">2,3*1,45*2   </t>
  </si>
  <si>
    <t>968072876S</t>
  </si>
  <si>
    <t xml:space="preserve">Vybúranie int. mreží, vrátane opätovnej montáže   </t>
  </si>
  <si>
    <t xml:space="preserve">"MR i I   </t>
  </si>
  <si>
    <t>968082456</t>
  </si>
  <si>
    <t xml:space="preserve">Vybúranie plastových dverových zárubní plochy nad 2 m2,  -0,06200t   </t>
  </si>
  <si>
    <t xml:space="preserve">"DIV   </t>
  </si>
  <si>
    <t xml:space="preserve">1,1*2,1   </t>
  </si>
  <si>
    <t>9680811130</t>
  </si>
  <si>
    <t xml:space="preserve">Vyvesenie plastového okenného krídla do suti   </t>
  </si>
  <si>
    <t xml:space="preserve">8   </t>
  </si>
  <si>
    <t xml:space="preserve">4   </t>
  </si>
  <si>
    <t xml:space="preserve">3   </t>
  </si>
  <si>
    <t xml:space="preserve">4+4   </t>
  </si>
  <si>
    <t xml:space="preserve">5+3+3   </t>
  </si>
  <si>
    <t xml:space="preserve">6   </t>
  </si>
  <si>
    <t xml:space="preserve">61   </t>
  </si>
  <si>
    <t xml:space="preserve">24   </t>
  </si>
  <si>
    <t>968082356r</t>
  </si>
  <si>
    <t xml:space="preserve">Vybúranie plastových rámov okien    </t>
  </si>
  <si>
    <t xml:space="preserve">8*1,165*1,15   </t>
  </si>
  <si>
    <t xml:space="preserve">4*2,385*1,15   </t>
  </si>
  <si>
    <t xml:space="preserve">3*2,28*1,15   </t>
  </si>
  <si>
    <t xml:space="preserve">4*0,608*0,82   </t>
  </si>
  <si>
    <t xml:space="preserve">1*0,58*1,15   </t>
  </si>
  <si>
    <t xml:space="preserve">1*0,56*0,91   </t>
  </si>
  <si>
    <t xml:space="preserve">(4+4)*0,575*0,84   </t>
  </si>
  <si>
    <t xml:space="preserve">1*1,2*0,91   </t>
  </si>
  <si>
    <t xml:space="preserve">1*2,045*1,05   </t>
  </si>
  <si>
    <t xml:space="preserve">(5+3+3)*0,57*0,55   </t>
  </si>
  <si>
    <t xml:space="preserve">2*0,475*0,6   </t>
  </si>
  <si>
    <t xml:space="preserve">6*0,91*0,6   </t>
  </si>
  <si>
    <t xml:space="preserve">61*1,14*1,44   </t>
  </si>
  <si>
    <t xml:space="preserve">24*1,475*1,375   </t>
  </si>
  <si>
    <t xml:space="preserve">4*2,06*1,38   </t>
  </si>
  <si>
    <t xml:space="preserve">12*2,28*1,405   </t>
  </si>
  <si>
    <t>979011111</t>
  </si>
  <si>
    <t xml:space="preserve">Zvislá doprava sutiny a vybúraných hmôt za prvé podlažie nad alebo pod základným podlažím   </t>
  </si>
  <si>
    <t>t</t>
  </si>
  <si>
    <t>979011121</t>
  </si>
  <si>
    <t xml:space="preserve">Zvislá doprava sutiny a vybúraných hmôt za každé ďalšie podlažie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</si>
  <si>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</si>
  <si>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</si>
  <si>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</si>
  <si>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</si>
  <si>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</si>
  <si>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</si>
  <si>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</si>
  <si>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</si>
  <si>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</si>
  <si>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</si>
  <si>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</si>
  <si>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</si>
  <si>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999281111</t>
  </si>
  <si>
    <t xml:space="preserve">Presun hmôt pre opravy a údržbu objektov vrátane vonkajších plášťov výšky do 25 m   </t>
  </si>
  <si>
    <t xml:space="preserve">Práce a dodávky PSV   </t>
  </si>
  <si>
    <t>713</t>
  </si>
  <si>
    <t xml:space="preserve">Izolácie tepelné   </t>
  </si>
  <si>
    <t>713132132</t>
  </si>
  <si>
    <t xml:space="preserve">Montáž tepelnej izolácie stien polystyrénom, celoplošným prilepením   </t>
  </si>
  <si>
    <t xml:space="preserve">"pod parapety ext.   </t>
  </si>
  <si>
    <t xml:space="preserve">"o1   </t>
  </si>
  <si>
    <t xml:space="preserve">0,22*1,2*8   </t>
  </si>
  <si>
    <t xml:space="preserve">0,22*2,4*4   </t>
  </si>
  <si>
    <t xml:space="preserve">0,22*2,28*3   </t>
  </si>
  <si>
    <t xml:space="preserve">0,22*0,61*4   </t>
  </si>
  <si>
    <t xml:space="preserve">0,22*0,6*1   </t>
  </si>
  <si>
    <t xml:space="preserve">0,22*0,6*8   </t>
  </si>
  <si>
    <t xml:space="preserve">0,22*1,2*1   </t>
  </si>
  <si>
    <t xml:space="preserve">0,22*0,9*1   </t>
  </si>
  <si>
    <t xml:space="preserve">0,22*0,6*11   </t>
  </si>
  <si>
    <t xml:space="preserve">0,22*0,475*1   </t>
  </si>
  <si>
    <t xml:space="preserve">0,22*1,14*61   </t>
  </si>
  <si>
    <t xml:space="preserve">0,22*1,475*24   </t>
  </si>
  <si>
    <t xml:space="preserve">0,22*2,06*4   </t>
  </si>
  <si>
    <t xml:space="preserve">0,22*2,28*12   </t>
  </si>
  <si>
    <t xml:space="preserve">0,22*1,5*2   </t>
  </si>
  <si>
    <t xml:space="preserve">0,22*1*3   </t>
  </si>
  <si>
    <t xml:space="preserve">"pod parapety int.   </t>
  </si>
  <si>
    <t xml:space="preserve">0,45*1,2*8   </t>
  </si>
  <si>
    <t xml:space="preserve">0,45*2,4*4   </t>
  </si>
  <si>
    <t xml:space="preserve">0,45*2,28*3   </t>
  </si>
  <si>
    <t xml:space="preserve">0,45*0,61*4   </t>
  </si>
  <si>
    <t xml:space="preserve">0,45*0,6*1   </t>
  </si>
  <si>
    <t xml:space="preserve">0,45*0,6*8   </t>
  </si>
  <si>
    <t xml:space="preserve">0,45*1,2*1   </t>
  </si>
  <si>
    <t xml:space="preserve">0,45*0,9*1   </t>
  </si>
  <si>
    <t xml:space="preserve">0,45*0,6*11   </t>
  </si>
  <si>
    <t xml:space="preserve">0,45*0,475*1   </t>
  </si>
  <si>
    <t xml:space="preserve">0,45*1,14*61   </t>
  </si>
  <si>
    <t xml:space="preserve">0,45*1,475*24   </t>
  </si>
  <si>
    <t xml:space="preserve">0,45*2,06*4   </t>
  </si>
  <si>
    <t xml:space="preserve">0,45*2,28*12   </t>
  </si>
  <si>
    <t xml:space="preserve">0,45*1,5*2   </t>
  </si>
  <si>
    <t xml:space="preserve">0,45*1*3   </t>
  </si>
  <si>
    <t>XPS50_parapet</t>
  </si>
  <si>
    <t>283</t>
  </si>
  <si>
    <t>2837650008</t>
  </si>
  <si>
    <t xml:space="preserve">Extrudovaný polystyrén - XPS hrúbka 50 mm   </t>
  </si>
  <si>
    <t xml:space="preserve">XPS50_parapet*1,1   </t>
  </si>
  <si>
    <t>713132142</t>
  </si>
  <si>
    <t xml:space="preserve">Montáž tepelnej izolácie stien doskami PIR, celoplošným prilepením   </t>
  </si>
  <si>
    <t xml:space="preserve">"za žalúziou - PIR    </t>
  </si>
  <si>
    <t xml:space="preserve">0,285*(1,2*8+2,4*2+2,3+1,3+0,85+1,2+1,1*40+1,5*12+2*4+2,3*6)   </t>
  </si>
  <si>
    <t>PIR</t>
  </si>
  <si>
    <t>283760060r</t>
  </si>
  <si>
    <t xml:space="preserve">PIR doska hrúbka 60 mm   </t>
  </si>
  <si>
    <t xml:space="preserve">PIR*1,1   </t>
  </si>
  <si>
    <t>998713202</t>
  </si>
  <si>
    <t xml:space="preserve">Presun hmôt pre izolácie tepelné v objektoch výšky nad 6 m do 12 m   </t>
  </si>
  <si>
    <t>%</t>
  </si>
  <si>
    <t>764</t>
  </si>
  <si>
    <t xml:space="preserve">Konštrukcie klampiarske   </t>
  </si>
  <si>
    <t>76441044r</t>
  </si>
  <si>
    <t xml:space="preserve">Oplechovanie parapetov z FeZn plechu hr.0,6mm, vrátane rohov r.š. do 400 mm, vrátane bočníc   </t>
  </si>
  <si>
    <t xml:space="preserve">"pe   </t>
  </si>
  <si>
    <t xml:space="preserve">1,2*8   </t>
  </si>
  <si>
    <t xml:space="preserve">2,4*4   </t>
  </si>
  <si>
    <t xml:space="preserve">2,3*3   </t>
  </si>
  <si>
    <t xml:space="preserve">0,61*4   </t>
  </si>
  <si>
    <t xml:space="preserve">0,6*1   </t>
  </si>
  <si>
    <t xml:space="preserve">0,6*8   </t>
  </si>
  <si>
    <t xml:space="preserve">1,2*1   </t>
  </si>
  <si>
    <t xml:space="preserve">0,9*1   </t>
  </si>
  <si>
    <t xml:space="preserve">0,6*11   </t>
  </si>
  <si>
    <t xml:space="preserve">0,48*1   </t>
  </si>
  <si>
    <t xml:space="preserve">1,15*61   </t>
  </si>
  <si>
    <t xml:space="preserve">1,5*24   </t>
  </si>
  <si>
    <t xml:space="preserve">2,1*4   </t>
  </si>
  <si>
    <t xml:space="preserve">2,3*12   </t>
  </si>
  <si>
    <t xml:space="preserve">1,5*2   </t>
  </si>
  <si>
    <t xml:space="preserve">1*3   </t>
  </si>
  <si>
    <t>76441044s</t>
  </si>
  <si>
    <t xml:space="preserve">Oplechovanie parapetov z FeZn plechu hr.0,6mm, vrátane rohov r.š. do 350 mm, vrátane bočníc   </t>
  </si>
  <si>
    <t xml:space="preserve">"parapety úpravy ník RIS,RE a HUP   </t>
  </si>
  <si>
    <t>764410850</t>
  </si>
  <si>
    <t xml:space="preserve">Demontáž oplechovania parapetov vonkajších Al/ FeZn/ plech rš do 250mm   </t>
  </si>
  <si>
    <t xml:space="preserve">8*1,2   </t>
  </si>
  <si>
    <t xml:space="preserve">4*2,4   </t>
  </si>
  <si>
    <t xml:space="preserve">3*2,3   </t>
  </si>
  <si>
    <t xml:space="preserve">4*0,65   </t>
  </si>
  <si>
    <t xml:space="preserve">1*0,6   </t>
  </si>
  <si>
    <t xml:space="preserve">1*0,58   </t>
  </si>
  <si>
    <t xml:space="preserve">(4+4)*0,58   </t>
  </si>
  <si>
    <t xml:space="preserve">1*1,2   </t>
  </si>
  <si>
    <t xml:space="preserve">1*2,1   </t>
  </si>
  <si>
    <t xml:space="preserve">(5+3+3)*0,6   </t>
  </si>
  <si>
    <t xml:space="preserve">2*0,5   </t>
  </si>
  <si>
    <t xml:space="preserve">6*0,91   </t>
  </si>
  <si>
    <t xml:space="preserve">61*1,15   </t>
  </si>
  <si>
    <t xml:space="preserve">24*1,5   </t>
  </si>
  <si>
    <t xml:space="preserve">4*1,38   </t>
  </si>
  <si>
    <t xml:space="preserve">12*1,44   </t>
  </si>
  <si>
    <t xml:space="preserve">2,3   </t>
  </si>
  <si>
    <t xml:space="preserve">2,5   </t>
  </si>
  <si>
    <t>998764202</t>
  </si>
  <si>
    <t xml:space="preserve">Presun hmôt pre konštrukcie klampiarske v objektoch výšky nad 6 do 12 m   </t>
  </si>
  <si>
    <t>766</t>
  </si>
  <si>
    <t xml:space="preserve">Konštrukcie stolárske   </t>
  </si>
  <si>
    <t>76662140001</t>
  </si>
  <si>
    <t xml:space="preserve">M+D Okno plastové 6-komorové s izolačným trojsklom, vonk.drôtosklo,1100-1200/1375-1400mm, Uw= 0,8 W/m2K pri zasklení 4-16-4-16-4, Ug=0,6 W/m2K, teplý dištančný rámik, vrátane izolačných pásiek,kovania (ref. Slovaktual Pasiv HL) - O1   </t>
  </si>
  <si>
    <t>76662140002</t>
  </si>
  <si>
    <t xml:space="preserve">M+D Okno plastové 6-komorové s izolačným trojsklom, vonk.drôtosklo,2385-2400/1400mm, Uw= 0,8 W/m2K pri zasklení 4-16-4-16-4, Ug=0,6 W/m2K, teplý dištančný rámik, vrátane izolačných pásiek,kovania (ref. Slovaktual Pasiv HL) - O2   </t>
  </si>
  <si>
    <t>76662140002a</t>
  </si>
  <si>
    <t xml:space="preserve">M+D Okno plastové 6-komorové s izolačným trojsklom, vonk.drôtosklo,2280/1150mm, Uw= 0,8 W/m2K pri zasklení 4-16-4-16-4, Ug=0,6 W/m2K, teplý dištančný rámik, vrátane izolačných pásiek,kovania (ref. Slovaktual Pasiv HL) - O2a   </t>
  </si>
  <si>
    <t>76662140003</t>
  </si>
  <si>
    <t xml:space="preserve">M+D Okno plastové 6-komorové s izolačným trojsklom, vonk.drôtosklo,610/820mm, Uw= 0,8 W/m2K pri zasklení 4-16-4-16-4, Ug=0,6 W/m2K, teplý dištančný rámik, vrátane izolačných pásiek,kovania (ref. Slovaktual Pasiv HL) - O3   </t>
  </si>
  <si>
    <t>76662140004</t>
  </si>
  <si>
    <t xml:space="preserve">M+D Okno plastové 6-komorové s izolačným trojsklom, vonk.drôtosklo,600/1375mm, Uw= 0,8 W/m2K pri zasklení 4-16-4-16-4, Ug=0,6 W/m2K, teplý dištančný rámik, vrátane izolačných pásiek,kovania (ref. Slovaktual Pasiv HL) - O4   </t>
  </si>
  <si>
    <t>76662140005</t>
  </si>
  <si>
    <t xml:space="preserve">M+D Okno plastové 6-komorové s izolačným trojsklom, vonk.drôtosklo,600/910mm, Uw= 0,8 W/m2K pri zasklení 4-16-4-16-4, Ug=0,6 W/m2K, teplý dištančný rámik, vrátane izolačných pásiek,kovania (ref. Slovaktual Pasiv HL) - O5   </t>
  </si>
  <si>
    <t>76662140005a</t>
  </si>
  <si>
    <t xml:space="preserve">M+D Okno plastové 6-komorové s izolačným trojsklom, vonk.drôtosklo,600/840mm, Uw= 0,8 W/m2K pri zasklení 4-16-4-16-4, Ug=0,6 W/m2K, teplý dištančný rámik, vrátane izolačných pásiek,kovania (ref. Slovaktual Pasiv HL) - O5a   </t>
  </si>
  <si>
    <t>76662140006</t>
  </si>
  <si>
    <t xml:space="preserve">M+D Okno plastové 6-komorové s izolačným trojsklom, vonk.drôtosklo,1200/900mm, Uw= 0,8 W/m2K pri zasklení 4-16-4-16-4, Ug=0,6 W/m2K, teplý dištančný rámik, vrátane izolačných pásiek,kovania (ref. Slovaktual Pasiv HL) - O6   </t>
  </si>
  <si>
    <t>76662140007</t>
  </si>
  <si>
    <t xml:space="preserve">M+D Okno plastové 6-komorové s izolačným trojsklom, vonk.drôtosklo,900/1150mm, Uw= 0,8 W/m2K pri zasklení 4-16-4-16-4, Ug=0,6 W/m2K, teplý dištančný rámik, vrátane izolačných pásiek,kovania (ref. Slovaktual Pasiv HL) - O7   </t>
  </si>
  <si>
    <t>76662140008</t>
  </si>
  <si>
    <t xml:space="preserve">M+D Okno plastové 6-komorové s izolačným trojsklom, vonk.drôtosklo,550-600/530-600mm, Uw= 0,8 W/m2K pri zasklení 4-16-4-16-4, Ug=0,6 W/m2K, teplý dištančný rámik, vrátane izolačných pásiek,kovania (ref. Slovaktual Pasiv HL) - O8   </t>
  </si>
  <si>
    <t xml:space="preserve">11   </t>
  </si>
  <si>
    <t>76662140009</t>
  </si>
  <si>
    <t xml:space="preserve">M+D Okno plastové 6-komorové s izolačným trojsklom, vonk.drôtosklo,475/600mm, Uw= 0,8 W/m2K pri zasklení 4-16-4-16-4, Ug=0,6 W/m2K, teplý dištančný rámik, vrátane izolačných pásiek,kovania (ref. Slovaktual Pasiv HL) - O9   </t>
  </si>
  <si>
    <t>76662140010</t>
  </si>
  <si>
    <t xml:space="preserve">M+D Okno plastové 6-komorové s izolačným trojsklom, vonk.drôtosklo,900/600mm, Uw= 0,8 W/m2K pri zasklení 4-16-4-16-4, Ug=0,6 W/m2K, teplý dištančný rámik, vrátane izolačných pásiek,kovania (ref. Slovaktual Pasiv HL) - O10   </t>
  </si>
  <si>
    <t>76662140011</t>
  </si>
  <si>
    <t xml:space="preserve">M+D Okno plastové 6-komorové s izolačným trojsklom, vonk.drôtosklo,1140/1440mm, Uw= 0,8 W/m2K pri zasklení 4-16-4-16-4, Ug=0,6 W/m2K, teplý dištančný rámik, vrátane izolačných pásiek,kovania (ref. Slovaktual Pasiv HL) - O11   </t>
  </si>
  <si>
    <t>76662140012</t>
  </si>
  <si>
    <t xml:space="preserve">M+D Okno plastové 6-komorové s izolačným trojsklom, vonk.drôtosklo,1475/1375mm, Uw= 0,8 W/m2K pri zasklení 4-16-4-16-4, Ug=0,6 W/m2K, teplý dištančný rámik, vrátane izolačných pásiek,kovania (ref. Slovaktual Pasiv HL) - O12   </t>
  </si>
  <si>
    <t>76662140013</t>
  </si>
  <si>
    <t xml:space="preserve">M+D Okno plastové 6-komorové s izolačným trojsklom, vonk.drôtosklo,2060/1380mm, Uw= 0,8 W/m2K pri zasklení 4-16-4-16-4, Ug=0,6 W/m2K, teplý dištančný rámik, vrátane izolačných pásiek,kovania (ref. Slovaktual Pasiv HL) - O13   </t>
  </si>
  <si>
    <t>76662140013a</t>
  </si>
  <si>
    <t xml:space="preserve">M+D Okno plastové 6-komorové s izolačným trojsklom, vonk.drôtosklo,2280/1440mm, Uw= 0,8 W/m2K pri zasklení 4-16-4-16-4, Ug=0,6 W/m2K, teplý dištančný rámik, vrátane izolačných pásiek,kovania (ref. Slovaktual Pasiv HL) - O13a   </t>
  </si>
  <si>
    <t>76662140014</t>
  </si>
  <si>
    <t xml:space="preserve">M+D Okno plastové 6-komorové s izolačným trojsklom, vonk.drôtosklo,1500/1750mm, Uw= 0,8 W/m2K pri zasklení 4-16-4-16-4, Ug=0,6 W/m2K, teplý dištančný rámik, vrátane izolačných pásiek,kovania (ref. Slovaktual Pasiv HL) - O14   </t>
  </si>
  <si>
    <t>76662140015</t>
  </si>
  <si>
    <t xml:space="preserve">M+D Okno plastové 6-komorové s izolačným trojsklom, vonk.drôtosklo,1000/1450mm, Uw= 0,8 W/m2K pri zasklení 4-16-4-16-4, Ug=0,6 W/m2K, teplý dištančný rámik, vrátane izolačných pásiek,kovania (ref. Slovaktual Pasiv HL) - O15   </t>
  </si>
  <si>
    <t>7666949510</t>
  </si>
  <si>
    <t xml:space="preserve">PVC interiérová parapetná doska dutinová rš. do 400mm vrátane rohov   </t>
  </si>
  <si>
    <t xml:space="preserve">"pi   </t>
  </si>
  <si>
    <t>76669499r</t>
  </si>
  <si>
    <t xml:space="preserve">Demontáž parapetnej dosky int. PVC dut/DTD s bočnicami biely, rš.do 300mm   </t>
  </si>
  <si>
    <t xml:space="preserve">"ZS II   </t>
  </si>
  <si>
    <t>998766202</t>
  </si>
  <si>
    <t xml:space="preserve">Presun hmot pre konštrukcie stolárske v objektoch výšky nad 6 do 12 m   </t>
  </si>
  <si>
    <t>767</t>
  </si>
  <si>
    <t xml:space="preserve">Konštrukcie doplnkové kovové   </t>
  </si>
  <si>
    <t>76799511D1L</t>
  </si>
  <si>
    <t xml:space="preserve">M+D Vchodové Al dvere ref.Slovaktual Heroal D92,izol.bezp.3-sklo CONNEX,bezbariér.prah,viacbod.syst.uzamykania,p.ú.HWR,dverné madlo trubkové, po obvode izolačné pásky, 1000/2050mm - D1L   </t>
  </si>
  <si>
    <t>76799511D2P</t>
  </si>
  <si>
    <t xml:space="preserve">M+D Vchodové Al dvere ref.Slovaktual Heroal D92, atypické AL,1500/2100mm,izol.AL výplň+protidažď.žalúzia IMOS PZALS-500x900+500x630mm po 2ks,bezbariér.prah,viacbodový syst.uzamykania, p.ú.HWR,vr.kovania, po obvode izolačné pásky - D2P   </t>
  </si>
  <si>
    <t>76799511D3P</t>
  </si>
  <si>
    <t xml:space="preserve">M+D Vchodové Al dvere ref.Slovaktual Heroal D92,izol.bezp.3-sklo CONNEX,bezbariér.prah,viacbod.syst.uzamykania,p.ú.HWR,dverné madlo trubkové, po obvode izolačné pásky, 1500/2100mm - D3P   </t>
  </si>
  <si>
    <t>76799511D4L</t>
  </si>
  <si>
    <t xml:space="preserve">M+D Vchodové Al dvere ref.Slovaktual Heroal D92,izol.bezp.3-sklo CONNEX,bezbariér.prah,viacbod.syst.uzamykania,p.ú.HWR,dverné madlo trubkové, po obvode izolačné pásky, 1000/2150mm - D4L   </t>
  </si>
  <si>
    <t>76799511ZS1</t>
  </si>
  <si>
    <t xml:space="preserve">M+D Vchodové Al dvere v zasklenej stene,ref.Slovaktual Heroal D92,1060+1950+1060/2240mm,izol.trojsklo číre bezp.CONNEX,bezbariér.prah,viacbodový syst.uzamykania, p.ú.HWR,vr.kovania, po obvode izolačné pásky - ZS1   </t>
  </si>
  <si>
    <t>76799511BF</t>
  </si>
  <si>
    <t xml:space="preserve">M+D Bezpečnostná fólia, stupeň utajenia 1c(dôverné),d(vyhradené), dvojitá vrstva proti poškriabaniu, min.99% UV filtrácia, ref. Skyfol Security S8 - BF   </t>
  </si>
  <si>
    <t>76799511NF</t>
  </si>
  <si>
    <t xml:space="preserve">M+D Nepriehľadná fólia biela matná, jemne zrnitá - NF   </t>
  </si>
  <si>
    <t>76761129119</t>
  </si>
  <si>
    <t xml:space="preserve">M+D Sieťka proti hmyzu, pevná - SPH   </t>
  </si>
  <si>
    <t>76766211001</t>
  </si>
  <si>
    <t xml:space="preserve">M+D Mreža predokenná-predodverná,jednokrídlová,1350x2050mm,otv.krídlo,bezp.zámok,vr.kovania, z jaklových profilov, podrobný popis viď Pd,odsadená 150mm, ukotvená chemickými kotvami, povrchová úprava žiarový pozink RAL MATT 8037 tmavošedá - MR 1   </t>
  </si>
  <si>
    <t>76766211002</t>
  </si>
  <si>
    <t xml:space="preserve">M+D Mreža predokenná-predodverná,dvojkrídlová,2200x2100mm,otv.krídla,bezp.zámok,vr.kovania 2xmadlo, z jaklových profilov, podrobný popis viď Pd,odsadená 150mm, ukotvená chemickými kotvami, povrchová úprava žiarový pozink RAL MATT 8037 tmavošedá - MR 2,MR3   </t>
  </si>
  <si>
    <t>76766211004</t>
  </si>
  <si>
    <t xml:space="preserve">M+D Mreža predokenná,pevná,1500x1200mm,z jaklových profilov, podrobný popis viď Pd,odsadená 150mm, ukotvená chemickými kotvami, povrchová úprava žiarový pozink RAL MATT 8037 tmavošedá - MR 4   </t>
  </si>
  <si>
    <t>76766211005</t>
  </si>
  <si>
    <t xml:space="preserve">M+D Mreža predokenná,pevná,2650x1200mm,z jaklových profilov, podrobný popis viď Pd,odsadená 150mm, ukotvená chemickými kotvami, povrchová úprava žiarový pozink RAL MATT 8037 tmavošedá - MR 5, MR5a   </t>
  </si>
  <si>
    <t>76766211006</t>
  </si>
  <si>
    <t xml:space="preserve">M+D Mreža predokenná,pevná,1700x880mm,z jaklových profilov, podrobný popis viď Pd,odsadená 150mm, ukotvená chemickými kotvami, povrchová úprava žiarový pozink RAL MATT 8037 tmavošedá - MR 6   </t>
  </si>
  <si>
    <t>76766211007</t>
  </si>
  <si>
    <t xml:space="preserve">M+D Mreža predokenná,pevná,880x1200mm,z jaklových profilov, podrobný popis viď Pd,odsadená 150mm, ukotvená chemickými kotvami, povrchová úprava žiarový pozink RAL MATT 8037 tmavošedá - MR 7   </t>
  </si>
  <si>
    <t>76766211008</t>
  </si>
  <si>
    <t xml:space="preserve">M+D Mreža predokenná,pevná,880x980mm,z jaklových profilov, podrobný popis viď Pd,odsadená 150mm, ukotvená chemickými kotvami, povrchová úprava žiarový pozink RAL MATT 8037 tmavošedá - MR 8   </t>
  </si>
  <si>
    <t>76766211009</t>
  </si>
  <si>
    <t xml:space="preserve">M+D Mreža predokenná,pevná,1500x950mm,z jaklových profilov, podrobný popis viď Pd,odsadená 150mm, ukotvená chemickými kotvami, povrchová úprava žiarový pozink RAL MATT 8037 tmavošedá - MR 9   </t>
  </si>
  <si>
    <t>76766211010</t>
  </si>
  <si>
    <t xml:space="preserve">M+D Mreža predokenná,pevná,1100x1200mm,z jaklových profilov, podrobný popis viď Pd,odsadená 150mm, ukotvená chemickými kotvami, povrchová úprava žiarový pozink RAL MATT 8037 tmavošedá - MR 10   </t>
  </si>
  <si>
    <t>76766211011</t>
  </si>
  <si>
    <t xml:space="preserve">M+D Mreža predokenná,pevná,1400x650mm,z jaklových profilov, podrobný popis viď Pd,odsadená 150mm, ukotvená chemickými kotvami, povrchová úprava žiarový pozink RAL MATT 8037 tmavošedá - MR 11   </t>
  </si>
  <si>
    <t>76766211012</t>
  </si>
  <si>
    <t xml:space="preserve">M+D Mreža predokenná,pevná,900x650mm,z jaklových profilov, podrobný popis viď Pd,odsadená 150mm, ukotvená chemickými kotvami, povrchová úprava žiarový pozink RAL MATT 8037 tmavošedá - MR 12   </t>
  </si>
  <si>
    <t>76766211013</t>
  </si>
  <si>
    <t xml:space="preserve">M+D Mreža predokenná,pevná,1200x650mm,z jaklových profilov, podrobný popis viď Pd,odsadená 150mm, ukotvená chemickými kotvami, povrchová úprava žiarový pozink RAL MATT 8037 tmavošedá - MR 13   </t>
  </si>
  <si>
    <t>76766211014</t>
  </si>
  <si>
    <t xml:space="preserve">M+D Mreža predokenná,pevná,2700x1400mm,z jaklových profilov, podrobný popis viď Pd,odsadená 150mm, ukotvená chemickými kotvami, povrchová úprava žiarový pozink RAL MATT 8037 tmavošedá - MR 14   </t>
  </si>
  <si>
    <t>767662120001</t>
  </si>
  <si>
    <t xml:space="preserve">M+D Exteriérová žalúzia so skrytým kastlíkom v KZS, na elektropohon (ref. alebo ekvivalent K System Prominent Z-90) 1200x1400 - Že 1   </t>
  </si>
  <si>
    <t>767662120002</t>
  </si>
  <si>
    <t xml:space="preserve">M+D Exteriérová žalúzia so skrytým kastlíkom v KZS, na elektropohon (ref. alebo ekvivalent K System Prominent Z-90) 2300x1350mm - Že 2   </t>
  </si>
  <si>
    <t>767662120002a</t>
  </si>
  <si>
    <t xml:space="preserve">M+D Exteriérová žalúzia so skrytým kastlíkom v KZS, na elektropohon (ref. alebo ekvivalent K System Prominent Z-90) 2230x1100mm - Že 2a   </t>
  </si>
  <si>
    <t>767662120004</t>
  </si>
  <si>
    <t xml:space="preserve">M+D Exteriérová žalúzia so skrytým kastlíkom v KZS, na elektropohon (ref. alebo ekvivalent K System Prominent Z-90) 550x1300mm - Že 4   </t>
  </si>
  <si>
    <t>767662120005</t>
  </si>
  <si>
    <t xml:space="preserve">M+D Exteriérová žalúzia so skrytým kastlíkom v KZS, na elektropohon (ref. alebo ekvivalent K System Prominent Z-90) 550x850mm - Že 5   </t>
  </si>
  <si>
    <t>767662120006</t>
  </si>
  <si>
    <t xml:space="preserve">M+D Exteriérová žalúzia so skrytým kastlíkom v KZS, na elektropohon (ref. alebo ekvivalent K System Prominent Z-90) 1200x910mm - Že 6   </t>
  </si>
  <si>
    <t>767662120011</t>
  </si>
  <si>
    <t xml:space="preserve">M+D Exteriérová žalúzia so skrytým kastlíkom v KZS, na elektropohon (ref. alebo ekvivalent K System Prominent Z-90) 1140x1440mm - Že 11   </t>
  </si>
  <si>
    <t>767662120012</t>
  </si>
  <si>
    <t xml:space="preserve">M+D Exteriérová žalúzia so skrytým kastlíkom v KZS, na elektropohon (ref. alebo ekvivalent K System Prominent Z-90) 1475x1375mm - Že 12   </t>
  </si>
  <si>
    <t>767662120013</t>
  </si>
  <si>
    <t xml:space="preserve">M+D Exteriérová žalúzia so skrytým kastlíkom v KZS, na elektropohon (ref. alebo ekvivalent K System Prominent Z-90) 2060x1380mm - Že 13   </t>
  </si>
  <si>
    <t>767662120013a</t>
  </si>
  <si>
    <t xml:space="preserve">M+D Exteriérová žalúzia so skrytým kastlíkom v KZS, na elektropohon (ref. alebo ekvivalent K System Prominent Z-90) 2280x1440mm - Že 13a   </t>
  </si>
  <si>
    <t>998767202</t>
  </si>
  <si>
    <t xml:space="preserve">Presun hmôt pre kovové stavebné doplnkové konštrukcie v objektoch výšky nad 6 do 12 m   </t>
  </si>
  <si>
    <t>786</t>
  </si>
  <si>
    <t xml:space="preserve">Dokončovacie práce - čalúnnicke   </t>
  </si>
  <si>
    <t>786611010</t>
  </si>
  <si>
    <t xml:space="preserve">Demontáž interiérových žalúzií, -0,002t   </t>
  </si>
  <si>
    <t xml:space="preserve">4*2   </t>
  </si>
  <si>
    <t xml:space="preserve">3*2   </t>
  </si>
  <si>
    <t xml:space="preserve">42+6   </t>
  </si>
  <si>
    <t>7866221110</t>
  </si>
  <si>
    <t xml:space="preserve">M+D Horizontálne interiérové žalúzie,lamelové biele celotieniace, vr. kotvenia, ovládanie retiazkou, ref. K System-Basic design,1150/1350mm - Ži1   </t>
  </si>
  <si>
    <t>7866221111</t>
  </si>
  <si>
    <t xml:space="preserve">M+D Horizontálne interiérové žalúzie,lamelové biele celotieniace, vr. kotvenia, ovládanie retiazkou, ref. K System-Basic design,2300/1350mm - Ži2   </t>
  </si>
  <si>
    <t>7866221111a</t>
  </si>
  <si>
    <t xml:space="preserve">M+D Horizontálne interiérové žalúzie,lamelové biele celotieniace, vr. kotvenia, ovládanie retiazkou, ref. K System-Basic design,2230/1100mm - Ži2a   </t>
  </si>
  <si>
    <t>7866221114</t>
  </si>
  <si>
    <t xml:space="preserve">M+D Horizontálne interiérové žalúzie,lamelové biele celotieniace, vr. kotvenia, ovládanie retiazkou, ref. K System-Basic design,550/1300mm - Ži4   </t>
  </si>
  <si>
    <t>7866221115</t>
  </si>
  <si>
    <t xml:space="preserve">M+D Horizontálne interiérové žalúzie,lamelové biele celotieniace, vr. kotvenia, ovládanie retiazkou, ref. K System-Basic design,550/850mm - Ži5   </t>
  </si>
  <si>
    <t>7866221116</t>
  </si>
  <si>
    <t xml:space="preserve">M+D Horizontálne interiérové žalúzie,lamelové biele celotieniace, vr. kotvenia, ovládanie retiazkou, ref. K System-Basic design,1150/850mm - Ži6   </t>
  </si>
  <si>
    <t>7866221117</t>
  </si>
  <si>
    <t xml:space="preserve">M+D Horizontálne interiérové žalúzie,lamelové biele celotieniace, vr. kotvenia, ovládanie retiazkou, ref. K System-Basic design,850/1100mm - Ži7   </t>
  </si>
  <si>
    <t>7866221118</t>
  </si>
  <si>
    <t xml:space="preserve">M+D Horizontálne interiérové žalúzie,lamelové biele celotieniace, vr. kotvenia, ovládanie retiazkou, ref. K System-Basic design,1090/1390mm - Ži11   </t>
  </si>
  <si>
    <t>7866221119</t>
  </si>
  <si>
    <t xml:space="preserve">M+D Horizontálne interiérové žalúzie,lamelové biele celotieniace, vr. kotvenia, ovládanie retiazkou, ref. K System-Basic design,1425/1325mm - Ži12   </t>
  </si>
  <si>
    <t>7866221120</t>
  </si>
  <si>
    <t xml:space="preserve">M+D Horizontálne interiérové žalúzie,lamelové biele celotieniace, vr. kotvenia, ovládanie retiazkou, ref. K System-Basic design,2000/1330mm - Ži13   </t>
  </si>
  <si>
    <t>7866221121</t>
  </si>
  <si>
    <t xml:space="preserve">M+D Horizontálne interiérové žalúzie,lamelové biele celotieniace, vr. kotvenia, ovládanie retiazkou, ref. K System-Basic design,2230/1400mm - Ži13a   </t>
  </si>
  <si>
    <t>998786202</t>
  </si>
  <si>
    <t xml:space="preserve">Presun hmôt pre čalúnnické úpravy v objektoch výšky (hľbky) nad 6 do 12 m   </t>
  </si>
  <si>
    <t xml:space="preserve">Celkom   </t>
  </si>
  <si>
    <t xml:space="preserve">Zvislé a kompletné konštrukcie   </t>
  </si>
  <si>
    <t>017</t>
  </si>
  <si>
    <t>073813212e</t>
  </si>
  <si>
    <t xml:space="preserve">Vyplnenie dilatačnej škáry medzi budovami-dilatačný povrazec d30mm,vrstva tmelu-silikón polymérový akrylátový tmel+zarovnávací tmel, hl.70mm,š.30mm - DILn   </t>
  </si>
  <si>
    <t xml:space="preserve">30   </t>
  </si>
  <si>
    <t>005</t>
  </si>
  <si>
    <t>311208455</t>
  </si>
  <si>
    <t xml:space="preserve">Dodatočná izolácia vlhkého muriva tlakovou injektážou Aquafin F pre hrúbku muriva do 400 mm   </t>
  </si>
  <si>
    <t xml:space="preserve">"sanEXTn   </t>
  </si>
  <si>
    <t xml:space="preserve">88   </t>
  </si>
  <si>
    <t>011</t>
  </si>
  <si>
    <t>31227570r</t>
  </si>
  <si>
    <t xml:space="preserve">Murivo výplňové (m3) z tvárnic porobetonových hr. do 500mm   </t>
  </si>
  <si>
    <t>m3</t>
  </si>
  <si>
    <t xml:space="preserve">"ST1    </t>
  </si>
  <si>
    <t xml:space="preserve">"zamurovanie sklobet. steny uličná fasáda   </t>
  </si>
  <si>
    <t xml:space="preserve">6,722*2,29*0,39   </t>
  </si>
  <si>
    <t xml:space="preserve">-1,75*1,5*2*0,39   </t>
  </si>
  <si>
    <t xml:space="preserve">"zamurovanie schodiskovej ZS dvorová fasáda   </t>
  </si>
  <si>
    <t xml:space="preserve">0,44*(6,847+5,919)   </t>
  </si>
  <si>
    <t xml:space="preserve">"Pozn.:vrátane kotvenia do pôvodného muriva R8 dl.500mm do mal.lôžka MC10   </t>
  </si>
  <si>
    <t>317165241</t>
  </si>
  <si>
    <t xml:space="preserve">Nosný preklad YTONG šírky 375 mm, výšky 249 mm, dĺžky 1300 mm   </t>
  </si>
  <si>
    <t xml:space="preserve">"dvorová fasáda nad okná po obmurovaní ZS schodiska   </t>
  </si>
  <si>
    <t>317165244</t>
  </si>
  <si>
    <t xml:space="preserve">Nosný preklad YTONG šírky 375 mm, výšky 249 mm, dĺžky 2000 mm   </t>
  </si>
  <si>
    <t xml:space="preserve">"okná na ul. fasáde po zamurovaní sklobet. steny   </t>
  </si>
  <si>
    <t xml:space="preserve">"nad dvere D3P   </t>
  </si>
  <si>
    <t>34023826r</t>
  </si>
  <si>
    <t xml:space="preserve">Zamurovanie otvorov porobet. tvárnicami plochy od 0,25 do 1 m2, hr.do 500mm   </t>
  </si>
  <si>
    <t xml:space="preserve">"ST1   </t>
  </si>
  <si>
    <t xml:space="preserve">0,72*1,15   </t>
  </si>
  <si>
    <t xml:space="preserve">0,27*2,15*2   </t>
  </si>
  <si>
    <t>610991111</t>
  </si>
  <si>
    <t xml:space="preserve">Zakrývanie výplní okenných otvorov, predmetov a konštrukcií   </t>
  </si>
  <si>
    <t xml:space="preserve">"dvere int.   </t>
  </si>
  <si>
    <t xml:space="preserve">1*2,03*2*2   </t>
  </si>
  <si>
    <t xml:space="preserve">1*2,565*2   </t>
  </si>
  <si>
    <t xml:space="preserve">"APD   </t>
  </si>
  <si>
    <t xml:space="preserve">4,39*2,24*2   </t>
  </si>
  <si>
    <t xml:space="preserve">"dvere ext.   </t>
  </si>
  <si>
    <t xml:space="preserve">1*2,05*2   </t>
  </si>
  <si>
    <t xml:space="preserve">1,5*2,1   </t>
  </si>
  <si>
    <t xml:space="preserve">1*2,15   </t>
  </si>
  <si>
    <t xml:space="preserve">"okná   </t>
  </si>
  <si>
    <t xml:space="preserve">1,2*1,4*8   </t>
  </si>
  <si>
    <t xml:space="preserve">2,4*1,4*4   </t>
  </si>
  <si>
    <t xml:space="preserve">2,28*1,15*3   </t>
  </si>
  <si>
    <t xml:space="preserve">0,61*0,82*4   </t>
  </si>
  <si>
    <t xml:space="preserve">0,6*1,375*1   </t>
  </si>
  <si>
    <t xml:space="preserve">0,6*0,91*1   </t>
  </si>
  <si>
    <t xml:space="preserve">0,6*0,84*8   </t>
  </si>
  <si>
    <t xml:space="preserve">1,2*0,9*1   </t>
  </si>
  <si>
    <t xml:space="preserve">0,9*1,15*1   </t>
  </si>
  <si>
    <t xml:space="preserve">0,6*0,6*11   </t>
  </si>
  <si>
    <t xml:space="preserve">0,475*0,6*1   </t>
  </si>
  <si>
    <t xml:space="preserve">0,9*0,6*1   </t>
  </si>
  <si>
    <t xml:space="preserve">1,14*1,44*61   </t>
  </si>
  <si>
    <t xml:space="preserve">1,475*1,375*24   </t>
  </si>
  <si>
    <t xml:space="preserve">2,06*1,38*4   </t>
  </si>
  <si>
    <t xml:space="preserve">2,28*1,44*12   </t>
  </si>
  <si>
    <t xml:space="preserve">1,5*1,75*2   </t>
  </si>
  <si>
    <t xml:space="preserve">1*1,45*3   </t>
  </si>
  <si>
    <t xml:space="preserve">4,07*2,24   </t>
  </si>
  <si>
    <t>6224623001</t>
  </si>
  <si>
    <t xml:space="preserve">Vyrovnanie nerovností cementovou maltou resp.polymércementovou v priemernej hrúbke 30mm (po otlčení obkladu, omietky)   </t>
  </si>
  <si>
    <t xml:space="preserve">"komplet celý objekt po otlčení omietky a obkladu   </t>
  </si>
  <si>
    <t xml:space="preserve">"JV pohľad   </t>
  </si>
  <si>
    <t xml:space="preserve">(9,752+9,571)/2*66,63   </t>
  </si>
  <si>
    <t xml:space="preserve">-(2,28*1,15+0,607*0,82*4+2,385*1,15+2,291*6,722+2,15*1,435+1,15*1,165+1,15*0,575+1,15*1,1*2+2,196*2,1+2,196*1,42+2,196*1,64+0,91*1,2+0,91*0,56)   </t>
  </si>
  <si>
    <t xml:space="preserve">-(1,15*1,165*4+1,375*2,28*6+1,44*1,14*20+1,373*1,472*12+1,44*1,14*20)   </t>
  </si>
  <si>
    <t xml:space="preserve">"SZ pohľad   </t>
  </si>
  <si>
    <t xml:space="preserve">-(1,15*2,28*2+1,15*2,042+2,07*2,29+0,53*0,55*3+1*2,385+0,6*0,6*2+0,6*0,475*2+8,936+1,15*2,385+1,15*1,165+0,6*0,91*6+1,15*2,385)   </t>
  </si>
  <si>
    <t xml:space="preserve">-(1,4*2,28*2+1,4*2,04+0,53*0,552*3+1,4*2,28+1,4*2,38*2+0,84*0,573*4+1,44*1,14*10+1,375*1,47*6+0,53*0,552*3+1,375*1,47*6+2,785*3,2+0,84*0,573*4)   </t>
  </si>
  <si>
    <t xml:space="preserve">-(1,44*1,14*10)   </t>
  </si>
  <si>
    <t xml:space="preserve">"JZ pohľad   </t>
  </si>
  <si>
    <t xml:space="preserve">(9,446+9,981)/2*11,54   </t>
  </si>
  <si>
    <t xml:space="preserve">-(1,98*1,022+1,42*2,062*2+1,373*2,062*2)   </t>
  </si>
  <si>
    <t xml:space="preserve">"SVpohľad   </t>
  </si>
  <si>
    <t xml:space="preserve">9,5*11,54   </t>
  </si>
  <si>
    <t xml:space="preserve">-1,44*1,165   </t>
  </si>
  <si>
    <t>622463257r</t>
  </si>
  <si>
    <t xml:space="preserve">Príprava fasády pred zateplením po odstránení omietok/obkladov-odmastenie, očistenie, zbavenie nadmernej vlhkosti   </t>
  </si>
  <si>
    <t>622464113w</t>
  </si>
  <si>
    <t xml:space="preserve">Vonkajšia omietka stien a podhľadov tenkovrstvová, silikátová, (ref. alebo ekvivalent weber.pas silikátová)+transparentý fasádny náter (ref. alebo ekvivalent weber.ton mica), farebnosť podľa PD- b,c   </t>
  </si>
  <si>
    <t xml:space="preserve">KZSMV_220   </t>
  </si>
  <si>
    <t xml:space="preserve">KZSMV_160   </t>
  </si>
  <si>
    <t xml:space="preserve">KZSXPS_40   </t>
  </si>
  <si>
    <t>622464113z</t>
  </si>
  <si>
    <t xml:space="preserve">Vonkajšia omietka ostení tenkovrstvová, silikátová, (ref. alebo ekvivalent weber.pas silikátová)+transparentý fasádny náter (ref. alebo ekvivalent weber.ton mica), farebnosť podľa PD- b,c   </t>
  </si>
  <si>
    <t xml:space="preserve">KZSMV_20   </t>
  </si>
  <si>
    <t xml:space="preserve">KZSMV_60   </t>
  </si>
  <si>
    <t>622465111a</t>
  </si>
  <si>
    <t xml:space="preserve">Vonkajšia omietka stien dekor.omietka z prír.mram.zŕn,strednozrnná, ref.alebo ekvivalent weber.pas marmolit - a   </t>
  </si>
  <si>
    <t xml:space="preserve">KZSXPS_160   </t>
  </si>
  <si>
    <t xml:space="preserve">KZSXPS_60   </t>
  </si>
  <si>
    <t>625252301x</t>
  </si>
  <si>
    <t xml:space="preserve">Kontaktný zatepľovací systém ostení a nadpraží hr. 20 mm XPS , lepiaca stierka,tepelnoizolačná vrstva podľa technologického prepočtu, sklotextilná mriežka   </t>
  </si>
  <si>
    <t xml:space="preserve">"ostenia a nadpražia interiér   </t>
  </si>
  <si>
    <t xml:space="preserve">0,45*5,3*2   </t>
  </si>
  <si>
    <t xml:space="preserve">0,45*5,5   </t>
  </si>
  <si>
    <t xml:space="preserve">0,45*5,3   </t>
  </si>
  <si>
    <t xml:space="preserve">0,45*9,5   </t>
  </si>
  <si>
    <t xml:space="preserve">0,45*4,8*8   </t>
  </si>
  <si>
    <t xml:space="preserve">0,45*5,2*4   </t>
  </si>
  <si>
    <t xml:space="preserve">0,45*4,6*3   </t>
  </si>
  <si>
    <t xml:space="preserve">0,45*2,3*4   </t>
  </si>
  <si>
    <t xml:space="preserve">0,45*3,4*1   </t>
  </si>
  <si>
    <t xml:space="preserve">0,45*2,4*1   </t>
  </si>
  <si>
    <t xml:space="preserve">0,45*2,2*8   </t>
  </si>
  <si>
    <t xml:space="preserve">0,45*3*1   </t>
  </si>
  <si>
    <t xml:space="preserve">0,45*4*1   </t>
  </si>
  <si>
    <t xml:space="preserve">0,45*1,8*11   </t>
  </si>
  <si>
    <t xml:space="preserve">0,45*1,7*1   </t>
  </si>
  <si>
    <t xml:space="preserve">0,45*2,1*1   </t>
  </si>
  <si>
    <t xml:space="preserve">0,45*4,2*61   </t>
  </si>
  <si>
    <t xml:space="preserve">0,45*4,3*24   </t>
  </si>
  <si>
    <t xml:space="preserve">0,45*4,9*4   </t>
  </si>
  <si>
    <t xml:space="preserve">0,45*5,3*12   </t>
  </si>
  <si>
    <t xml:space="preserve">0,45*5*2   </t>
  </si>
  <si>
    <t xml:space="preserve">0,45*3,9*3   </t>
  </si>
  <si>
    <t xml:space="preserve">"pozn.rozmiestenie a  presný počet kotiev podľa statického posudku   </t>
  </si>
  <si>
    <t>625252304</t>
  </si>
  <si>
    <t xml:space="preserve">Kontaktný zatepľovací systém ostení a nadpraží hr. 60 mm minerálnou vlnou, lepiaca stierka,tepelnoizolačná vrstva podľa technologického prepočtu, sklotextilná mriežka, (ref.alebo ekvivalent weber.therm exclusive s ISOVER clima 0,34)   </t>
  </si>
  <si>
    <t xml:space="preserve">0,22*4,8*8   </t>
  </si>
  <si>
    <t xml:space="preserve">0,22*5,2*4   </t>
  </si>
  <si>
    <t xml:space="preserve">0,22*4,6*3   </t>
  </si>
  <si>
    <t xml:space="preserve">0,22*2,3*4   </t>
  </si>
  <si>
    <t xml:space="preserve">0,22*3,4*1   </t>
  </si>
  <si>
    <t xml:space="preserve">0,22*2,4*1   </t>
  </si>
  <si>
    <t xml:space="preserve">0,22*2,2*8   </t>
  </si>
  <si>
    <t xml:space="preserve">0,22*3*1   </t>
  </si>
  <si>
    <t xml:space="preserve">0,22*4*1   </t>
  </si>
  <si>
    <t xml:space="preserve">0,22*1,8*11   </t>
  </si>
  <si>
    <t xml:space="preserve">0,22*1,7*1   </t>
  </si>
  <si>
    <t xml:space="preserve">0,22*2,1*1   </t>
  </si>
  <si>
    <t xml:space="preserve">0,22*4,2*61   </t>
  </si>
  <si>
    <t xml:space="preserve">0,22*4,3*24   </t>
  </si>
  <si>
    <t xml:space="preserve">0,22*4,9*4   </t>
  </si>
  <si>
    <t xml:space="preserve">0,22*5,3*12   </t>
  </si>
  <si>
    <t xml:space="preserve">0,22*5*2   </t>
  </si>
  <si>
    <t xml:space="preserve">0,22*3,9*3   </t>
  </si>
  <si>
    <t>KZSMV_60</t>
  </si>
  <si>
    <t>6252523041</t>
  </si>
  <si>
    <t xml:space="preserve">Kontaktný zatepľovací systém ostení a nadpraží hr. 20 mm minerálnou vlnou, lepiaca stierka,tepelnoizolačná vrstva podľa technologického prepočtu, sklotextilná mriežka, (ref.alebo ekvivalent weber.therm exclusive s ISOVER clima 0,34)   </t>
  </si>
  <si>
    <t xml:space="preserve">0,22*5,3*2   </t>
  </si>
  <si>
    <t xml:space="preserve">0,22*5,5   </t>
  </si>
  <si>
    <t xml:space="preserve">0,22*5,3   </t>
  </si>
  <si>
    <t xml:space="preserve">0,22*9,5   </t>
  </si>
  <si>
    <t>KZSMV_20</t>
  </si>
  <si>
    <t>625252304x</t>
  </si>
  <si>
    <t xml:space="preserve">Kontaktný zatepľovací systém ostení a nadpraží hr. 60 mm XPS, lepiaca stierka,tepelnoizolačná vrstva podľa technologického prepočtu, sklotextilná mriežka   </t>
  </si>
  <si>
    <t xml:space="preserve">"ostenia a nadpražia v KZS XPS na sokli   </t>
  </si>
  <si>
    <t xml:space="preserve">0,16*0,51*2   </t>
  </si>
  <si>
    <t xml:space="preserve">0,81*0,16*2   </t>
  </si>
  <si>
    <t xml:space="preserve">0,428*0,16*2   </t>
  </si>
  <si>
    <t xml:space="preserve">0,63*0,16*2   </t>
  </si>
  <si>
    <t>KZSXPS_60</t>
  </si>
  <si>
    <t>625252305x</t>
  </si>
  <si>
    <t xml:space="preserve">Kontaktný zatepľovací systém hr. 40 mm XPS, lepiaca stierka,tepelnoizolačná vrstva podľa technologického prepočtu, sklotextilná mriežka   </t>
  </si>
  <si>
    <t xml:space="preserve">"komín   </t>
  </si>
  <si>
    <t xml:space="preserve">(1,03+0,564*2)*11,148   </t>
  </si>
  <si>
    <t xml:space="preserve">2,026*(0,889-0,564)*2   </t>
  </si>
  <si>
    <t xml:space="preserve">2,026*1,03   </t>
  </si>
  <si>
    <t>KZSXPS_40</t>
  </si>
  <si>
    <t>625252310x</t>
  </si>
  <si>
    <t xml:space="preserve">Kontaktný zatepľovací systém sokla hr. 160 mm XPS, lepiaca stierka,tepelnoizolačná vrstva podľa technologického prepočtu, sklotextilná mriežka   </t>
  </si>
  <si>
    <t xml:space="preserve">"zadná a SV bočná fasáda   </t>
  </si>
  <si>
    <t xml:space="preserve">(0,588+0,644+0,447+0,38)/4*88   </t>
  </si>
  <si>
    <t xml:space="preserve">-0,51*1,85   </t>
  </si>
  <si>
    <t xml:space="preserve">"predná a JZ bočná fasáda   </t>
  </si>
  <si>
    <t xml:space="preserve">(1,06+0,55)/2*88   </t>
  </si>
  <si>
    <t xml:space="preserve">-0,81*(4,07)   </t>
  </si>
  <si>
    <t xml:space="preserve">-0,428*1,05   </t>
  </si>
  <si>
    <t xml:space="preserve">-0,63*1,05   </t>
  </si>
  <si>
    <t>KZSXPS_160</t>
  </si>
  <si>
    <t>625252313</t>
  </si>
  <si>
    <t xml:space="preserve">Kontaktný zatepľovací systém stien hr. 220 mm minerálnou vlnou, lepiaca stierka,tepelnoizolačná vrstva podľa technologického prepočtu, sklotextilná mriežka, (ref.alebo ekvivalent weber.therm exclusive s ISOVER clima 0,34)   </t>
  </si>
  <si>
    <t xml:space="preserve">"pohľad uličný   </t>
  </si>
  <si>
    <t xml:space="preserve">9,61*66,633   </t>
  </si>
  <si>
    <t xml:space="preserve">-(1,15*2,28+0,82*0,6*4+1,375*2,4+1,375*1,165+1,375*0,6+1,375*1,1*2+0,91*1,2+0,91*0,6+1,375*1,2*4+1,66*1,05+1,6*4,07) "otvory 1NP   </t>
  </si>
  <si>
    <t xml:space="preserve">-(1,375*2,28*3+1,75*1,5+1,375*2,28*3+1,44*1,14*20) "otvory 2NP   </t>
  </si>
  <si>
    <t xml:space="preserve">-(1,373*1,47*6+1,75*1,5+1,373*1,47*6+1,44*1,14*20) "otvory 3NP   </t>
  </si>
  <si>
    <t xml:space="preserve">-KZSMV_160   </t>
  </si>
  <si>
    <t xml:space="preserve">"pohľad zadný   </t>
  </si>
  <si>
    <t xml:space="preserve">9,697*66,633   </t>
  </si>
  <si>
    <t xml:space="preserve">-(1,15*2,28*2+1,15*0,9+0,8*1,25+1,4*1,85+0,53*0,6*3+1,4*2,385+0,6*0,6*2+0,6*0,475*2+1,4*2,4+1,4*1,165+0,6*0,9*6+1,4*2,4) "otvory 1NP   </t>
  </si>
  <si>
    <t xml:space="preserve">-(1,4*2,28*2+1,4*2,2+0,53*0,6*3+1,4*2,28*3+1,45*1+2,15*1+0,84*0,6*4+1,44*1,14*10) "otvory 2NP   </t>
  </si>
  <si>
    <t xml:space="preserve">-(1,375*1,47*6+0,53*0,6*3+1,375*1,47*6+1,45*1*2+0,84*0,6*4+1,44*1,14*10) "otvory 3NP   </t>
  </si>
  <si>
    <t xml:space="preserve">"pohľad bočný JZ   </t>
  </si>
  <si>
    <t xml:space="preserve">9,921*11,54   </t>
  </si>
  <si>
    <t xml:space="preserve">-(1,4*1,05+1,42*2,1*2+1,373*2,07*2)   </t>
  </si>
  <si>
    <t xml:space="preserve">"pohľad bočný SV   </t>
  </si>
  <si>
    <t>KZSMV_220</t>
  </si>
  <si>
    <t>6252523130</t>
  </si>
  <si>
    <t xml:space="preserve">Kontaktný zatepľovací systém stien hr. 160 mm minerálnou vlnou, lepiaca stierka,tepelnoizolačná vrstva podľa technologického prepočtu, sklotextilná mriežka, (ref.alebo ekvivalent weber.therm exclusive s ISOVER clima 0,34)   </t>
  </si>
  <si>
    <t xml:space="preserve">(0,65+0,2)*6,112*2   </t>
  </si>
  <si>
    <t>KZSMV_160</t>
  </si>
  <si>
    <t>6252523001</t>
  </si>
  <si>
    <t xml:space="preserve">M+D Úprava ník RE a HUP,doska napr.Masterboard Promatec MC 20/25, lepením vodonepriepust. a mrazuvzdorným tmelom, vr. impregnácie, sklotext.mriežka,tenkovrstvová omietka hladená,1,5mm   </t>
  </si>
  <si>
    <t xml:space="preserve">"ÚN   </t>
  </si>
  <si>
    <t xml:space="preserve">0,346*(0,546*2+1,06*2+1*2+0,874*2+0,46*2+0,64*2+1,023*2+0,716*2+1,115*2+0,562*2)   </t>
  </si>
  <si>
    <t xml:space="preserve">"Pozn.:vrátane všetkých omietkových profilov   </t>
  </si>
  <si>
    <t>6252523003</t>
  </si>
  <si>
    <t xml:space="preserve">M+D Úprava ník komín.dvierok,doska napr.Masterboard Promatec s nehorľavou úpravou, lepením vodonepriepust. a mrazuvzdorným tmelom, KZS MW vr.p.ú.   </t>
  </si>
  <si>
    <t xml:space="preserve">0,16*(0,25*2+0,4*2)*2   </t>
  </si>
  <si>
    <t>6252523002</t>
  </si>
  <si>
    <t xml:space="preserve">M+D PVC lišty pre vedenie elektroinštalačných káblov pod KZS   </t>
  </si>
  <si>
    <t xml:space="preserve">"EL-Li   </t>
  </si>
  <si>
    <t xml:space="preserve">20  "ul. fasáda   </t>
  </si>
  <si>
    <t xml:space="preserve">20 "zadná dvorová fasáda   </t>
  </si>
  <si>
    <t xml:space="preserve">20 "bočné fasády   </t>
  </si>
  <si>
    <t>003</t>
  </si>
  <si>
    <t>941941042</t>
  </si>
  <si>
    <t xml:space="preserve">Montáž lešenia ľahkého pracovného radového s podlahami šírky nad 1,00 do 1,20 m, výšky nad 10 do 30 m   </t>
  </si>
  <si>
    <t xml:space="preserve">10,6*156,338   </t>
  </si>
  <si>
    <t xml:space="preserve">1,2*10,6*4   </t>
  </si>
  <si>
    <t>lešenie</t>
  </si>
  <si>
    <t>941941292</t>
  </si>
  <si>
    <t xml:space="preserve">Príplatok za prvý a každý ďalší i začatý mesiac použitia lešenia ľahkého pracovného radového s podlahami šírky nad 1,00 do 1,20 m, v. nad 10 do 30 m   </t>
  </si>
  <si>
    <t xml:space="preserve">lešenie   </t>
  </si>
  <si>
    <t>941941842</t>
  </si>
  <si>
    <t xml:space="preserve">Demontáž lešenia ľahkého pracovného radového s podlahami šírky nad 1,00 do 1,20 m, výšky nad 10 do 30 m   </t>
  </si>
  <si>
    <t>9419550020</t>
  </si>
  <si>
    <t xml:space="preserve">Ochranná sieť na boku lešenia zo siete, s dodávkou, vrátane demontáže      </t>
  </si>
  <si>
    <t>9419550021</t>
  </si>
  <si>
    <t xml:space="preserve">M+D+Dtz Podchod pre chodcov pod lešením      </t>
  </si>
  <si>
    <t xml:space="preserve">"predná fasáda uličná   </t>
  </si>
  <si>
    <t xml:space="preserve">66,6   </t>
  </si>
  <si>
    <t>9539451011</t>
  </si>
  <si>
    <t xml:space="preserve">Profil ochranný rohový hliníkový s integrovanou sieťovinou na spevnenie zateplenia      </t>
  </si>
  <si>
    <t xml:space="preserve">"rohy budovi   </t>
  </si>
  <si>
    <t xml:space="preserve">10,6*4   </t>
  </si>
  <si>
    <t xml:space="preserve">2,35*2   </t>
  </si>
  <si>
    <t xml:space="preserve">"RL-atika rímsy vid. tabulka   </t>
  </si>
  <si>
    <t xml:space="preserve">120   </t>
  </si>
  <si>
    <t xml:space="preserve">"rohy okien=ostenia   </t>
  </si>
  <si>
    <t xml:space="preserve">2,05*2*2+2,1*2+2,1*2+2,15*2+1,4*2*8+1,4*2*4+1,15*2*3+0,82*2*4+1,375*2*1+0,91*2+0,84*2*8+0,9*2+1,15*2+0,6*2*11+0,6*2+0,6*2+1,44*2*61+1,375*2*24   </t>
  </si>
  <si>
    <t xml:space="preserve">1,38*2*4+1,44*2*12+1,75*2*2+1,45*2*3+2,24*2   </t>
  </si>
  <si>
    <t>9539451012</t>
  </si>
  <si>
    <t xml:space="preserve">Profil uzatvárací s okapovým nosom pre zatepľovací systém      </t>
  </si>
  <si>
    <t xml:space="preserve">"nadpražia okien,dverí   </t>
  </si>
  <si>
    <t xml:space="preserve">1*2+1,5+1,5+1+1,2*8+2,4*4+2,28*3+0,61*4+0,6*1+0,6*1+0,6*8+1,2+0,9+0,6*11+0,475+0,9+1,14*61+1,475*24   </t>
  </si>
  <si>
    <t xml:space="preserve">2,06*4+2,28*12+1,5*2+1*3+4,07   </t>
  </si>
  <si>
    <t>9539451013</t>
  </si>
  <si>
    <t xml:space="preserve">Profil podparapetný s integrovanou lepiacou a tesniacou páskou      </t>
  </si>
  <si>
    <t>953945102</t>
  </si>
  <si>
    <t xml:space="preserve">Soklový zakladací profil    </t>
  </si>
  <si>
    <t xml:space="preserve">156,339   </t>
  </si>
  <si>
    <t>953945108</t>
  </si>
  <si>
    <t xml:space="preserve">Okrajová lišta pre zatepľovací systém  (APU)    </t>
  </si>
  <si>
    <t xml:space="preserve">"ostenia okien, dverí   </t>
  </si>
  <si>
    <t xml:space="preserve">"nadpražia okien a dverí   </t>
  </si>
  <si>
    <t>953995117</t>
  </si>
  <si>
    <t xml:space="preserve">Dilatačný profil stenovy do zateplovacieho systému   </t>
  </si>
  <si>
    <t>962032231</t>
  </si>
  <si>
    <t xml:space="preserve">Búranie muriva alebo vybúranie otvorov plochy nad 4 m2 nadzákladového z tehál pálených, vápenopieskových, cementových na maltu,  -1,90500t   </t>
  </si>
  <si>
    <t xml:space="preserve">"ST II fasáda   </t>
  </si>
  <si>
    <t xml:space="preserve">0,5*0,9*1,05   </t>
  </si>
  <si>
    <t>962052211</t>
  </si>
  <si>
    <t xml:space="preserve">Búranie muriva alebo vybúranie otvorov plochy nad 4 m2 železobetonového nadzákladného,  -2,40000t   </t>
  </si>
  <si>
    <t xml:space="preserve">"Ri žb rímsa   </t>
  </si>
  <si>
    <t xml:space="preserve">32,5*0,11*0,15   </t>
  </si>
  <si>
    <t>962081141</t>
  </si>
  <si>
    <t xml:space="preserve">Búranie muriva priečok zo sklenených tvárnic, hr. do 150 mm,  -0,08200t   </t>
  </si>
  <si>
    <t xml:space="preserve">6,7*2,3   </t>
  </si>
  <si>
    <t>9710550001</t>
  </si>
  <si>
    <t xml:space="preserve">Vyčistenie dilatačnej škáry š.do 30mm, hl.do 60mm, v ext. a int. objektu od nečistôt a znehodnoteného tmelu   </t>
  </si>
  <si>
    <t xml:space="preserve">"DIL   </t>
  </si>
  <si>
    <t xml:space="preserve">30*2   </t>
  </si>
  <si>
    <t>9710550002</t>
  </si>
  <si>
    <t xml:space="preserve">Demontáž PVC líšt pre elektroinštalačné káble   </t>
  </si>
  <si>
    <t xml:space="preserve">20+20+20   </t>
  </si>
  <si>
    <t>9710550004</t>
  </si>
  <si>
    <t xml:space="preserve">Utesnenie otvoru po demontáži vetracej mriežky kruhovej d=450mm, XPS a PUR penou, vr.vyčistenia otvoru pred utesnením   </t>
  </si>
  <si>
    <t xml:space="preserve">"VZT s   </t>
  </si>
  <si>
    <t>971055003</t>
  </si>
  <si>
    <t xml:space="preserve">Rezanie konštrukcií zo železobetónu hr. panelu 100 mm stenovou pílou -0,01200t   </t>
  </si>
  <si>
    <t xml:space="preserve">"Ri odrezanie rísmy   </t>
  </si>
  <si>
    <t xml:space="preserve">32,5   </t>
  </si>
  <si>
    <t>971055009</t>
  </si>
  <si>
    <t xml:space="preserve">Rezanie tehlového muriva za sucha s odsávaním hr.do 500mm   </t>
  </si>
  <si>
    <t xml:space="preserve">"ST II   </t>
  </si>
  <si>
    <t xml:space="preserve">1,05*2+0,9*2   </t>
  </si>
  <si>
    <t>974031664</t>
  </si>
  <si>
    <t xml:space="preserve">Vysekávanie rýh v tehl. murive pre vťahov. nosníkov hĺbke do 150 mm,  -0,04200t   </t>
  </si>
  <si>
    <t xml:space="preserve">"pred osadením prekladov   </t>
  </si>
  <si>
    <t xml:space="preserve">0,125*2*4   </t>
  </si>
  <si>
    <t>978036191</t>
  </si>
  <si>
    <t xml:space="preserve">Otlčenie omietok  vonkajších  v rozsahu do 100 %,  -0,05000t   </t>
  </si>
  <si>
    <t xml:space="preserve">"Fa I   </t>
  </si>
  <si>
    <t xml:space="preserve">-(0,516+0,346)/2*28,421  "kabrincový obklad   </t>
  </si>
  <si>
    <t>978059631</t>
  </si>
  <si>
    <t xml:space="preserve">Odsekanie a odobratie obkladov stien z obkladačiek vonkajších vrátane podkladovej omietky nad 2 m2,  -0,08900t   </t>
  </si>
  <si>
    <t xml:space="preserve">(0,516+0,346)/2*28,421  "kabrincový obklad   </t>
  </si>
  <si>
    <t>711</t>
  </si>
  <si>
    <t xml:space="preserve">Izolácie proti vode a vlhkosti   </t>
  </si>
  <si>
    <t>711463301</t>
  </si>
  <si>
    <t xml:space="preserve">Izolácia proti povrchovej a podpovrchovej tlakovej vode AQUAFIN-2K hr. 2,5 mm na ploche zvislej   </t>
  </si>
  <si>
    <t xml:space="preserve">1,6*100*2   </t>
  </si>
  <si>
    <t>71146330r</t>
  </si>
  <si>
    <t xml:space="preserve">M+D Dvojkomponentná bituménová hydroizolácia COMBIDIC 2K, na ploche zvislej   </t>
  </si>
  <si>
    <t xml:space="preserve">(1,4+1,8)/2*100   </t>
  </si>
  <si>
    <t>998711202</t>
  </si>
  <si>
    <t xml:space="preserve">Presun hmôt pre izoláciu proti vode v objektoch výšky nad 6 do 12 m   </t>
  </si>
  <si>
    <t>712</t>
  </si>
  <si>
    <t xml:space="preserve">Izolácie striech   </t>
  </si>
  <si>
    <t>712300832r</t>
  </si>
  <si>
    <t xml:space="preserve">Odstránenie vonkajšej hydroizolácie stien, vrátane vyčistenia muriva a odstránenia príp.omietok   </t>
  </si>
  <si>
    <t xml:space="preserve">"san ext   </t>
  </si>
  <si>
    <t xml:space="preserve">95*0,45   </t>
  </si>
  <si>
    <t>998712202</t>
  </si>
  <si>
    <t xml:space="preserve">Presun hmôt pre izoláciu povlakovej krytiny v objektoch výšky nad 6 do 12 m   </t>
  </si>
  <si>
    <t>713132211</t>
  </si>
  <si>
    <t xml:space="preserve">Montáž tepelnej izolácie podzemných stien a základov xps celoplošným prilepením   </t>
  </si>
  <si>
    <t xml:space="preserve">"zadná fasáda a SV fasáda   </t>
  </si>
  <si>
    <t xml:space="preserve">1,285*(66,629+11,531)   </t>
  </si>
  <si>
    <t>XPS160</t>
  </si>
  <si>
    <t>28375000352</t>
  </si>
  <si>
    <t xml:space="preserve">Tepelná izolácia XPS hr.160mm   </t>
  </si>
  <si>
    <t xml:space="preserve">XPS160*1,02   </t>
  </si>
  <si>
    <t>769</t>
  </si>
  <si>
    <t xml:space="preserve">Montáže vzduchotechnických zariadení   </t>
  </si>
  <si>
    <t>769082785</t>
  </si>
  <si>
    <t xml:space="preserve">Demontáž krycej mriežky hranatej do prierezu 0.100 m2   </t>
  </si>
  <si>
    <t xml:space="preserve">"VZT I   </t>
  </si>
  <si>
    <t xml:space="preserve">1+4+1   </t>
  </si>
  <si>
    <t xml:space="preserve">"VZT IV   </t>
  </si>
  <si>
    <t>769082790</t>
  </si>
  <si>
    <t xml:space="preserve">Demontáž krycej mriežky hranatej prierezu 0.125-0.355 m2   </t>
  </si>
  <si>
    <t xml:space="preserve">"VZT III   </t>
  </si>
  <si>
    <t>769082815</t>
  </si>
  <si>
    <t xml:space="preserve">Demontáž krycej mriežky kruhovej priemeru 180-250 mm   </t>
  </si>
  <si>
    <t xml:space="preserve">"VZT II   </t>
  </si>
  <si>
    <t xml:space="preserve">5   </t>
  </si>
  <si>
    <t>769082820</t>
  </si>
  <si>
    <t xml:space="preserve">Demontáž krycej mriežky kruhovej priemeru 280-450 mm   </t>
  </si>
  <si>
    <t xml:space="preserve">"VZT V   </t>
  </si>
  <si>
    <t>998769203</t>
  </si>
  <si>
    <t xml:space="preserve">Presun hmôt pre montáž vzduchotechnických zariadení v stavbe (objekte) výšky nad 7 do 24 m   </t>
  </si>
  <si>
    <t>HladkýRimavská Sobota OO PZ, rekonštrukcia a modernizácia objektu</t>
  </si>
  <si>
    <t>073813212v</t>
  </si>
  <si>
    <t xml:space="preserve">Vyplnenie dilatačnej škáry medzi budovami-dilatačný povrazec d30mm,vrstva tmelu-silikón polymérový akrylátový tmel+zarovnávací tmel, hl.50mm,š.50mm - DIL   </t>
  </si>
  <si>
    <t xml:space="preserve">40   </t>
  </si>
  <si>
    <t>311271301</t>
  </si>
  <si>
    <t xml:space="preserve">Murivo nosné (m3) PREMAC 50x20x25 s betónovou výplňou hr. 200 mm-nadmurovanie atiky, vr. kotvenia HILTI HY200A min.200mm   </t>
  </si>
  <si>
    <t xml:space="preserve">"atika DT200   </t>
  </si>
  <si>
    <t xml:space="preserve">"S1   </t>
  </si>
  <si>
    <t xml:space="preserve">1,233*0,2*33,12 "ul.fasáda   </t>
  </si>
  <si>
    <t xml:space="preserve">0,725*0,2*11,54*2 "boky   </t>
  </si>
  <si>
    <t>3112731230</t>
  </si>
  <si>
    <t xml:space="preserve">Murivo nosné (m3) z pórobetónových tvárnic hr.400mm-nadmurovanie atiky, vrátane ukotvenia k exist. konštrukciám   </t>
  </si>
  <si>
    <t xml:space="preserve">"nová atika S1, S2 zadná fasáda   </t>
  </si>
  <si>
    <t xml:space="preserve">0,4*0,25*(33,12+32,532)   </t>
  </si>
  <si>
    <t>345321414</t>
  </si>
  <si>
    <t xml:space="preserve">Betón múrikov parapetných, atikových, schodiskových, zábradelných, železový (bez výstuže) tr. C 20/25   </t>
  </si>
  <si>
    <t xml:space="preserve">"atika strechy S2   </t>
  </si>
  <si>
    <t xml:space="preserve">0,4*0,4*(43,619+11,35) "ul.fasáda+boky   </t>
  </si>
  <si>
    <t>345351101</t>
  </si>
  <si>
    <t xml:space="preserve">Debnenie múrikov parapet., atik., zábradl., plnostenných- zhotovenie   </t>
  </si>
  <si>
    <t xml:space="preserve">0,4*2*(43,619+11,35) "ul.fasáda+bok   </t>
  </si>
  <si>
    <t>345351102</t>
  </si>
  <si>
    <t xml:space="preserve">Debnenie múrikov parapet., atik., zábradl., plnostenných- odstránenie   </t>
  </si>
  <si>
    <t>345361821</t>
  </si>
  <si>
    <t xml:space="preserve">Výstuž múrikov parapet., atik., schodisk., zábradl.,deb.tvárnic, z betonárskej ocele 10505   </t>
  </si>
  <si>
    <t xml:space="preserve">520,97/1000   </t>
  </si>
  <si>
    <t xml:space="preserve">Vodorovné konštrukcie   </t>
  </si>
  <si>
    <t>413941121</t>
  </si>
  <si>
    <t xml:space="preserve">Osadenie oceľových valcovaných nosníkov I, IE, U, UE, L    </t>
  </si>
  <si>
    <t xml:space="preserve">"vid. statika-kotvenie atík   </t>
  </si>
  <si>
    <t xml:space="preserve">516,014/1000   </t>
  </si>
  <si>
    <t>516</t>
  </si>
  <si>
    <t>516810000400</t>
  </si>
  <si>
    <t xml:space="preserve">Oceľ S 235-vrátane p.ú. a kotvenia   </t>
  </si>
  <si>
    <t xml:space="preserve">516,014*1,08/1000   </t>
  </si>
  <si>
    <t>63134272s</t>
  </si>
  <si>
    <t xml:space="preserve">Nivelačná vrstva z penobetonu ref. Foamcem, hr. do 50mm   </t>
  </si>
  <si>
    <t xml:space="preserve">373,55*0,05   </t>
  </si>
  <si>
    <t xml:space="preserve">"S2   </t>
  </si>
  <si>
    <t xml:space="preserve">366,215*0,05   </t>
  </si>
  <si>
    <t>631571010</t>
  </si>
  <si>
    <t xml:space="preserve">Násyp z kameniva ťaženého na plochých strechách vodorovný alebo v spáde, s utlačením  urovnaním povrchu   </t>
  </si>
  <si>
    <t xml:space="preserve">2*4*0,05   </t>
  </si>
  <si>
    <t>9539951172</t>
  </si>
  <si>
    <t xml:space="preserve">M+D Siganlizačný prepad, vrátane systémového príslušenstva, ref.alebo ekvivalent TOPWET TWC 40 MINI BIT   </t>
  </si>
  <si>
    <t xml:space="preserve">"cez atiku z porobetonu 1ks/5m   </t>
  </si>
  <si>
    <t xml:space="preserve">65,93/5   </t>
  </si>
  <si>
    <t xml:space="preserve">14   </t>
  </si>
  <si>
    <t xml:space="preserve">"žb atika strechy S1   </t>
  </si>
  <si>
    <t xml:space="preserve">0,514*0,25*11,78*2   </t>
  </si>
  <si>
    <t>963012510</t>
  </si>
  <si>
    <t xml:space="preserve">Búranie stropov z dosiek alebo panelov zo železobetónu prefabrikovaných s dutinami hr. do 140 mm,  -2,10000t   </t>
  </si>
  <si>
    <t xml:space="preserve">"porobet. strešný panel  125mm SII   </t>
  </si>
  <si>
    <t xml:space="preserve">SII*0,125   </t>
  </si>
  <si>
    <t>9630539301</t>
  </si>
  <si>
    <t xml:space="preserve">Premiestnenie bet. podstavca pod anténou, rozmerov cca.h/š/d - 600/600/200m, hmotnosť cca 30kg   </t>
  </si>
  <si>
    <t>965041441</t>
  </si>
  <si>
    <t xml:space="preserve">Búranie podkladov pod dlažby, liatych dlažieb a mazanín,škvarobetón hr.nad 100 mm, plochy nad 4 m2 -1,60000t   </t>
  </si>
  <si>
    <t xml:space="preserve">"škvára 100-150mm   </t>
  </si>
  <si>
    <t xml:space="preserve">SI*0,125   </t>
  </si>
  <si>
    <t>965043341</t>
  </si>
  <si>
    <t xml:space="preserve">Búranie podkladov pod dlažby, liatych dlažieb a mazanín,betón s poterom,teracom hr.do 100 mm, plochy nad 4 m2  -2,20000t   </t>
  </si>
  <si>
    <t xml:space="preserve">"SI cementový poter hr. cca 50mm   </t>
  </si>
  <si>
    <t xml:space="preserve">SI*0,05   </t>
  </si>
  <si>
    <t>9710550011</t>
  </si>
  <si>
    <t xml:space="preserve">Vyčistenie dilatačnej škáry š.do 50mm, hl.do 50mm,od nečistôt a znehodnoteného tmelu   </t>
  </si>
  <si>
    <t xml:space="preserve">"DIL strecha   </t>
  </si>
  <si>
    <t xml:space="preserve">50   </t>
  </si>
  <si>
    <t>9710550003</t>
  </si>
  <si>
    <t xml:space="preserve">Utesnenie odvod.otvorov strešného plášťa d=150mm XPS a PUR penou, vr.vyčistenia otvoru pred utesnením   </t>
  </si>
  <si>
    <t xml:space="preserve">27   </t>
  </si>
  <si>
    <t>712300833</t>
  </si>
  <si>
    <t xml:space="preserve">Odstránenie povlakovej krytiny na strechách plochých 10° trojvrstvovej,  -0,01400t   </t>
  </si>
  <si>
    <t xml:space="preserve">"SI strecha   </t>
  </si>
  <si>
    <t>SI</t>
  </si>
  <si>
    <t xml:space="preserve">399,2   </t>
  </si>
  <si>
    <t xml:space="preserve">"SII strecha   </t>
  </si>
  <si>
    <t>SII</t>
  </si>
  <si>
    <t xml:space="preserve">395,6   </t>
  </si>
  <si>
    <t>712311101</t>
  </si>
  <si>
    <t xml:space="preserve">Zhotovenie povlakovej krytiny striech plochých do 10° za studena náterom penetračným   </t>
  </si>
  <si>
    <t xml:space="preserve">373,55   </t>
  </si>
  <si>
    <t xml:space="preserve">366,215   </t>
  </si>
  <si>
    <t>HI_S_vod</t>
  </si>
  <si>
    <t>712811101</t>
  </si>
  <si>
    <t xml:space="preserve">Zhotovenie povlak. krytiny striech vytiahnutím izolačného povlaku za studena náterom penetračným   </t>
  </si>
  <si>
    <t xml:space="preserve">"S1 vytiahnutie na atiky   </t>
  </si>
  <si>
    <t xml:space="preserve">(1,1+0,2)*(33,12+11,54*2)   </t>
  </si>
  <si>
    <t xml:space="preserve">(0,25+0,4)*33,12   </t>
  </si>
  <si>
    <t xml:space="preserve">"S2 vytiahnutie na atiky   </t>
  </si>
  <si>
    <t xml:space="preserve">(0,95+0,4)*(11,35+43,619)   </t>
  </si>
  <si>
    <t xml:space="preserve">(0,25+0,4)*33,562   </t>
  </si>
  <si>
    <t>HI_S_zv</t>
  </si>
  <si>
    <t>111</t>
  </si>
  <si>
    <t>1116311000</t>
  </si>
  <si>
    <t xml:space="preserve">Asfaltová penetrácia ref. DEKPRIMER   </t>
  </si>
  <si>
    <t xml:space="preserve">(HI_S_vod+HI_S_zv)*1,15   </t>
  </si>
  <si>
    <t>712341659</t>
  </si>
  <si>
    <t xml:space="preserve">Zhotovenie povlakovej krytiny striech plochých do 10° pásmi pritavením. NAIP bodovo   </t>
  </si>
  <si>
    <t xml:space="preserve">HI_S_vod   </t>
  </si>
  <si>
    <t xml:space="preserve">"pozn.:vrátane riešenia detailov prestupujúcich prvkov strešnou konštr. a systémového príslušenstva   </t>
  </si>
  <si>
    <t>712841659</t>
  </si>
  <si>
    <t xml:space="preserve">Zhotovenie povlakovej krytiny vytiahnutím izol. povlaku pásmi pritavením NAIP bodovo   </t>
  </si>
  <si>
    <t xml:space="preserve">HI_S_zv   </t>
  </si>
  <si>
    <t>628</t>
  </si>
  <si>
    <t>6285210001</t>
  </si>
  <si>
    <t xml:space="preserve">SBS Modifikovaný asfaltový pás s nosnou vložkou z hliníkovej fólie, kašírovaný sklennými vláknami, ref. GLASTEK AL 40 MINERAL   </t>
  </si>
  <si>
    <t>712370070</t>
  </si>
  <si>
    <t xml:space="preserve">Zhotovenie povlakovej krytiny striech plochých do 10° PVC-P fóliou upevnenou prikotvením so zvarením spoju   </t>
  </si>
  <si>
    <t xml:space="preserve">"pozn.:vrátane riešenia detailov prestupujúcich prvkov strešnou konštr., vonkajších a vnútroných kútových líšt a syst.príslušenstva-nábeh.kliny a pod.   </t>
  </si>
  <si>
    <t>712873240</t>
  </si>
  <si>
    <t xml:space="preserve">Zhotovenie povlakovej krytiny vytiahnutím izol. povlaku  PVC-P na konštrukcie prevyšujúce úroveň strechy nad 50 cm prikotvením so zváraným spojom    </t>
  </si>
  <si>
    <t xml:space="preserve">(0,53+0,35)*(33,12+11,54*2)   </t>
  </si>
  <si>
    <t xml:space="preserve">(0,4)*33,12   </t>
  </si>
  <si>
    <t xml:space="preserve">(0,32+0,55)*(11,35+43,619)   </t>
  </si>
  <si>
    <t xml:space="preserve">(0,4)*33,562   </t>
  </si>
  <si>
    <t>HI_S_zv_PVC</t>
  </si>
  <si>
    <t>245</t>
  </si>
  <si>
    <t>2455162032</t>
  </si>
  <si>
    <t xml:space="preserve">Hydroizolačná fólia z PVC-P z mäkčeného PVC -P s výstužnou vložkou (ref. alebo ekvivalent ALKORPLAN 35176)   </t>
  </si>
  <si>
    <t xml:space="preserve">(HI_S_vod+HI_S_zv_PVC)*1,15   </t>
  </si>
  <si>
    <t>2832990650</t>
  </si>
  <si>
    <t xml:space="preserve">Kotviaca technika    </t>
  </si>
  <si>
    <t xml:space="preserve">"6ks/m2   </t>
  </si>
  <si>
    <t xml:space="preserve">(HI_S_vod+HI_S_zv_PVC)*6   </t>
  </si>
  <si>
    <t xml:space="preserve">5183   </t>
  </si>
  <si>
    <t>712990040</t>
  </si>
  <si>
    <t xml:space="preserve">Položenie geotextílie vodorovne alebo zvislo na strechy ploché do 10°   </t>
  </si>
  <si>
    <t xml:space="preserve">HI_S_vod+HI_S_zv_PVC   </t>
  </si>
  <si>
    <t>geo</t>
  </si>
  <si>
    <t>693</t>
  </si>
  <si>
    <t>69311000230r</t>
  </si>
  <si>
    <t xml:space="preserve">Netkaná textília zo 100% polypropylénových vlákien s plošnou hmotnosťou min.300g/m2,ref.FILTEK 300   </t>
  </si>
  <si>
    <t xml:space="preserve">geo*1,15   </t>
  </si>
  <si>
    <t>7129910400</t>
  </si>
  <si>
    <t xml:space="preserve">Montáž podkladnej konštrukcie z OSB dosiek atike šírky 411 - 800 mm pod klampiarske konštrukcie   </t>
  </si>
  <si>
    <t xml:space="preserve">"OSB 25mm   </t>
  </si>
  <si>
    <t xml:space="preserve">"na DT a betonové atiky   </t>
  </si>
  <si>
    <t xml:space="preserve"> 55,667   "š.570mm   </t>
  </si>
  <si>
    <t xml:space="preserve">11,35+43,62  " š.710mm   </t>
  </si>
  <si>
    <t xml:space="preserve">"na porobet.atiku   </t>
  </si>
  <si>
    <t xml:space="preserve">65,933 "š.640mm   </t>
  </si>
  <si>
    <t>OSB25</t>
  </si>
  <si>
    <t xml:space="preserve">"OSB 15mm   </t>
  </si>
  <si>
    <t>OSB15</t>
  </si>
  <si>
    <t>607</t>
  </si>
  <si>
    <t>607260000900</t>
  </si>
  <si>
    <t xml:space="preserve">Doska OSB 3 Superfinish ECO P+D nebrúsené hrxlxš 25x2500x1250 mm, JAFHOLZ   </t>
  </si>
  <si>
    <t xml:space="preserve"> 55,667*0,57   "š.570mm   </t>
  </si>
  <si>
    <t xml:space="preserve">(11,35+43,62)*0,71  " š.710mm   </t>
  </si>
  <si>
    <t xml:space="preserve">65,933*0,64 "š.640mm   </t>
  </si>
  <si>
    <t>607260000600</t>
  </si>
  <si>
    <t xml:space="preserve">Doska OSB 3 Superfinish ECO P+D nebrúsené hrxlxš 15x2500x1250 mm, JAFHOLZ   </t>
  </si>
  <si>
    <t>713000048</t>
  </si>
  <si>
    <t xml:space="preserve">Odstránenie nadstresnej tepelnej izolácie striech plochých lepenej z vláknitých materiálov hr. do 10 cm -0,015t   </t>
  </si>
  <si>
    <t xml:space="preserve">"SII čadičová rohož hr.60mm   </t>
  </si>
  <si>
    <t xml:space="preserve">SII   </t>
  </si>
  <si>
    <t>713142131</t>
  </si>
  <si>
    <t xml:space="preserve">Montáž tepelnej izolácie striech plochých do 10° polystyrénom, jednovrstvová prilep. pomocou PU lepidla INSTA-STICK STD   </t>
  </si>
  <si>
    <t xml:space="preserve">"S1+S2 hr.340mm(180+160mm)   </t>
  </si>
  <si>
    <t xml:space="preserve">HI_S_vod*2   </t>
  </si>
  <si>
    <t>283720008300</t>
  </si>
  <si>
    <t xml:space="preserve">Doska EPS 100S hr. 160 mm, na zateplenie podláh a plochých striech, ref.ISOVER   </t>
  </si>
  <si>
    <t xml:space="preserve">HI_S_vod*1,02   </t>
  </si>
  <si>
    <t>283720008301</t>
  </si>
  <si>
    <t xml:space="preserve">Doska EPS 100S hr. 180 mm, na zateplenie podláh a plochých striech, ref.ISOVER   </t>
  </si>
  <si>
    <t>713142160</t>
  </si>
  <si>
    <t xml:space="preserve">Montáž tepelnej izolácie striech plochých do 10° spádovými doskami z polystyrénu v jednej vrstve,lepením    </t>
  </si>
  <si>
    <t xml:space="preserve">"S1+S2   </t>
  </si>
  <si>
    <t>283760007400</t>
  </si>
  <si>
    <t xml:space="preserve">Spádová doska zo sivého EPS 100S pre vyspádovanie plochých striech, ISOVER   </t>
  </si>
  <si>
    <t xml:space="preserve">"spádové dosky hr. 20-200mm   </t>
  </si>
  <si>
    <t xml:space="preserve">HI_S_vod*(0,02+0,2)/2   </t>
  </si>
  <si>
    <t>713144020</t>
  </si>
  <si>
    <t xml:space="preserve">Montáž tepelnej izolácie na atiku polystyrénom do lepidla   </t>
  </si>
  <si>
    <t xml:space="preserve">"DT atika   </t>
  </si>
  <si>
    <t xml:space="preserve">1,1*(33,12+11,54*2)   </t>
  </si>
  <si>
    <t xml:space="preserve">"nadbetonovaná atika   </t>
  </si>
  <si>
    <t xml:space="preserve">0,9*(11,35+43,619)   </t>
  </si>
  <si>
    <t>EPS150_atika</t>
  </si>
  <si>
    <t>28375000160r</t>
  </si>
  <si>
    <t xml:space="preserve">Doska EPS hr.150mm   </t>
  </si>
  <si>
    <t xml:space="preserve">EPS150_atika*1,02   </t>
  </si>
  <si>
    <t>721</t>
  </si>
  <si>
    <t xml:space="preserve">Zdravotechnika - vnútorná kanalizácia   </t>
  </si>
  <si>
    <t>72117236r</t>
  </si>
  <si>
    <t xml:space="preserve">M+D Čistiaci liatinový kus pre zaústenie odpad.rúr,vr. napájacej flexirúry d=150mm   </t>
  </si>
  <si>
    <t>998721202</t>
  </si>
  <si>
    <t xml:space="preserve">Presun hmôt pre vnútornú kanalizáciu v objektoch výšky nad 6 do 12 m   </t>
  </si>
  <si>
    <t>764352810</t>
  </si>
  <si>
    <t xml:space="preserve">Demontáž žľabov pododkvapových polkruhových so sklonom do 30st., D160mm, vr. príslušenstva-háky, čelá a pod.   </t>
  </si>
  <si>
    <t xml:space="preserve">"KII   </t>
  </si>
  <si>
    <t xml:space="preserve">100   </t>
  </si>
  <si>
    <t>764359810</t>
  </si>
  <si>
    <t xml:space="preserve">Demontáž kotlíka kónického, so sklonom žľabu do 30st.,  -0,00110t   </t>
  </si>
  <si>
    <t>764430840</t>
  </si>
  <si>
    <t xml:space="preserve">Demontáž oplechovania múrov a nadmuroviek rš od 330 do 500 mm,  -0,00230t   </t>
  </si>
  <si>
    <t xml:space="preserve">"KRI oplechovanie rímsy rš 450   </t>
  </si>
  <si>
    <t xml:space="preserve">33   </t>
  </si>
  <si>
    <t>764430850</t>
  </si>
  <si>
    <t xml:space="preserve">Demontáž oplechovania múrov a nadmuroviek rš 600 mm,  -0,00337t   </t>
  </si>
  <si>
    <t xml:space="preserve">"Ka,Kv oplechovania na streche rš 600mm   </t>
  </si>
  <si>
    <t xml:space="preserve">300   </t>
  </si>
  <si>
    <t>76445388rt</t>
  </si>
  <si>
    <t xml:space="preserve">Demontáž PVC odvodnení strešného plášťa d=150mm   </t>
  </si>
  <si>
    <t>764454802r</t>
  </si>
  <si>
    <t xml:space="preserve">Demontáž odpadových rúr kruhových, s priemerom 125 mm, vr. objímok a príslušenstva   </t>
  </si>
  <si>
    <t xml:space="preserve">"K I/DK   </t>
  </si>
  <si>
    <t xml:space="preserve">70   </t>
  </si>
  <si>
    <t>764352423r</t>
  </si>
  <si>
    <t xml:space="preserve">Žľaby z poplastovaného plechu(ref.alebo ekvivalent viplanyl), pododkvapové polkruhové d=160mm, rš 330mm, vr. p.ú. a syst.príslušenstva(háky a pod.)- K1   </t>
  </si>
  <si>
    <t xml:space="preserve">"K1   </t>
  </si>
  <si>
    <t xml:space="preserve">9,6+22+32   </t>
  </si>
  <si>
    <t>7643594120</t>
  </si>
  <si>
    <t xml:space="preserve">Kotlík kónický z poplastovaného plechu(ref.alebo ekvivalent viplanyl), pre rúry s priemerom od 100 do 125 mm, vr. p.ú. a príslušenstva   </t>
  </si>
  <si>
    <t>764454454</t>
  </si>
  <si>
    <t xml:space="preserve">Zvodové rúry z poplastovaného plechu(ref.alebo ekvivalent viplanyl), kruhové priemer 125 mm, vr. p.ú. a príslušenstva(objímky a pod.)- K1   </t>
  </si>
  <si>
    <t xml:space="preserve">4*10   </t>
  </si>
  <si>
    <t>76443046r</t>
  </si>
  <si>
    <t xml:space="preserve">Oplechovanie muriva a atík z poplastovaného plechu,(ref.alebo ekvivalent viplanyl), vrátane rohov a p.ú. v zmysle popisu vid PD,r.š. 400-1200 mm - Ka   </t>
  </si>
  <si>
    <t xml:space="preserve">90   </t>
  </si>
  <si>
    <t>76443047</t>
  </si>
  <si>
    <t xml:space="preserve">Oplechovanie výlezu na strechu z poplastovaného plechu,(ref.alebo ekvivalent viplanyl), vrátane rohov a p.ú. v zmysle popisu vid  PD, r.š. 600 mm - Kvy   </t>
  </si>
  <si>
    <t>76443048</t>
  </si>
  <si>
    <t xml:space="preserve">Oplechovanie ukončenia strešných plášťov z poplastovaného plechu,(ref.alebo ekvivalent viplanyl), vrátane rohov,podložiek a p.ú. v zmysle popisu vid PD, r.š. 600 mm - Ks   </t>
  </si>
  <si>
    <t>76443049</t>
  </si>
  <si>
    <t xml:space="preserve">Oplechovanie komína FeZn plech hr.0,6mm,rš=800mm,vrátane rohov a p.ú. v zmysle popisu vid PD - Kk   </t>
  </si>
  <si>
    <t>7679968r1</t>
  </si>
  <si>
    <t xml:space="preserve">Demontáž a spätná montáž antény, satelitu,vr. podpornej konštr.,odstránenie hrdze,náterov a nečistôt,nový náter OK zariadenia U2081 Chemopur E, vrchná polyuretánová farba na kov,beton, drevo,f.šedá    </t>
  </si>
  <si>
    <t>767996960</t>
  </si>
  <si>
    <t xml:space="preserve">Demontáž výlezu na strechu-OK výkl.dvierka na OK ráme, oplechované, 700x1200mm, vr. príslušenstva   </t>
  </si>
  <si>
    <t>7679951101</t>
  </si>
  <si>
    <t xml:space="preserve">M+D Odvetranie strešného plášťa, d=150mm, vr. zatesnenia XPS a PUR penou - VZTs   </t>
  </si>
  <si>
    <t>7679951111</t>
  </si>
  <si>
    <t xml:space="preserve">M+D Výlez na strechu-OK výkl.dvierka na OK ráme, oplechované,700x1200mm, typ FDA atypický prisp.otvoru v streche,protipož.prevedenie EI2 30-EI2 120min,vr.schodov,obvod. rámu,teleskop.madlo, vr. mont. príslušenstva -  VYn   </t>
  </si>
  <si>
    <t xml:space="preserve">Zemné práce   </t>
  </si>
  <si>
    <t>221</t>
  </si>
  <si>
    <t>113107131</t>
  </si>
  <si>
    <t xml:space="preserve">Odstránenie krytu v ploche do 200 m2 z betónu prostého/asfaltového, hr. vrstvy do 150 mm,  -0,22500t   </t>
  </si>
  <si>
    <t xml:space="preserve">"VYI   </t>
  </si>
  <si>
    <t xml:space="preserve">18   </t>
  </si>
  <si>
    <t xml:space="preserve">"pri odkopaní okolo objektu - odhad   </t>
  </si>
  <si>
    <t>001</t>
  </si>
  <si>
    <t>130201001</t>
  </si>
  <si>
    <t xml:space="preserve">Výkop jamy a ryhy v obmedzenom priestore horn. tr.3 ručne   </t>
  </si>
  <si>
    <t xml:space="preserve">"VY UZ   </t>
  </si>
  <si>
    <t xml:space="preserve">0,5*0,35*95,372   </t>
  </si>
  <si>
    <t xml:space="preserve">"VY IV   </t>
  </si>
  <si>
    <t xml:space="preserve">"VY III odkop pre san ext   </t>
  </si>
  <si>
    <t xml:space="preserve">0,45*0,6*(11,54+66,6)   </t>
  </si>
  <si>
    <t>výkop</t>
  </si>
  <si>
    <t xml:space="preserve">"Pozn.:vzhľadom na prítomnosť exist. IS je nutné zohľadniť túto skutočnosť, aby sa pri výkopových prácach nepoškodili!!!!   </t>
  </si>
  <si>
    <t>162201102</t>
  </si>
  <si>
    <t xml:space="preserve">Vodorovné premiestnenie výkopku z horniny 1-4 nad 20-50m   </t>
  </si>
  <si>
    <t xml:space="preserve">zásyp*2   </t>
  </si>
  <si>
    <t>162501102</t>
  </si>
  <si>
    <t xml:space="preserve">Vodorovné premiestnenie výkopku po spevnenej ceste z horniny tr.1-4, do 100 m3 na vzdialenosť do 3000 m   </t>
  </si>
  <si>
    <t xml:space="preserve">výkop-zásyp   </t>
  </si>
  <si>
    <t>odvoz</t>
  </si>
  <si>
    <t>162501105</t>
  </si>
  <si>
    <t xml:space="preserve">Vodorovné premiestnenie výkopku po spevnenej ceste z horniny tr.1-4, do 100 m3, príplatok k cene za každých ďalšich a začatých 1000 m   </t>
  </si>
  <si>
    <t xml:space="preserve">odvoz   </t>
  </si>
  <si>
    <t>167101101</t>
  </si>
  <si>
    <t xml:space="preserve">Nakladanie neuľahnutého výkopku z hornín tr.1-4 do 100 m3   </t>
  </si>
  <si>
    <t xml:space="preserve">zásyp   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</si>
  <si>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</si>
  <si>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</si>
  <si>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</si>
  <si>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</si>
  <si>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174101102</t>
  </si>
  <si>
    <t xml:space="preserve">Zásyp sypaninou v uzavretých priestoroch s urovnaním povrchu zásypu   </t>
  </si>
  <si>
    <t xml:space="preserve">"VYnUZ zásyp ryhy uzemnenia BL   </t>
  </si>
  <si>
    <t xml:space="preserve">(0,5-0,18)*0,35*95,372   </t>
  </si>
  <si>
    <t xml:space="preserve">"zásyp po san ext a realizácii drenáže   </t>
  </si>
  <si>
    <t xml:space="preserve">"odpočet lôžka a obsypu   </t>
  </si>
  <si>
    <t xml:space="preserve">-dren_obsyp   </t>
  </si>
  <si>
    <t>zásyp</t>
  </si>
  <si>
    <t xml:space="preserve">Zakladanie   </t>
  </si>
  <si>
    <t>002</t>
  </si>
  <si>
    <t>211971110</t>
  </si>
  <si>
    <t xml:space="preserve">Zhotovenie opláštenia výplne z geotextílie, v ryhe alebo v záreze so stenami šikmými o skl. do 1:2,5   </t>
  </si>
  <si>
    <t xml:space="preserve">"obvod opláštenia násypu x dĺžka drenáže   </t>
  </si>
  <si>
    <t xml:space="preserve">2,55*Dren   </t>
  </si>
  <si>
    <t>693110001200</t>
  </si>
  <si>
    <t xml:space="preserve">Geotextília  min. 300g/m2   </t>
  </si>
  <si>
    <t xml:space="preserve">199,26 * 1,02   </t>
  </si>
  <si>
    <t>212572111.1</t>
  </si>
  <si>
    <t xml:space="preserve">Lôžko a obsyp pre drenáž zo štrkopiesku triedeného fr. 8-16mm   </t>
  </si>
  <si>
    <t xml:space="preserve">"priemerná plocha rezu drenážexdĺžka drenáže"   </t>
  </si>
  <si>
    <t xml:space="preserve">0,366/2*Dren   </t>
  </si>
  <si>
    <t>dren_obsyp</t>
  </si>
  <si>
    <t>212755116.1</t>
  </si>
  <si>
    <t xml:space="preserve">Trativod z drenážnych rúrok bez lôžka, vnútorného priem. rúrok 100 mm - montáž   </t>
  </si>
  <si>
    <t xml:space="preserve">(11,54+66,6)   </t>
  </si>
  <si>
    <t>Dren</t>
  </si>
  <si>
    <t>286</t>
  </si>
  <si>
    <t>286120012500.1</t>
  </si>
  <si>
    <t xml:space="preserve">Rúra drenážna PVC DN 100   </t>
  </si>
  <si>
    <t xml:space="preserve">78,14 * 1,05   </t>
  </si>
  <si>
    <t>273313521</t>
  </si>
  <si>
    <t xml:space="preserve">Betón základových dosiek, prostý tr. C 12/15   </t>
  </si>
  <si>
    <t xml:space="preserve">"VY4 podklad. beton    </t>
  </si>
  <si>
    <t xml:space="preserve">0,05*1,5*6,42*1,035   </t>
  </si>
  <si>
    <t>273321411</t>
  </si>
  <si>
    <t xml:space="preserve">Betón základových dosiek, železový (bez výstuže), tr. C 25/30   </t>
  </si>
  <si>
    <t xml:space="preserve">"VY 1, Ra   </t>
  </si>
  <si>
    <t xml:space="preserve">0,711888*2,11   </t>
  </si>
  <si>
    <t xml:space="preserve">"VY4   </t>
  </si>
  <si>
    <t xml:space="preserve">6,42*1,5*0,9   </t>
  </si>
  <si>
    <t xml:space="preserve">"Pozn.vrátane spádovania a dilatovania   </t>
  </si>
  <si>
    <t xml:space="preserve">"Pozn.:vrátane pretmelenia stykov nových a pôvodných plôch silik./živičnými tmelmi   </t>
  </si>
  <si>
    <t>273351215</t>
  </si>
  <si>
    <t xml:space="preserve">Debnenie stien základových dosiek, zhotovenie-dielce   </t>
  </si>
  <si>
    <t xml:space="preserve">"VY 1   </t>
  </si>
  <si>
    <t xml:space="preserve">0,711*2  "čelá   </t>
  </si>
  <si>
    <t xml:space="preserve">0,9*(6,42*2+1,5*2)   </t>
  </si>
  <si>
    <t>273351216</t>
  </si>
  <si>
    <t xml:space="preserve">Debnenie stien základových dosiek, odstránenie-dielce   </t>
  </si>
  <si>
    <t>273361821</t>
  </si>
  <si>
    <t xml:space="preserve">Výstuž základových dosiek z ocele 10505   </t>
  </si>
  <si>
    <t xml:space="preserve">242,42/1000   </t>
  </si>
  <si>
    <t>273362021</t>
  </si>
  <si>
    <t xml:space="preserve">Výstuž základových dosiek zo zvár. sietí KARI   </t>
  </si>
  <si>
    <t xml:space="preserve">"VY1   </t>
  </si>
  <si>
    <t xml:space="preserve">148,6/1000   </t>
  </si>
  <si>
    <t xml:space="preserve">257,7/1000   </t>
  </si>
  <si>
    <t xml:space="preserve">"medzi 1.48 a 1.33   </t>
  </si>
  <si>
    <t xml:space="preserve">0,3*2,29*2,8   </t>
  </si>
  <si>
    <t xml:space="preserve">-0,3*2,1*1,5   </t>
  </si>
  <si>
    <t xml:space="preserve">"102a   </t>
  </si>
  <si>
    <t xml:space="preserve">0,3*1,11*2,8   </t>
  </si>
  <si>
    <t xml:space="preserve">"ST2   </t>
  </si>
  <si>
    <t xml:space="preserve">1,2   </t>
  </si>
  <si>
    <t>314231124r</t>
  </si>
  <si>
    <t xml:space="preserve">Murivo komínov voľne stojacich z tehál-nadmurovanie komína   </t>
  </si>
  <si>
    <t xml:space="preserve">0,29*(1,5*2+0,9*2)*1,35   </t>
  </si>
  <si>
    <t>31638121r</t>
  </si>
  <si>
    <t xml:space="preserve">Krycia doska komína hr.75mm, dl.1500mm,š.900mm   </t>
  </si>
  <si>
    <t>317165303</t>
  </si>
  <si>
    <t xml:space="preserve">Nenosný preklad YTONG šírky 150 mm, výšky 249 mm, dĺžky 1250 mm   </t>
  </si>
  <si>
    <t xml:space="preserve">"nad dvere v novej priečke do 1.47   </t>
  </si>
  <si>
    <t>3422721040</t>
  </si>
  <si>
    <t xml:space="preserve">Priečky z porobetonových tvárnic hr. 150 mm    </t>
  </si>
  <si>
    <t xml:space="preserve">"PR1   </t>
  </si>
  <si>
    <t xml:space="preserve">6*3   </t>
  </si>
  <si>
    <t>430321414</t>
  </si>
  <si>
    <t xml:space="preserve">Schodiskové konštrukcie, betón železový tr. C 25/30   </t>
  </si>
  <si>
    <t xml:space="preserve">"schodiská bočných vchodov VY 2=BV SCH1,2   </t>
  </si>
  <si>
    <t xml:space="preserve">1,702*1,12*2   </t>
  </si>
  <si>
    <t>430361821</t>
  </si>
  <si>
    <t xml:space="preserve">Výstuž schodiskových konštrukcií z betonárskej ocele 10505   </t>
  </si>
  <si>
    <t xml:space="preserve">40,31/1000   </t>
  </si>
  <si>
    <t>431351121</t>
  </si>
  <si>
    <t xml:space="preserve">Debnenie do 4 m výšky - podest a podstupňových dosiek pôdorysne priamočiarych zhotovenie   </t>
  </si>
  <si>
    <t xml:space="preserve">"SCH1   </t>
  </si>
  <si>
    <t xml:space="preserve">1,702*2 "čelá   </t>
  </si>
  <si>
    <t xml:space="preserve">1*1,12*2   </t>
  </si>
  <si>
    <t xml:space="preserve">(0,27+0,19)*1,12*2   </t>
  </si>
  <si>
    <t xml:space="preserve">"SCH2   </t>
  </si>
  <si>
    <t xml:space="preserve">6,67   </t>
  </si>
  <si>
    <t>431351122</t>
  </si>
  <si>
    <t xml:space="preserve">Debnenie do 4 m výšky - podest a podstupňových dosiek pôdorysne priamočiarych odstránenie   </t>
  </si>
  <si>
    <t xml:space="preserve">Komunikácie   </t>
  </si>
  <si>
    <t>564241111</t>
  </si>
  <si>
    <t xml:space="preserve">Okapový drenážny chodník-kamenná drť jemná frakcia   </t>
  </si>
  <si>
    <t xml:space="preserve">0,6*0,3*70   </t>
  </si>
  <si>
    <t>567124115</t>
  </si>
  <si>
    <t xml:space="preserve">Podklad z podkladového betónu PB I tr. C 20/25 hr. 150 mm   </t>
  </si>
  <si>
    <t xml:space="preserve">"VYnUZ pod asfalt   </t>
  </si>
  <si>
    <t xml:space="preserve">0,35*95,372   </t>
  </si>
  <si>
    <t xml:space="preserve">"ASFn   </t>
  </si>
  <si>
    <t>573111113</t>
  </si>
  <si>
    <t xml:space="preserve">Postrek živičný infiltračný s posypom kamenivom z asfaltu cestného v množstve 1,50 kg/m2   </t>
  </si>
  <si>
    <t>577124251r</t>
  </si>
  <si>
    <t xml:space="preserve">Asfaltový betón vrstva obrusná AC 11 O z modifik. asfaltu tr. I, po zhutnení hr. 30 mm   </t>
  </si>
  <si>
    <t>57716442r</t>
  </si>
  <si>
    <t xml:space="preserve">M+D Pretmelenie stykov nových a pôvodných betónových a ostatných plôch silikónovým tmelom, 1,5cm/3cm    </t>
  </si>
  <si>
    <t>612401391</t>
  </si>
  <si>
    <t xml:space="preserve">Omietka jednotlivých malých plôch vnútorných stien akoukoľvek maltou nad 0, 25 do 1 m2   </t>
  </si>
  <si>
    <t xml:space="preserve">"na zamurovky    </t>
  </si>
  <si>
    <t xml:space="preserve">1  "146,1.47   </t>
  </si>
  <si>
    <t xml:space="preserve">2 "1.32   </t>
  </si>
  <si>
    <t>61246241r</t>
  </si>
  <si>
    <t xml:space="preserve">Vnútorná sanačná omietka stien Thermopal SP/SR24   </t>
  </si>
  <si>
    <t xml:space="preserve">"san int   </t>
  </si>
  <si>
    <t xml:space="preserve">68*2,8   </t>
  </si>
  <si>
    <t xml:space="preserve">"odpočet otvorov   </t>
  </si>
  <si>
    <t xml:space="preserve">-(1,15*2,28*2+1,15*0,9+0,8*1,25+2,1*1,85+0,53*0,6*3+1,4*2,385+0,6*0,6*2++0,6*0,475*2+1,4*2,4+1,4*1,165+0,6*0,9*6+1,4*2,4)   </t>
  </si>
  <si>
    <t xml:space="preserve">"mč.3.22,3.23a   </t>
  </si>
  <si>
    <t xml:space="preserve">20   </t>
  </si>
  <si>
    <t>61246242r</t>
  </si>
  <si>
    <t xml:space="preserve">Vnútorná sanačná omietka stropov Thermopal SP/SR24   </t>
  </si>
  <si>
    <t xml:space="preserve">"san INTn   </t>
  </si>
  <si>
    <t xml:space="preserve">68*0,6   </t>
  </si>
  <si>
    <t>6124624410</t>
  </si>
  <si>
    <t xml:space="preserve">Vnútorná sanačná omietka stien, štuková Thermopal FS33   </t>
  </si>
  <si>
    <t>6124624411</t>
  </si>
  <si>
    <t xml:space="preserve">Vnútorná sanačná omietka stropov, štuková Thermopal FS33   </t>
  </si>
  <si>
    <t>612465114</t>
  </si>
  <si>
    <t xml:space="preserve">Príprava vnútorného podkladu stien ref. BAUMIT, Regulátor nasiakavosti (Baumit SaugAusgleich)   </t>
  </si>
  <si>
    <t>6124651360</t>
  </si>
  <si>
    <t xml:space="preserve">Vnútorná omietka stien, vápennocementová, vr. finálneho prehladenia   </t>
  </si>
  <si>
    <t xml:space="preserve">"na nové murivo   </t>
  </si>
  <si>
    <t xml:space="preserve">6*3*2  "PR1   </t>
  </si>
  <si>
    <t xml:space="preserve">3*2,29   </t>
  </si>
  <si>
    <t xml:space="preserve">-2,1*1,5   </t>
  </si>
  <si>
    <t xml:space="preserve">"zamurovky/obmurovky po schodiskových ZS   </t>
  </si>
  <si>
    <t xml:space="preserve">6,847+5,919   "pohľad zadný   </t>
  </si>
  <si>
    <t xml:space="preserve">2,29*6,72-1,5*1,75*2   "pohľad predný   </t>
  </si>
  <si>
    <t>625252305r</t>
  </si>
  <si>
    <t xml:space="preserve">M+D Akustický obklad stien hr.150mm+75mm, kontaktná montáž tanierovými príchytkami podľa tech.predpisu výrobcu KZS, ref.alebo ekvivalent Tektalan HS   </t>
  </si>
  <si>
    <t>625252306r</t>
  </si>
  <si>
    <t xml:space="preserve">M+D Akustický obklad stien hr.150mm, kontaktná montáž tanierovými príchytkami podľa tech.predpisu výrobcu KZS, ref.alebo ekvivalent Tektalan HS   </t>
  </si>
  <si>
    <t xml:space="preserve">9   </t>
  </si>
  <si>
    <t>625252307r</t>
  </si>
  <si>
    <t xml:space="preserve">M+D Akustický obklad stropov hr.150mm+75mm, kontaktná montáž tanierovými príchytkami podľa tech.predpisu výrobcu KZS, ref.alebo ekvivalent Tektalan HS   </t>
  </si>
  <si>
    <t xml:space="preserve">0,927*2,657   </t>
  </si>
  <si>
    <t>625252309r</t>
  </si>
  <si>
    <t xml:space="preserve">M+D Akustický obklad stropov hr.150mm, kontaktná montáž tanierovými príchytkami podľa tech.predpisu výrobcu KZS, ref.alebo ekvivalent Tektalan HS   </t>
  </si>
  <si>
    <t xml:space="preserve">8-2,46   </t>
  </si>
  <si>
    <t>631312141</t>
  </si>
  <si>
    <t xml:space="preserve">Doplnenie existujúcich mazanín prostým betónom (s dodaním hmôt) bez poteru rýh v mazaninách   </t>
  </si>
  <si>
    <t xml:space="preserve">"po búraní priečok   </t>
  </si>
  <si>
    <t xml:space="preserve">0,1*0,2*15   </t>
  </si>
  <si>
    <t>631312611</t>
  </si>
  <si>
    <t xml:space="preserve">Mazanina z betónu prostého (m3) tr. C 16/20 hr.50 do 80 mm   </t>
  </si>
  <si>
    <t xml:space="preserve">"APO   </t>
  </si>
  <si>
    <t xml:space="preserve">8*0,05   </t>
  </si>
  <si>
    <t xml:space="preserve">"Pozn.:vrátane spádovania a dilatovania   </t>
  </si>
  <si>
    <t>631319151</t>
  </si>
  <si>
    <t xml:space="preserve">Príplatok za prehlad. povrchu betónovej mazaniny min. tr.C 8/10 oceľ. hlad. hr. 50-80 mm   </t>
  </si>
  <si>
    <t xml:space="preserve">0,4+16,9   </t>
  </si>
  <si>
    <t>631319171</t>
  </si>
  <si>
    <t xml:space="preserve">Príplatok za strhnutie povrchu mazaniny latou pre hr. obidvoch vrstiev mazaniny nad 50 do 80 mm   </t>
  </si>
  <si>
    <t>63134272r</t>
  </si>
  <si>
    <t xml:space="preserve">Mazanina z ekostyrbetonu /penobetónu/ hr. nad 50mm   </t>
  </si>
  <si>
    <t xml:space="preserve">"podl1n, podl1an   </t>
  </si>
  <si>
    <t xml:space="preserve">(80+50)*0,13   </t>
  </si>
  <si>
    <t xml:space="preserve">"Pozn.:vrátane spádovania, škáry po obvode vyplniť dilat.pásikom+trvale pružný tmel   </t>
  </si>
  <si>
    <t>631362021</t>
  </si>
  <si>
    <t xml:space="preserve">Výstuž mazanín z betónov (z kameniva) a z ľahkých betónov zo zváraných sietí z drôtov typu KARI   </t>
  </si>
  <si>
    <t xml:space="preserve">"APo   </t>
  </si>
  <si>
    <t xml:space="preserve">8*3,03*1,15/1000   </t>
  </si>
  <si>
    <t xml:space="preserve">(80+50)*3,03*1,15/1000   </t>
  </si>
  <si>
    <t>632477005</t>
  </si>
  <si>
    <t xml:space="preserve">Nivelačná stierka podlahová hrúbky 3 mm (vyrovnanie nerovností)   </t>
  </si>
  <si>
    <t>63262112r</t>
  </si>
  <si>
    <t xml:space="preserve">Poter ASO EZ2 hr.min.20-30mm   </t>
  </si>
  <si>
    <t xml:space="preserve">"sanINTn   </t>
  </si>
  <si>
    <t>916362112</t>
  </si>
  <si>
    <t xml:space="preserve">Osadenie cestného obrubníka betónového stojatého do lôžka z betónu prostého tr. C 16/20 s bočnou oporou   </t>
  </si>
  <si>
    <t>592</t>
  </si>
  <si>
    <t>5921954660</t>
  </si>
  <si>
    <t xml:space="preserve">Obrubník zrezaný 8x30x100mm   </t>
  </si>
  <si>
    <t xml:space="preserve">70*1,01   </t>
  </si>
  <si>
    <t xml:space="preserve">71   </t>
  </si>
  <si>
    <t>918101111</t>
  </si>
  <si>
    <t xml:space="preserve">Lôžko pod obrubníky, krajníky alebo obruby z dlažob. kociek z betónu prostého tr. C 10/12,5   </t>
  </si>
  <si>
    <t xml:space="preserve">0,2*0,15*70   </t>
  </si>
  <si>
    <t>919735122</t>
  </si>
  <si>
    <t xml:space="preserve">Rezanie existujúceho betónového krytu alebo podkladu hĺbky nad 50 do 100 mm   </t>
  </si>
  <si>
    <t xml:space="preserve">"VY I   </t>
  </si>
  <si>
    <t xml:space="preserve">7 "popri budove   </t>
  </si>
  <si>
    <t xml:space="preserve">2,5*3 "priečne   </t>
  </si>
  <si>
    <t xml:space="preserve">"pre odkopanie okolo objektu   </t>
  </si>
  <si>
    <t xml:space="preserve">11,473+66,6   </t>
  </si>
  <si>
    <t xml:space="preserve">"narezanie bet. mazaniny pri podl I a podl II poobvode miestnosti   </t>
  </si>
  <si>
    <t xml:space="preserve">15,88+20,86+18,5+15,326+18,11+13,255   </t>
  </si>
  <si>
    <t>941955001</t>
  </si>
  <si>
    <t xml:space="preserve">Lešenie ľahké pracovné pomocné, s výškou lešeňovej podlahy do 1,20 m   </t>
  </si>
  <si>
    <t xml:space="preserve">"vnútorné    </t>
  </si>
  <si>
    <t xml:space="preserve">"102, 102a   </t>
  </si>
  <si>
    <t xml:space="preserve">6,8+14   </t>
  </si>
  <si>
    <t xml:space="preserve">"133   </t>
  </si>
  <si>
    <t xml:space="preserve">10,9   </t>
  </si>
  <si>
    <t xml:space="preserve">"144-148   </t>
  </si>
  <si>
    <t xml:space="preserve">27,2+22,4+21,5+8,2+4,25   </t>
  </si>
  <si>
    <t xml:space="preserve">"202-214   </t>
  </si>
  <si>
    <t xml:space="preserve">44,2+34+24,1+25,5+16,2+27,25+5,3+35,75+16+13,75+13+16,15+16,9   </t>
  </si>
  <si>
    <t>952901111</t>
  </si>
  <si>
    <t xml:space="preserve">Vyčistenie budov pri výške podlaží do 4m   </t>
  </si>
  <si>
    <t xml:space="preserve">"po prácach v interiéry   </t>
  </si>
  <si>
    <t xml:space="preserve">"1.NP   </t>
  </si>
  <si>
    <t xml:space="preserve">21,438+102,17+78   </t>
  </si>
  <si>
    <t xml:space="preserve">"2.NP   </t>
  </si>
  <si>
    <t xml:space="preserve">353,62   </t>
  </si>
  <si>
    <t>9538421480</t>
  </si>
  <si>
    <t xml:space="preserve">Vyvložkovanie existujúceho komínového telesa výšky cca.11,5 m spalinovým potrubím plast PP d=110mm   </t>
  </si>
  <si>
    <t>súb.</t>
  </si>
  <si>
    <t>961055111</t>
  </si>
  <si>
    <t xml:space="preserve">Búranie základov alebo vybúranie otvorov plochy nad 4 m2 v základoch železobetónových,  -2,40000t   </t>
  </si>
  <si>
    <t xml:space="preserve">"základ.pásy pod žb schodmi-predpoklad VY II.   </t>
  </si>
  <si>
    <t xml:space="preserve">0,4*0,8*1,5*2   </t>
  </si>
  <si>
    <t xml:space="preserve">"podl II   </t>
  </si>
  <si>
    <t xml:space="preserve">(1,5*0,8*0,1)*2   </t>
  </si>
  <si>
    <t xml:space="preserve">"OPL I   </t>
  </si>
  <si>
    <t xml:space="preserve">1,86   </t>
  </si>
  <si>
    <t xml:space="preserve">"ST I ostatné   </t>
  </si>
  <si>
    <t xml:space="preserve">0,3*0,6*2,8   </t>
  </si>
  <si>
    <t xml:space="preserve">"PR I ostatné   </t>
  </si>
  <si>
    <t xml:space="preserve">(0,15+0,25)/2*15*2,8   </t>
  </si>
  <si>
    <t>963053935</t>
  </si>
  <si>
    <t xml:space="preserve">Búranie železobetónových schodiskových ramien monolitických,  -0,39200t   </t>
  </si>
  <si>
    <t xml:space="preserve">"VY II   </t>
  </si>
  <si>
    <t xml:space="preserve">1,5*1,2*2   </t>
  </si>
  <si>
    <t>965042241</t>
  </si>
  <si>
    <t xml:space="preserve">Búranie podkladov pod dlažby, liatych dlažieb a mazanín,betón,liaty asfalt hr.nad 100 mm, plochy nad 4 m2 -2,20000t   </t>
  </si>
  <si>
    <t xml:space="preserve">"podl I   </t>
  </si>
  <si>
    <t xml:space="preserve">0,18*80   </t>
  </si>
  <si>
    <t xml:space="preserve">0,18*33   </t>
  </si>
  <si>
    <t>965081712</t>
  </si>
  <si>
    <t xml:space="preserve">Búranie dlažieb, bez podklad. lôžka z xylolit., alebo keramických dlaždíc hr. do 10 mm, vr. zosekania lepidla a presného zarezania -0,02000t   </t>
  </si>
  <si>
    <t xml:space="preserve">"SAN INT podlahy pás š.0,6m   </t>
  </si>
  <si>
    <t xml:space="preserve">"1.48,1.50-1.52,1.54-1.55, 1.21-1.27   </t>
  </si>
  <si>
    <t xml:space="preserve">0,6*(2,29+1,1*4+1,6+1,26+0,9+3,32+3,33+2+1,85+1,68+4,41)   </t>
  </si>
  <si>
    <t xml:space="preserve">"podl I 1.33,1.02   </t>
  </si>
  <si>
    <t xml:space="preserve">12,85+20,47   </t>
  </si>
  <si>
    <t xml:space="preserve">"Dint 700-800/1970   </t>
  </si>
  <si>
    <t xml:space="preserve">"Dint   </t>
  </si>
  <si>
    <t xml:space="preserve">0,8*1,97*2   </t>
  </si>
  <si>
    <t>968072877R</t>
  </si>
  <si>
    <t xml:space="preserve">Demontáž škrabiek na obuv, 600/900mm, vrátane príslušenstva   </t>
  </si>
  <si>
    <t xml:space="preserve">"ZI   </t>
  </si>
  <si>
    <t>971033209</t>
  </si>
  <si>
    <t xml:space="preserve">Prierazy v stenách 150/150 hr. 150-400mm,cca 2 m3,zatesnenie PUR penou a trvale pružným tmelom,prearmovanie sklotext.mriežkou,p.ú.impregnácia+akrylát.emulzia ref.jupol gold buely, polohy viď.pr.profesiu - ÚK   </t>
  </si>
  <si>
    <t>971033210</t>
  </si>
  <si>
    <t xml:space="preserve">Prierazy 250/250/450-200/200/450 10ks,500/15001ks, v stenách a priečkách, cca 2m3,zatesnenie PUR penou a trvale pružným tmelom,prearmovanie sklotext.mriežkou,p.ú.impregnácia+akrylát.emulzia ref.jupol gold buely, polohy viď.pr.profesiu - VZT   </t>
  </si>
  <si>
    <t>971033211</t>
  </si>
  <si>
    <t xml:space="preserve">Prierazy v stenách 150/150/150mm-14ks,strope a streche d200mm hr.350mm-2ks,cca.1m3,zatesnenie PUR penou a trvale pružným tmelom,prearmovanie sklotext.mriežkou,p.ú.impregnácia+akrylát.emulzia ref.jupol gold buely, polohy viď.pr.profesiu - ZTI   </t>
  </si>
  <si>
    <t>971033212</t>
  </si>
  <si>
    <t xml:space="preserve">Drážky, ryhy v stenách a stropoch,30/30mm-200m,prierazy 30/30/500mm 70ks, 50/50 na fasádach-200m,prierazy pre prechodky na fasády a strechu,cca 2m3,zasadrovanie,spoje presieťkovať,p.ú.AC emulzia+náter ref.JUPOL GOLD biely, polohy viď.pr.profesiu - ELIs   </t>
  </si>
  <si>
    <t>9710550015</t>
  </si>
  <si>
    <t xml:space="preserve">Začistenie a vyspravenie krajného rohu prefa žb stĺpa oplotenia v styku s objektom, napr. Weber bat beton alebo ekvivalent - OPL1   </t>
  </si>
  <si>
    <t xml:space="preserve">2,4*(0,3*2+0,2*2)   </t>
  </si>
  <si>
    <t>978011191</t>
  </si>
  <si>
    <t xml:space="preserve">Otlčenie omietok stropov vnútorných vápenných alebo vápennocementových v rozsahu do 100 %,  -0,05000t   </t>
  </si>
  <si>
    <t xml:space="preserve">"san Int   </t>
  </si>
  <si>
    <t xml:space="preserve">66*0,6   </t>
  </si>
  <si>
    <t>978013191</t>
  </si>
  <si>
    <t xml:space="preserve">Otlčenie omietok stien vnútorných vápenných alebo vápennocementových v rozsahu do 100 %,  -0,04600t   </t>
  </si>
  <si>
    <t xml:space="preserve">"San Int   </t>
  </si>
  <si>
    <t xml:space="preserve">66*2,8   </t>
  </si>
  <si>
    <t xml:space="preserve">-(1,15*2,28*2+1,15*2,042+2,07*2,29+0,53*0,55*3+1,1*2,385+0,6*0,6*2+2,8*3,36+0,6*0,475*2+1,15*2,385+1,15*1,165+0,6*0,91*6+1,15*2,385)   </t>
  </si>
  <si>
    <t xml:space="preserve">"mč.3.22 a 3.23    </t>
  </si>
  <si>
    <t>9710550014</t>
  </si>
  <si>
    <t xml:space="preserve">M+D Voľná betónová zábrana CTB 501, voľne stojaca na spev. ploche, vr. náteru-výstražné pásy žlto-čierne   </t>
  </si>
  <si>
    <t>9710550019</t>
  </si>
  <si>
    <t xml:space="preserve">Vyrezanie otvoru do dverného krídla pre osadenie mriežky(dodávka mriežky vid rozpočet VZT), vr. začistenia otvoru   </t>
  </si>
  <si>
    <t xml:space="preserve">5+21   </t>
  </si>
  <si>
    <t>9710550020</t>
  </si>
  <si>
    <t xml:space="preserve">Set dopravných značiek pre dočasné dopravné značenie počas rekonštrukčných prác   </t>
  </si>
  <si>
    <t>711111001</t>
  </si>
  <si>
    <t xml:space="preserve">Zhotovenie izolácie proti zemnej vlhkosti vodorovná náterom penetračným za studena   </t>
  </si>
  <si>
    <t xml:space="preserve">"podl1n, podl1an mč133,144,142,102   </t>
  </si>
  <si>
    <t xml:space="preserve">50+80   </t>
  </si>
  <si>
    <t>HI_vod</t>
  </si>
  <si>
    <t>711112001</t>
  </si>
  <si>
    <t xml:space="preserve">Zhotovenie  izolácie proti zemnej vlhkosti zvislá penetračným náterom za studena   </t>
  </si>
  <si>
    <t xml:space="preserve">"102   </t>
  </si>
  <si>
    <t xml:space="preserve">0,15*(2,638+4,3*2)   </t>
  </si>
  <si>
    <t xml:space="preserve">0,15*(3,5*2+2,29*2)   </t>
  </si>
  <si>
    <t xml:space="preserve">"144   </t>
  </si>
  <si>
    <t xml:space="preserve">0,15*(5,13+5,3)*2   </t>
  </si>
  <si>
    <t xml:space="preserve">"145   </t>
  </si>
  <si>
    <t xml:space="preserve">0,15*(5,13+4,12)*2   </t>
  </si>
  <si>
    <t xml:space="preserve">"146   </t>
  </si>
  <si>
    <t xml:space="preserve">0,15*(5,13+5,573)*2   </t>
  </si>
  <si>
    <t xml:space="preserve">"148   </t>
  </si>
  <si>
    <t xml:space="preserve">0,15*8,116   </t>
  </si>
  <si>
    <t>HI_zv</t>
  </si>
  <si>
    <t>1116315000</t>
  </si>
  <si>
    <t xml:space="preserve">Lak asfaltový v sudoch, ref.ALP-PENETRAL   </t>
  </si>
  <si>
    <t xml:space="preserve">(HI_vod+HI_zv)*0,00035   </t>
  </si>
  <si>
    <t>711141559</t>
  </si>
  <si>
    <t xml:space="preserve">Zhotovenie  izolácie proti zemnej vlhkosti a tlakovej vode vodorovná NAIP pritavením   </t>
  </si>
  <si>
    <t xml:space="preserve">"2x Hydrobit    </t>
  </si>
  <si>
    <t xml:space="preserve">HI_vod*2   </t>
  </si>
  <si>
    <t>711142559</t>
  </si>
  <si>
    <t xml:space="preserve">Zhotovenie  izolácie proti zemnej vlhkosti a tlakovej vode zvislá NAIP pritavením   </t>
  </si>
  <si>
    <t xml:space="preserve">"2xhydrobit   </t>
  </si>
  <si>
    <t xml:space="preserve">HI_zv*2   </t>
  </si>
  <si>
    <t>6283221000</t>
  </si>
  <si>
    <t xml:space="preserve">Asfaltovaný pás pre spodné vrstvy hydroizolačných systémov,ref. HYDROBIT V 60 S 35   </t>
  </si>
  <si>
    <t xml:space="preserve">(HI_vod+HI_zv)*2*1,15   </t>
  </si>
  <si>
    <t>711462301r</t>
  </si>
  <si>
    <t xml:space="preserve">M+D Tekutá hydroizolácia, lepenka, na ploche vodorovnej, vr. zvislého vytiahntia a príslušenstva HI systému, ref. Hydroblok B400 09.S-T8   </t>
  </si>
  <si>
    <t xml:space="preserve">"vytiahnutie   </t>
  </si>
  <si>
    <t xml:space="preserve">0,15*(3,05*2+2,657*2-1,5-1)   </t>
  </si>
  <si>
    <t xml:space="preserve">"pod I ostatné   </t>
  </si>
  <si>
    <t xml:space="preserve">80   </t>
  </si>
  <si>
    <t xml:space="preserve">"pod 2  ostatné   </t>
  </si>
  <si>
    <t>713121111</t>
  </si>
  <si>
    <t xml:space="preserve">Montáž tepelnej izolácie podláh minerálnou vlnou, kladená voľne v jednej vrstve   </t>
  </si>
  <si>
    <t>631</t>
  </si>
  <si>
    <t>631415059010</t>
  </si>
  <si>
    <t xml:space="preserve">Tepelná izolácia podlahy, minerálna izolácia hr.60mm, ref. alebo ekvivalent Steprock ND 30, vr. okrajového dil.pásika   </t>
  </si>
  <si>
    <t xml:space="preserve">8*1,1   </t>
  </si>
  <si>
    <t>7131911210</t>
  </si>
  <si>
    <t xml:space="preserve">M+D Separačná Pe fólia-podlaha   </t>
  </si>
  <si>
    <t>763</t>
  </si>
  <si>
    <t xml:space="preserve">Konštrukcie - drevostavby   </t>
  </si>
  <si>
    <t>7631382300</t>
  </si>
  <si>
    <t xml:space="preserve">Podhľad SDK Rigips 4PROfesional,RF 15mm,mont.profily RigiProfily R-CD a R-UD, vr. príslušenstva, pretmelenia,tesnenia,spojok a pod.    </t>
  </si>
  <si>
    <t>998763403</t>
  </si>
  <si>
    <t xml:space="preserve">Presun hmôt pre sádrokartónové konštrukcie v stavbách(objektoch )výšky od 7 do 24 m   </t>
  </si>
  <si>
    <t>76758180r</t>
  </si>
  <si>
    <t xml:space="preserve">Demontáž dreveného akustického podhľadu-drev.nosné profily,akustická doska dierovaná,minerálna izolácia, vr. príslušenstva - POD    </t>
  </si>
  <si>
    <t>76791413r</t>
  </si>
  <si>
    <t xml:space="preserve">Demontáž oplotenia v. 2m,plot kovový-nosné OK profily+výplň trapézový plech, vrátane dočasného uskladnenia a opätovnej montáži, príp. doplnenia poškodených/chýbajúcich častí a príslušenstva   </t>
  </si>
  <si>
    <t xml:space="preserve">"OPL II   </t>
  </si>
  <si>
    <t>76799511DintaL</t>
  </si>
  <si>
    <t xml:space="preserve">M+D Hliníkové int.dvere D50 Slovaktual, izol.dvojsklo,číre,bezpeč.CONNEX,vr. kovania-madlo a príslušenstva, 1000/2565mm - DintaL   </t>
  </si>
  <si>
    <t>76799511DintL</t>
  </si>
  <si>
    <t xml:space="preserve">M+D Bezpeč.oceľové dvere int.,vyplnené sklen.vatou Bedex Vario V3,38-41dB, vr. oceľovej zárubne, kovania a príslušenstva, 1000/2030mm - DintL   </t>
  </si>
  <si>
    <t>76799511APD</t>
  </si>
  <si>
    <t xml:space="preserve">M+D Automatické posuvné dvere interiérové, presklené bezp.dvojsklo CONNEX 22/44mm,Frame thermo,Frame break out, Besam, 4400/2240mm - APD   </t>
  </si>
  <si>
    <t>767996886</t>
  </si>
  <si>
    <t xml:space="preserve">Demontáž OK prístrešku s vonk. OK schodiskom:10xsch.stupeň,š.270mm,šírka 1250mm, ryh. plech, rámov OK, prekrytie val.tab.plechom 3,7x1,35m, vr.kotvenia a príslušenstva,hmotnosť OK cca 500kg   </t>
  </si>
  <si>
    <t xml:space="preserve">"PR III   </t>
  </si>
  <si>
    <t>767996887</t>
  </si>
  <si>
    <t xml:space="preserve">Demontáž čist. komínových dvierok, oceľ.konštrukcia 250/400mm, vrátane príslušenstva   </t>
  </si>
  <si>
    <t>767996888</t>
  </si>
  <si>
    <t xml:space="preserve">Demontáž a spätná montáž ovl. skrine pre bránu   </t>
  </si>
  <si>
    <t>767996889</t>
  </si>
  <si>
    <t xml:space="preserve">Demontáž vonkajšieho osvetlenia-reflektory   </t>
  </si>
  <si>
    <t>7679968891</t>
  </si>
  <si>
    <t xml:space="preserve">Demontáž a spätná montáž vonkajšieho osvetlenia-reflektory,oceľové konštrukcie - očistenie od hrdze, odmatesnie,  nový náter OK zariadenia U2081 Chemopur E, vrchná polyuretánová farba na kov,beton, drevo,f.vid PD   </t>
  </si>
  <si>
    <t xml:space="preserve">"VOR   </t>
  </si>
  <si>
    <t>767996890</t>
  </si>
  <si>
    <t xml:space="preserve">Demontáž a spätná montáž vonkajšieho osvetlenia vchodu,oceľové konštrukcie - očistenie od hrdze, odmatesnie,  nový náter OK zariadenia U2081 Chemopur E, vrchná polyuretánová farba na kov,beton, drevo,f.vid PD   </t>
  </si>
  <si>
    <t xml:space="preserve">1+1   </t>
  </si>
  <si>
    <t>7679968901</t>
  </si>
  <si>
    <t xml:space="preserve">Demontáž a spätná montáž vonkajšieho osvetlenia-LAMPA,oceľové konštrukcie - očistenie od hrdze, odmatesnie,  nový náter OK zariadenia U2081 Chemopur E, vrchná polyuretánová farba na kov,beton, drevo,f.vid PD   </t>
  </si>
  <si>
    <t xml:space="preserve">"VO-L   </t>
  </si>
  <si>
    <t>767996891</t>
  </si>
  <si>
    <t xml:space="preserve">Demontáž a spätná montáž dorozumievacieho zariadenia,oceľové konštrukcie - očistenie od hrdze, odmatesnie,  nový náter OK zariadenia U2081 Chemopur E, vrchná polyuretánová farba na kov,beton, drevo,f.vid PD   </t>
  </si>
  <si>
    <t xml:space="preserve">1+2+2   </t>
  </si>
  <si>
    <t>767996892</t>
  </si>
  <si>
    <t xml:space="preserve">Demontáž a spätná montáž informačnej tabuľky,oceľové konštrukcie - očistenie od hrdze, odmatesnie,  nový náter OK zariadenia U2081 Chemopur E, vrchná polyuretánová farba na kov,beton, drevo,f.vid PD   </t>
  </si>
  <si>
    <t xml:space="preserve">6+4   </t>
  </si>
  <si>
    <t>767996893</t>
  </si>
  <si>
    <t xml:space="preserve">Demontáž a spätná montáž svetelnej tabule,oceľové konštrukcie - očistenie od hrdze, odmatesnie,  nový náter OK zariadenia U2081 Chemopur E, vrchná polyuretánová farba na kov,beton, drevo,f.vid PD   </t>
  </si>
  <si>
    <t>767996894</t>
  </si>
  <si>
    <t xml:space="preserve">Demontáž a spätná montáž odpadkového koša   </t>
  </si>
  <si>
    <t>767996898</t>
  </si>
  <si>
    <t xml:space="preserve">Demontáž a spätná montáž sledovacej kamery s konzolou,oceľové konštrukcie - očistenie od hrdze, odmatesnie,  nový náter OK zariadenia U2081 Chemopur E, vrchná polyuretánová farba na kov,beton, drevo,f.vid PD   </t>
  </si>
  <si>
    <t>767996895</t>
  </si>
  <si>
    <t xml:space="preserve">Demontáž a spätná montáž vlajkonosičov, oceľové konštrukcie - očistenie od hrdze, odmatesnie,  nový náter OK zariadenia U2081 Chemopur E, vrchná polyuretánová farba na kov,beton, drevo,f.1010 šedá pastelová   </t>
  </si>
  <si>
    <t>767996896</t>
  </si>
  <si>
    <t xml:space="preserve">Demontáž markízy nad vchodom, plechová konštrukcia, vrátane príslušenstva   </t>
  </si>
  <si>
    <t xml:space="preserve">"PR I   </t>
  </si>
  <si>
    <t>767996897</t>
  </si>
  <si>
    <t xml:space="preserve">Demontáž a opätovná montáž markízy nad vchodom,OK-očistenie od hrdze,odmatesnie,nový náter OK U2081 Chemopur E,vrchná polyuretánová farba na kov,beton, drevo,f.7037 RALL MATT,vr.kotvenia-P1 250/250/10, P2 80/170/10,závit. tyče M12,lep.HILTY HY M12   </t>
  </si>
  <si>
    <t xml:space="preserve">"PR II   </t>
  </si>
  <si>
    <t>767996979</t>
  </si>
  <si>
    <t xml:space="preserve">Dočasná demontáž a odpojenie OK štvroc.stlpa brány,skrátenie OK krídla brán o 120mm-odpílením na celú výšku, 2ks krídiel, vr.motora, opätovná montáž a zapojenie   </t>
  </si>
  <si>
    <t xml:space="preserve">"PR s, BR k   </t>
  </si>
  <si>
    <t>76799511Z2</t>
  </si>
  <si>
    <t xml:space="preserve">M+D Kovový škrabák, pozinkovaný,dxšxv 600x400x30mm - ČR1   </t>
  </si>
  <si>
    <t>76799511Z3</t>
  </si>
  <si>
    <t xml:space="preserve">M+D Čistiaca zóna s nábehovým rámom AL 45/20, rohož BRUSHWELL 22mm, 800/1800mm, vr. príslušenstva - ČZ1   </t>
  </si>
  <si>
    <t>7679951102</t>
  </si>
  <si>
    <t xml:space="preserve">M+D Čistiace komínové dvierka, OK f.šedá, 250/400mm, vr. príslušenstva   </t>
  </si>
  <si>
    <t>7679951109</t>
  </si>
  <si>
    <t xml:space="preserve">M+D Ext.oceľové schodisko,pozink.,šxv schodiska 1100x1900mm,schod. stupne 13ks,výška stúpania 146mm,dl.podesty 1000mm,pororošt,vr.zábradlia,kotvenia do KZS a základovej dosky, kpl výrobok v zmysle popisu vid PD-iSCH   </t>
  </si>
  <si>
    <t>7679951110</t>
  </si>
  <si>
    <t xml:space="preserve">M+D Výložníky pre VP-L dl.500mm, vr. kotviaceho materiálu a príslušenstva do KZD - VO-L   </t>
  </si>
  <si>
    <t>7679951112</t>
  </si>
  <si>
    <t xml:space="preserve">M+D Krycia hlava komína-Meindingerova hlava   </t>
  </si>
  <si>
    <t>767662120Z1</t>
  </si>
  <si>
    <t xml:space="preserve">M+D Zábradlie schodišťové, v. 900mm, typové, model B3, dl.930mm rovné časti, 2x360mm boky, vrátane kotvenia a p.ú.,bližší popis vid PD - Z1   </t>
  </si>
  <si>
    <t>771</t>
  </si>
  <si>
    <t xml:space="preserve">Podlahy z dlaždíc   </t>
  </si>
  <si>
    <t>771415004</t>
  </si>
  <si>
    <t xml:space="preserve">Montáž soklíkov z obkladačiek do tmelu flexibilného   </t>
  </si>
  <si>
    <t xml:space="preserve">"147   </t>
  </si>
  <si>
    <t xml:space="preserve">3,05*2+2,657*2-1,5-1   </t>
  </si>
  <si>
    <t xml:space="preserve">"k podl1an   </t>
  </si>
  <si>
    <t xml:space="preserve">22,042-0,9-1   </t>
  </si>
  <si>
    <t xml:space="preserve">11,653-1,5-0,9-2,29   </t>
  </si>
  <si>
    <t xml:space="preserve">8,116-1,5*3   </t>
  </si>
  <si>
    <t xml:space="preserve">2,63*2   </t>
  </si>
  <si>
    <t xml:space="preserve">"Pozn.:  vrátane všetkých potrebných profilov a špárovania, prípadného rezania vodným lúčom      </t>
  </si>
  <si>
    <t>771575109</t>
  </si>
  <si>
    <t xml:space="preserve">Montáž podláh z dlaždíc keramických,gressových do tmelu flexibilného   </t>
  </si>
  <si>
    <t xml:space="preserve">"APOn   </t>
  </si>
  <si>
    <t xml:space="preserve">"podl1an   </t>
  </si>
  <si>
    <t>597</t>
  </si>
  <si>
    <t>59786503201r</t>
  </si>
  <si>
    <t xml:space="preserve">Dlaždice gresové,mrazuvzdorné, protišmykové R11 hr.20mm - podľa špecifikácie investora      </t>
  </si>
  <si>
    <t xml:space="preserve">44,89*0,12*1,03   </t>
  </si>
  <si>
    <t xml:space="preserve">88*1,02   </t>
  </si>
  <si>
    <t>771415005</t>
  </si>
  <si>
    <t xml:space="preserve">Montáž soklíkov z obkladačiek do tmelu vodonepriepustného, mrazuvzdorného   </t>
  </si>
  <si>
    <t xml:space="preserve">"sokel pri schodiskách   </t>
  </si>
  <si>
    <t xml:space="preserve">1,493*2   </t>
  </si>
  <si>
    <t xml:space="preserve">0,186*2*2   </t>
  </si>
  <si>
    <t xml:space="preserve">-1,05*2   </t>
  </si>
  <si>
    <t>sokel_ext</t>
  </si>
  <si>
    <t>771275302</t>
  </si>
  <si>
    <t xml:space="preserve">Montáž obkladov schodiskových stupňov dlaždicami do tmelu vodonepriepustného, mrazuvzdorného   </t>
  </si>
  <si>
    <t xml:space="preserve">1,12*1,493  "nástupnice   </t>
  </si>
  <si>
    <t xml:space="preserve">0,186*1,12*2*2 "podstupnice   </t>
  </si>
  <si>
    <t>KD_ext</t>
  </si>
  <si>
    <t>597865032010</t>
  </si>
  <si>
    <t xml:space="preserve">Dlaždice gresové,mrazuvzdorné, protišmykové R11 do exteriéru - podľa špecifikácie investora      </t>
  </si>
  <si>
    <t xml:space="preserve">KD_ext*1,02   </t>
  </si>
  <si>
    <t xml:space="preserve">sokel_ext*0,15*1,03   </t>
  </si>
  <si>
    <t>998771202</t>
  </si>
  <si>
    <t xml:space="preserve">Presun hmôt pre podlahy z dlaždíc v objektoch výšky nad 6 do 12 m   </t>
  </si>
  <si>
    <t>775</t>
  </si>
  <si>
    <t xml:space="preserve">Podlahy vlysové a parketové   </t>
  </si>
  <si>
    <t>775550080</t>
  </si>
  <si>
    <t xml:space="preserve">Montáž podlahy z laminátových a drevených parkiet, položená voľne, vrátane sokla a podložky   </t>
  </si>
  <si>
    <t xml:space="preserve">"1.44, 1.45   </t>
  </si>
  <si>
    <t>611</t>
  </si>
  <si>
    <t>6119800030001</t>
  </si>
  <si>
    <t xml:space="preserve">Podlaha laminátová alt. PVC   </t>
  </si>
  <si>
    <t xml:space="preserve">50 * 1,02   </t>
  </si>
  <si>
    <t>998775202</t>
  </si>
  <si>
    <t xml:space="preserve">Presun hmôt pre podlahy vlysové a parketové v objektoch výšky nad 6 do 12 m   </t>
  </si>
  <si>
    <t>776</t>
  </si>
  <si>
    <t xml:space="preserve">Podlahy povlakové   </t>
  </si>
  <si>
    <t>776511820</t>
  </si>
  <si>
    <t xml:space="preserve">Odstránenie povlakových podláh z nášľapnej plochy lepených, vrátane soklov a príp.zosekania lepidla a presného zarezania  -0,00100t   </t>
  </si>
  <si>
    <t xml:space="preserve">"SAN int   </t>
  </si>
  <si>
    <t xml:space="preserve">"1.44,1.45,1.53,1.14-1.20   </t>
  </si>
  <si>
    <t xml:space="preserve">0,6*(5,63+4,541+1,6+1,23+1,576+1,733+1,233+1,747)   </t>
  </si>
  <si>
    <t xml:space="preserve">"podl I 1.44,1.45   </t>
  </si>
  <si>
    <t xml:space="preserve">27,2+22,4   </t>
  </si>
  <si>
    <t>998776202</t>
  </si>
  <si>
    <t xml:space="preserve">Presun hmôt pre podlahy povlakové v objektoch výšky nad 6 do 12 m   </t>
  </si>
  <si>
    <t>783</t>
  </si>
  <si>
    <t xml:space="preserve">Dokončovacie práce - nátery   </t>
  </si>
  <si>
    <t>7831038121</t>
  </si>
  <si>
    <t xml:space="preserve">Odstránenie starých náterov z oceľových konštrukcií  oceľovou kefou, vr. odstránenia nečistôt, hrdze a odmastenia   </t>
  </si>
  <si>
    <t xml:space="preserve">"HUP   </t>
  </si>
  <si>
    <t xml:space="preserve">0,84*0,965   </t>
  </si>
  <si>
    <t xml:space="preserve">"EL-R   </t>
  </si>
  <si>
    <t xml:space="preserve">1,1*0,5   </t>
  </si>
  <si>
    <t xml:space="preserve">0,3*0,3   </t>
  </si>
  <si>
    <t xml:space="preserve">0,4*0,605   </t>
  </si>
  <si>
    <t xml:space="preserve">0,65*0,96   </t>
  </si>
  <si>
    <t xml:space="preserve">1,05*0,5   </t>
  </si>
  <si>
    <t xml:space="preserve">"BRk   </t>
  </si>
  <si>
    <t xml:space="preserve">4*2*2   </t>
  </si>
  <si>
    <t>783271002R</t>
  </si>
  <si>
    <t xml:space="preserve">Nátery kov.stav.doplnk.konštr. polyuretánové RAL 1016 žltá, U 2081 CHEMOPUR E -vrchná polyuretánová farba na kov,beton,drevo, dvojzložková, trojnásobný náter vr.základ.náteru   </t>
  </si>
  <si>
    <t>783271002S</t>
  </si>
  <si>
    <t xml:space="preserve">Nátery kov.stav.doplnk.konštr. polyuretánové f.šedá, U 2081 CHEMOPUR E -vrchná polyuretánová farba na kov,beton,drevo, dvojzložková, trojnásobný náter vr.základ.náteru   </t>
  </si>
  <si>
    <t xml:space="preserve">1,1*0,5  "ul fasáda   </t>
  </si>
  <si>
    <t xml:space="preserve">0,3*0,3  "dvor fasáda   </t>
  </si>
  <si>
    <t xml:space="preserve">0,4*0,605  "bočné fasády   </t>
  </si>
  <si>
    <t xml:space="preserve">0,65*0,96  "bočné fasády   </t>
  </si>
  <si>
    <t xml:space="preserve">1,05*0,5  "bočné fasády   </t>
  </si>
  <si>
    <t>784</t>
  </si>
  <si>
    <t xml:space="preserve">Dokončovacie práce - maľby   </t>
  </si>
  <si>
    <t>78415221r</t>
  </si>
  <si>
    <t xml:space="preserve">Maľby z maliarskych zmesí trojnásobné, silikónová farba MAXisan biela   </t>
  </si>
  <si>
    <t xml:space="preserve">"SAN INTn   </t>
  </si>
  <si>
    <t xml:space="preserve">"steny   </t>
  </si>
  <si>
    <t xml:space="preserve">182,06   </t>
  </si>
  <si>
    <t xml:space="preserve">"stropy   </t>
  </si>
  <si>
    <t xml:space="preserve">40,8   </t>
  </si>
  <si>
    <t>78415222r</t>
  </si>
  <si>
    <t xml:space="preserve">Impregnácia podkladov stien a stropov akrylátovou emulziou 2x   </t>
  </si>
  <si>
    <t>78415223r</t>
  </si>
  <si>
    <t xml:space="preserve">Oteruvzdorný náter akrylátový biely   </t>
  </si>
  <si>
    <t xml:space="preserve">"miestnosti s novými priečkami, zamurovkami, miestnosti so san int-zvyšné steny   </t>
  </si>
  <si>
    <t xml:space="preserve">"102,102a   </t>
  </si>
  <si>
    <t xml:space="preserve">2,5*13,431   </t>
  </si>
  <si>
    <t xml:space="preserve">"103   </t>
  </si>
  <si>
    <t xml:space="preserve">2,5*(5,06+3,56)   </t>
  </si>
  <si>
    <t xml:space="preserve">2,5*11,653   </t>
  </si>
  <si>
    <t xml:space="preserve">-2,02*0,9   </t>
  </si>
  <si>
    <t xml:space="preserve">"134   </t>
  </si>
  <si>
    <t xml:space="preserve">2,5*(2,29+5,02*2)   </t>
  </si>
  <si>
    <t xml:space="preserve">-2,05*1*2   </t>
  </si>
  <si>
    <t xml:space="preserve">2,5*(5,13*2+5,3)   </t>
  </si>
  <si>
    <t xml:space="preserve">2,5*(4,119+5,13*2)   </t>
  </si>
  <si>
    <t xml:space="preserve">2,5*(5,573+5,13*2)   </t>
  </si>
  <si>
    <t xml:space="preserve">"150-114 odhad   </t>
  </si>
  <si>
    <t xml:space="preserve">"2-3NP schodiskové steny vr. zamuroviek rez C a A   </t>
  </si>
  <si>
    <t xml:space="preserve">5,8*(5,57*2+2,29)   </t>
  </si>
  <si>
    <t xml:space="preserve">5,8*(4*2+4,41)   </t>
  </si>
  <si>
    <t>784410100</t>
  </si>
  <si>
    <t xml:space="preserve">Penetrovanie dvojnásobné jemnozrnných podkladov výšky do 3,80 m   </t>
  </si>
  <si>
    <t xml:space="preserve">SDK podhľad   </t>
  </si>
  <si>
    <t>784452271</t>
  </si>
  <si>
    <t xml:space="preserve">Maľby z maliarskych zmesí, trojnásobné, ref.alebo ekvivalent Jupol gold biely    </t>
  </si>
  <si>
    <t>784452271r</t>
  </si>
  <si>
    <t xml:space="preserve">Náter stien, stropov na báze vápenného hydrátu biely, dvojnásobný   </t>
  </si>
  <si>
    <t xml:space="preserve">"AOn   </t>
  </si>
  <si>
    <t xml:space="preserve">27+9   </t>
  </si>
  <si>
    <t xml:space="preserve">"AO1n   </t>
  </si>
  <si>
    <t>Stavba:OOPZ Rimavská Sobota, parc.č.2642/4,5, ul. Stavbárov 2       97901 Rimavská Sobota
SO 01 – ADMINISTRATÍVNA BUDOVA</t>
  </si>
  <si>
    <t>Profesia:Elektroinštalácie,bleskozvod</t>
  </si>
  <si>
    <t xml:space="preserve">Rozpočet SO.01.1.4.3,Vypracoval:Barak Ludek                           </t>
  </si>
  <si>
    <t>Dátum:</t>
  </si>
  <si>
    <t xml:space="preserve">€    </t>
  </si>
  <si>
    <t>Pol.</t>
  </si>
  <si>
    <t>Popis práce a materálu podľa  VC - 21M 1989  x  index</t>
  </si>
  <si>
    <t>množstvo</t>
  </si>
  <si>
    <t>mj</t>
  </si>
  <si>
    <t xml:space="preserve">  j.c.montáž</t>
  </si>
  <si>
    <t xml:space="preserve">  mont.spolu</t>
  </si>
  <si>
    <t>j.c.mater.</t>
  </si>
  <si>
    <t>materiál spolu</t>
  </si>
  <si>
    <t>mont.+ mat.sp.</t>
  </si>
  <si>
    <t>poznámka</t>
  </si>
  <si>
    <t>SVIETIDLO MODUS AREL 4000RM2KWM 39W</t>
  </si>
  <si>
    <t>SVIETIDLO MODUS BRSB_KO480V3, 35W</t>
  </si>
  <si>
    <t>BRSB, 8x12 LED, 4000 K, kryt opál PMMA, IP44</t>
  </si>
  <si>
    <t xml:space="preserve">SVIETIDLO NÚDZOVÉ ECOMOMIC LED </t>
  </si>
  <si>
    <t>Soumrakový světelný spínač SOU-3 ELEZ</t>
  </si>
  <si>
    <t>Svietidlo vonkajšie STL4000P3ND</t>
  </si>
  <si>
    <t>Lista kanal LEGRAND DPL 150x65</t>
  </si>
  <si>
    <t>Rúrka FXP16</t>
  </si>
  <si>
    <t>Fotobunka SOU 3 ELKO</t>
  </si>
  <si>
    <t>Vyhotovenie drážky pre kábel-hadicu PH     30x30</t>
  </si>
  <si>
    <t>Legrand rámik 010952</t>
  </si>
  <si>
    <t>Legrand kabica 010927</t>
  </si>
  <si>
    <t>Legrand zasuvka 2/230</t>
  </si>
  <si>
    <t>Prestup -otvor cez stenu pre káb.trasu  (tehla)</t>
  </si>
  <si>
    <t xml:space="preserve">CYKY 3 J x 2,5 mm2   </t>
  </si>
  <si>
    <t xml:space="preserve">CYKY 5 J x 2,5 mm2   </t>
  </si>
  <si>
    <t xml:space="preserve">SYKFY 2x2x0,8
</t>
  </si>
  <si>
    <t>Ukončenie šnúry-kábla.do 5x2,5</t>
  </si>
  <si>
    <t xml:space="preserve">Ukonč.vodiča v rozv.do 2,5 mm   </t>
  </si>
  <si>
    <t>Úprava rozvádzača R1</t>
  </si>
  <si>
    <t>Úprava rozvádzača R2</t>
  </si>
  <si>
    <t>Úprava rozvádzača R3</t>
  </si>
  <si>
    <t>Úprava rozvádzača R4</t>
  </si>
  <si>
    <t>Úprava rozvádzača R5</t>
  </si>
  <si>
    <t>Úprava rozvádzača R6</t>
  </si>
  <si>
    <t>Úprava rozvádzača RK</t>
  </si>
  <si>
    <t>Audio sada 2-BUS pre 1 účastníka - 4FY 110 27.5</t>
  </si>
  <si>
    <t>sada</t>
  </si>
  <si>
    <t>Elektrický zámok - 4FN 877 01</t>
  </si>
  <si>
    <t>Svorka bleskozvodu do 2 skrutiek</t>
  </si>
  <si>
    <t>Svorka bleskozvodu do 4 skrutiek</t>
  </si>
  <si>
    <t>Zvodový vodič vrátane montáže podpier ALMgSI 10</t>
  </si>
  <si>
    <t>Podpera vedenie PV21</t>
  </si>
  <si>
    <t>Podpera vedenie PV01</t>
  </si>
  <si>
    <t>RÚRKA 1250HFPP L50</t>
  </si>
  <si>
    <t>Demontáž FeZn 10</t>
  </si>
  <si>
    <t>FeZn 3x40</t>
  </si>
  <si>
    <t>KUZ-V</t>
  </si>
  <si>
    <t>Odborná skúška a prehliadka</t>
  </si>
  <si>
    <t>Demontáže existujúcich svietidiel</t>
  </si>
  <si>
    <t>Likvidácie existujúcich svietidiel</t>
  </si>
  <si>
    <t>Demontáž bleskozvodu</t>
  </si>
  <si>
    <t>Likvidácia existujúceho bleskozvodu </t>
  </si>
  <si>
    <t xml:space="preserve"> </t>
  </si>
  <si>
    <t>Dodávka elektro spolu bez DPH</t>
  </si>
  <si>
    <t>€</t>
  </si>
  <si>
    <t xml:space="preserve">DPH 20% </t>
  </si>
  <si>
    <t>Dodávka elektro spolu vrátane DPH:</t>
  </si>
  <si>
    <t xml:space="preserve"> €</t>
  </si>
  <si>
    <t>Rozvádzač R1</t>
  </si>
  <si>
    <t>PREPAŤOVÁ OCHRANA  V25B+C</t>
  </si>
  <si>
    <t>ISTIC PR61 B10</t>
  </si>
  <si>
    <t>CHRANIC 16/1/30 Ma</t>
  </si>
  <si>
    <t>Podružný materiál</t>
  </si>
  <si>
    <t>Materiál</t>
  </si>
  <si>
    <t>Demontáž montáž</t>
  </si>
  <si>
    <t>SPOLU</t>
  </si>
  <si>
    <t>Rozvádzač R2</t>
  </si>
  <si>
    <t>STYKAC RSI-245-40 A230</t>
  </si>
  <si>
    <t>Rozvádzač R3</t>
  </si>
  <si>
    <t>Rozvádzač R4</t>
  </si>
  <si>
    <t>Rozvádzač R5</t>
  </si>
  <si>
    <t>Rozvádzač R6</t>
  </si>
  <si>
    <t>Rozvádzač RK</t>
  </si>
  <si>
    <t>ISTIC PR61 B16</t>
  </si>
  <si>
    <t>Stavba:OOPZ Rimavská Sobota, parc.č.2642/4,5, ul. Stavbárov 2       97901 Rimavská Sobota
SO.01.1.4.4  ADMINISTRATÍVNA BUDOVA</t>
  </si>
  <si>
    <t>Profesia: MERANIE A REGULÁCIA</t>
  </si>
  <si>
    <t xml:space="preserve">Rozpočet SO.01.1.4.4,Vypracoval:Barak Ludek                           </t>
  </si>
  <si>
    <t>Lišta L20/20</t>
  </si>
  <si>
    <t>Vodič CY 2,5 -montáž</t>
  </si>
  <si>
    <t>SYKFY 2x2x08</t>
  </si>
  <si>
    <t>LOGO!BASIC 24V</t>
  </si>
  <si>
    <t>LOGO!pt10 24V</t>
  </si>
  <si>
    <t>LOGO!power 5A</t>
  </si>
  <si>
    <t>SNÍMAČ PT100</t>
  </si>
  <si>
    <t>TERMOSTAT DEVIREG OPTI</t>
  </si>
  <si>
    <t>DEVI ROHOŽ  83030562 150 W 0,5 x 2 m</t>
  </si>
  <si>
    <t>CYKY 3x2,5</t>
  </si>
  <si>
    <t>VÝKAZ VÝMER SO.01.1.4.2</t>
  </si>
  <si>
    <t>Stavba :   Rimavská Sobota OO PZ, rekonštrukcia a modernizácia objektu</t>
  </si>
  <si>
    <t>Objekt :   SO.01 Administratívna budova</t>
  </si>
  <si>
    <t>Profesia : Vykurovanie</t>
  </si>
  <si>
    <t>Objednávateľ:   MV SR, Pribinova č.2, 812 72 Bratislava</t>
  </si>
  <si>
    <t xml:space="preserve">Zhotoviteľ:   </t>
  </si>
  <si>
    <t>Spracoval:   Ing. Luboslav Gago</t>
  </si>
  <si>
    <t>Miesto:  Rimavská Sobota</t>
  </si>
  <si>
    <t>Dátum:   13. 8. 2018</t>
  </si>
  <si>
    <t>Popis</t>
  </si>
  <si>
    <t>Množstvo celkom</t>
  </si>
  <si>
    <t>Hmotnosť celkom</t>
  </si>
  <si>
    <t>979089312</t>
  </si>
  <si>
    <t xml:space="preserve">Poplatok za skladovanie - kovy (meď, bronz, mosadz atď.) (17 04 ), ostatné   </t>
  </si>
  <si>
    <t>979089412</t>
  </si>
  <si>
    <t xml:space="preserve">Poplatok za skladovanie - izolačné materiály a materiály obsahujúce azbest (17 06), ostatné   </t>
  </si>
  <si>
    <t>713400811</t>
  </si>
  <si>
    <t xml:space="preserve">Odstránenie tepelnej izolácie potrubia povrchové úpravy oplechovanie potrubie,  -0,00510t   </t>
  </si>
  <si>
    <t>713411111</t>
  </si>
  <si>
    <t xml:space="preserve">Montáž izolácie tepelnej potrubia a ohybov pásmi jednovrstvová   </t>
  </si>
  <si>
    <t>631470000600</t>
  </si>
  <si>
    <t xml:space="preserve">Lamelovo skružovaný pás 30x1000x5000 mm, technická čadičová minerálna izolácia s AluR fóliou, do 100°C - potrubie d28,d35 v kotolni   </t>
  </si>
  <si>
    <t>631470000700</t>
  </si>
  <si>
    <t xml:space="preserve">Lamelovo skružovaný pás 40x1000x5000 mm, technická čadičová minerálna izolácia s AluR fóliou, do 100°C - potrubie d40 v kotolni   </t>
  </si>
  <si>
    <t>713482122</t>
  </si>
  <si>
    <t xml:space="preserve">Montáž trubíc z PE, hr.15-20 mm,vnút.priemer 39-70 mm   </t>
  </si>
  <si>
    <t>283310004600</t>
  </si>
  <si>
    <t xml:space="preserve">Izolačná PE trubica TUBOLIT DG 18x20 mm (d potrubia x hr. izolácie), nadrezaná, AZ FLEX   </t>
  </si>
  <si>
    <t>283310004700</t>
  </si>
  <si>
    <t xml:space="preserve">Izolačná PE trubica TUBOLIT DG 22x20 mm (d potrubia x hr. izolácie), nadrezaná, AZ FLEX   </t>
  </si>
  <si>
    <t>283310004800</t>
  </si>
  <si>
    <t xml:space="preserve">Izolačná PE trubica TUBOLIT DG 28x20 mm (d potrubia x hr. izolácie), nadrezaná, AZ FLEX   </t>
  </si>
  <si>
    <t>283310004900</t>
  </si>
  <si>
    <t xml:space="preserve">Izolačná PE trubica TUBOLIT DG 35x20 mm (d potrubia x hr. izolácie), nadrezaná, AZ FLEX   </t>
  </si>
  <si>
    <t>283310005000</t>
  </si>
  <si>
    <t xml:space="preserve">Izolačná PE trubica TUBOLIT DG 42x20 mm (d potrubia x hr. izolácie), nadrezaná, AZ FLEX   </t>
  </si>
  <si>
    <t>998713101</t>
  </si>
  <si>
    <t xml:space="preserve">Presun hmôt pre izolácie tepelné v objektoch výšky do 6 m   </t>
  </si>
  <si>
    <t>731</t>
  </si>
  <si>
    <t xml:space="preserve">Ústredné kúrenie, kotolne   </t>
  </si>
  <si>
    <t>731200826</t>
  </si>
  <si>
    <t xml:space="preserve">Demontáž kotla oceľového na kvapalné alebo plynné palivá s výkonom nad 40 do 60 kW,  -0,35625t   </t>
  </si>
  <si>
    <t>731391811</t>
  </si>
  <si>
    <t xml:space="preserve">Vypúšťanie vody z kotla do kanalizácie samospádom o v. pl.kotla do 5 m2   </t>
  </si>
  <si>
    <t>731890801</t>
  </si>
  <si>
    <t xml:space="preserve">Vnútrostaveniskové premiestnenie vybúraných hmôt kotolní vodorovne 100m vo výške (hlbke) do 6 m   </t>
  </si>
  <si>
    <t>501</t>
  </si>
  <si>
    <t xml:space="preserve">Plynové tepelné čerpadlo absorpčné vzduch-voda ROBUR GAHP-A INDOOR pre inštaláciu v technickej miestnosti (alebo ekvivalent) tepelný príkon Q=25,2kW, tepelný výkon Q=32kW pri A-7W50 a účinnosti 127%   </t>
  </si>
  <si>
    <t>502</t>
  </si>
  <si>
    <t xml:space="preserve">Komunikačný kábel CAN-BUS 1*2*20/19AWG+1*,75/50m   </t>
  </si>
  <si>
    <t>503</t>
  </si>
  <si>
    <t xml:space="preserve">DDC digitálny ovládač   </t>
  </si>
  <si>
    <t>504</t>
  </si>
  <si>
    <t xml:space="preserve">Komunikátor GPRS RS232 pre TČ vč. napájacieho zdroja a antény   </t>
  </si>
  <si>
    <t>505</t>
  </si>
  <si>
    <t xml:space="preserve">RB500 interface pre riadenie systému na komunikáciu s ovládačom kaskády 0-10V   </t>
  </si>
  <si>
    <t>506</t>
  </si>
  <si>
    <t xml:space="preserve">Uvedenie tepelného čerpadla do prevádzky   </t>
  </si>
  <si>
    <t>507</t>
  </si>
  <si>
    <t xml:space="preserve">Kontrola účinnosti spaľovania   </t>
  </si>
  <si>
    <t>508</t>
  </si>
  <si>
    <t xml:space="preserve">Uvedenie do prevádzky - ovládač DDC,CCI   </t>
  </si>
  <si>
    <t>509</t>
  </si>
  <si>
    <t xml:space="preserve">Uvedenie do prevádzky - vstupného a výstupného modulu RB100   </t>
  </si>
  <si>
    <t>510</t>
  </si>
  <si>
    <t xml:space="preserve">Uvedenie do prevádzky komunikátoru pre vzdialený dohľad   </t>
  </si>
  <si>
    <t>511</t>
  </si>
  <si>
    <t xml:space="preserve">Paušálne náklady za uvedenie do prevádzky - doprava, vystavenie protokolu, zaškolenie obsluhy   </t>
  </si>
  <si>
    <t>402</t>
  </si>
  <si>
    <t xml:space="preserve">Závesný plynový kondenzačný turbokotol BUDERUS Logamax plus GB192i-50 (alebo ekvivalent), tepelný výkon Q=47,9 kW pri 80/60°C   </t>
  </si>
  <si>
    <t>403</t>
  </si>
  <si>
    <t xml:space="preserve">Hydraulický vyrovnávač dynamických tlakov WHY 120/80 max. prietok 5m3/h pripojenie DN40, tepelná izolácia   </t>
  </si>
  <si>
    <t>404</t>
  </si>
  <si>
    <t xml:space="preserve">Rozdelovač vykurovacích okruhov HKV 3/32/40 pre 3 vykurovacie okruhy, tepelná izolácia   </t>
  </si>
  <si>
    <t>405</t>
  </si>
  <si>
    <t xml:space="preserve">Rýchlomontážna skupina HSM 32/7.5 so zmiešavacím ventilom a obehovým čerpadlom s MM100   </t>
  </si>
  <si>
    <t>406</t>
  </si>
  <si>
    <t xml:space="preserve">Rýchlomontážna skupina HSM 25/6 so zmiešavacím ventilom a obehovým čerpadlom s MM100   </t>
  </si>
  <si>
    <t>407</t>
  </si>
  <si>
    <t xml:space="preserve">Regulácia Logamatic 4121 + modul FM444   </t>
  </si>
  <si>
    <t>408</t>
  </si>
  <si>
    <t xml:space="preserve">Základná spalinová kaskádová sada pre 2 kotly plastová rozmer DN110   </t>
  </si>
  <si>
    <t>409</t>
  </si>
  <si>
    <t xml:space="preserve">Koleno s podporou DN110   </t>
  </si>
  <si>
    <t>410</t>
  </si>
  <si>
    <t xml:space="preserve">Plastové spalinové potrubie PP DN110   </t>
  </si>
  <si>
    <t>411</t>
  </si>
  <si>
    <t xml:space="preserve">Plastové spalinové potrubie PP DN80   </t>
  </si>
  <si>
    <t>412</t>
  </si>
  <si>
    <t xml:space="preserve">Rozšírenie z DN80 na DN110   </t>
  </si>
  <si>
    <t>413</t>
  </si>
  <si>
    <t xml:space="preserve">Koleno 15° DN110   </t>
  </si>
  <si>
    <t>414</t>
  </si>
  <si>
    <t xml:space="preserve">Koleno 30° DN110   </t>
  </si>
  <si>
    <t>415</t>
  </si>
  <si>
    <t xml:space="preserve">Koleno 45° DN110   </t>
  </si>
  <si>
    <t>416</t>
  </si>
  <si>
    <t xml:space="preserve">Koleno 87° DN110   </t>
  </si>
  <si>
    <t>417</t>
  </si>
  <si>
    <t xml:space="preserve">Koleno 87° DN80   </t>
  </si>
  <si>
    <t>418</t>
  </si>
  <si>
    <t xml:space="preserve">Kryt šachty s vyústením DN110   </t>
  </si>
  <si>
    <t>419</t>
  </si>
  <si>
    <t xml:space="preserve">Priamy kus DN110 s odvodom kondenzátu + sifon   </t>
  </si>
  <si>
    <t>420</t>
  </si>
  <si>
    <t xml:space="preserve">Krycia blenda na stenu DN125   </t>
  </si>
  <si>
    <t>421</t>
  </si>
  <si>
    <t xml:space="preserve">Rozperný držiak DN110   </t>
  </si>
  <si>
    <t>731161000</t>
  </si>
  <si>
    <t xml:space="preserve">Montáž plynového tepelného čerpadla vzduch-voda   </t>
  </si>
  <si>
    <t>731261070</t>
  </si>
  <si>
    <t xml:space="preserve">Montáž plynového kotla nástenného kondenzačného vykurovacieho bez zásobníka   </t>
  </si>
  <si>
    <t>731291070</t>
  </si>
  <si>
    <t xml:space="preserve">Montáž rýchlomontážnej sady s 3-cestným zmiešavačom DN 25   </t>
  </si>
  <si>
    <t>731291080</t>
  </si>
  <si>
    <t xml:space="preserve">Montáž rýchlomontážnej sady s 3-cestným zmiešavačom DN 32   </t>
  </si>
  <si>
    <t>731341130</t>
  </si>
  <si>
    <t xml:space="preserve">Hadica napúšťacia gumená   </t>
  </si>
  <si>
    <t>998731101</t>
  </si>
  <si>
    <t xml:space="preserve">Presun hmôt pre kotolne umiestnené vo výške (hĺbke) do 6 m   </t>
  </si>
  <si>
    <t>732</t>
  </si>
  <si>
    <t xml:space="preserve">Ústredné kúrenie, strojovne   </t>
  </si>
  <si>
    <t>732110812</t>
  </si>
  <si>
    <t xml:space="preserve">Demontáž telesa rozdeľovača a zberača nad DN 100 do 200,  -0,09358t   </t>
  </si>
  <si>
    <t>732211813</t>
  </si>
  <si>
    <t xml:space="preserve">Demontáž ohrievača zásobníkového ležatého objemu do 630 l,  -0,29980t   </t>
  </si>
  <si>
    <t>732214813</t>
  </si>
  <si>
    <t xml:space="preserve">Demontáž ohrievača zásobníkového, vypustenie vody z ohrievača objemu do 630 l   </t>
  </si>
  <si>
    <t>732320813</t>
  </si>
  <si>
    <t xml:space="preserve">Demontáž nádrže beztlakovej alebo tlakovej, odpojenie od rozvodov potrubia nádrže objemu do 200 l   </t>
  </si>
  <si>
    <t>732324813</t>
  </si>
  <si>
    <t xml:space="preserve">Demontáž nádrže beztlakovej alebo tlakovej, vypúšťanie vody z nádrže objemu nad 100 do 200 l   </t>
  </si>
  <si>
    <t>732420812</t>
  </si>
  <si>
    <t xml:space="preserve">Demontáž čerpadla obehového špirálového (do potrubia) do DN 40,  -0,02100t   </t>
  </si>
  <si>
    <t>732420813</t>
  </si>
  <si>
    <t xml:space="preserve">Demontáž čerpadla obehového špirálového (do potrubia) DN 50,  -0,02200t   </t>
  </si>
  <si>
    <t>732890801</t>
  </si>
  <si>
    <t xml:space="preserve">Vnútrostaveniskové premiestnenie vybúraných hmôt strojovní vodorovne 100 m z objektov výšky do 6 m   </t>
  </si>
  <si>
    <t>301</t>
  </si>
  <si>
    <t xml:space="preserve">Tlaková expanzná nádoba s membránou REFLEX NG12 PN3bar (alebo ekvivalent)   </t>
  </si>
  <si>
    <t>302</t>
  </si>
  <si>
    <t xml:space="preserve">Tlaková expanzná nádoba s membránou REFLEX NG80 PN3bar (alebo ekvivalent)   </t>
  </si>
  <si>
    <t>303</t>
  </si>
  <si>
    <t xml:space="preserve">Úprava doplňovacej vody demineralizáciou REFLEX FILLSOFT II (alebo ekvivalent),obsahuje 2x Fillsoft púzdro, 2x Fillsoft cartridge, Fillmeter digitálny vodomerna kontrolu kapacity zmäkčovania   </t>
  </si>
  <si>
    <t>304</t>
  </si>
  <si>
    <t xml:space="preserve">Obehové čerpadlo s elektronicky regulovanými otáčkami GRUNDFOS Alpha2 25-80 (alebo ekvivalent)   </t>
  </si>
  <si>
    <t>305</t>
  </si>
  <si>
    <t xml:space="preserve">Akumulačná nádrž teplej vykurovacej vody REGULUS PS500 (alebo ekvivalent), vrátane tepelnej izolácie   </t>
  </si>
  <si>
    <t>732111401</t>
  </si>
  <si>
    <t xml:space="preserve">Montáž rozdeľovača a zberača združeného prietok Q 5 m3/h   </t>
  </si>
  <si>
    <t>732331003</t>
  </si>
  <si>
    <t xml:space="preserve">Montáž expanznej nádoby tlak 3 bary s membránou 12l   </t>
  </si>
  <si>
    <t>732331018</t>
  </si>
  <si>
    <t xml:space="preserve">Montáž expanznej nádoby tlak 3 bary s membránou 80 l   </t>
  </si>
  <si>
    <t>732351005</t>
  </si>
  <si>
    <t xml:space="preserve">Montáž akumulačného zásobníka vykurovacej vody v spojení s tepel. čerpadlom objem do 750 l   </t>
  </si>
  <si>
    <t>732422040</t>
  </si>
  <si>
    <t xml:space="preserve">Montáž obehového čerpadla teplovodného DN 25 výtlak 0,6 m   </t>
  </si>
  <si>
    <t>998732101</t>
  </si>
  <si>
    <t xml:space="preserve">Presun hmôt pre strojovne v objektoch výšky do 6 m   </t>
  </si>
  <si>
    <t>733</t>
  </si>
  <si>
    <t xml:space="preserve">Ústredné kúrenie, rozvodné potrubie   </t>
  </si>
  <si>
    <t>733110806</t>
  </si>
  <si>
    <t xml:space="preserve">Demontáž potrubia z oceľových rúrok závitových nad 15 do DN 32,  -0,00320t   </t>
  </si>
  <si>
    <t>733110808</t>
  </si>
  <si>
    <t xml:space="preserve">Demontáž potrubia z oceľových rúrok závitových nad 32 do DN 50,  -0,00532t   </t>
  </si>
  <si>
    <t>733120826</t>
  </si>
  <si>
    <t xml:space="preserve">Demontáž potrubia z oceľových rúrok hladkých nad 60, 3 do D 89,  -0,00841t   </t>
  </si>
  <si>
    <t>733190801</t>
  </si>
  <si>
    <t xml:space="preserve">Demontáž príslušenstva potrubia, odrezanie objímky dvojitej do DN 50 -0,00072t   </t>
  </si>
  <si>
    <t>733191828</t>
  </si>
  <si>
    <t xml:space="preserve">Odrezanie strmeňového držiaka do priem. 108 -0,00068t   </t>
  </si>
  <si>
    <t>733890803</t>
  </si>
  <si>
    <t xml:space="preserve">Vnútrostav. premiestnenie vybúraných hmôt rozvodov potrubia vodorovne do 100 m z obj. výš. do 24m   </t>
  </si>
  <si>
    <t>733125003</t>
  </si>
  <si>
    <t xml:space="preserve">Potrubie z uhlíkovej ocele spájané lisovaním 15x1,2   </t>
  </si>
  <si>
    <t>733125006</t>
  </si>
  <si>
    <t xml:space="preserve">Potrubie z uhlíkovej ocele spájané lisovaním 18x1,2   </t>
  </si>
  <si>
    <t>733125009</t>
  </si>
  <si>
    <t xml:space="preserve">Potrubie z uhlíkovej ocele spájané lisovaním 22x1,5   </t>
  </si>
  <si>
    <t>733125012</t>
  </si>
  <si>
    <t xml:space="preserve">Potrubie z uhlíkovej ocele spájané lisovaním 28x1,5   </t>
  </si>
  <si>
    <t>733125015</t>
  </si>
  <si>
    <t xml:space="preserve">Potrubie z uhlíkovej ocele spájané lisovaním 35x1,5   </t>
  </si>
  <si>
    <t>733125018</t>
  </si>
  <si>
    <t xml:space="preserve">Potrubie z uhlíkovej ocele spájané lisovaním 42x1,5   </t>
  </si>
  <si>
    <t>733125021</t>
  </si>
  <si>
    <t xml:space="preserve">Flexi hadica opletenie nerez so závitovými koncovkami DN32 - pripojenie TČ   </t>
  </si>
  <si>
    <t>733191201</t>
  </si>
  <si>
    <t xml:space="preserve">Tlaková skúška potrubia z uhlíkovej ocele do D 35 mm   </t>
  </si>
  <si>
    <t>733191202</t>
  </si>
  <si>
    <t xml:space="preserve">Tlaková skúška potrubia z uhlíkovej ocele nad 35 do 64 mm   </t>
  </si>
  <si>
    <t>998733103</t>
  </si>
  <si>
    <t xml:space="preserve">Presun hmôt pre rozvody potrubia v objektoch výšky nad 6 do 24 m   </t>
  </si>
  <si>
    <t>734</t>
  </si>
  <si>
    <t xml:space="preserve">Ústredné kúrenie, armatúry.   </t>
  </si>
  <si>
    <t>734100811</t>
  </si>
  <si>
    <t xml:space="preserve">Demontáž armatúry prírubovej s dvomi prírubami do DN 50,  -0,01400t   </t>
  </si>
  <si>
    <t>734100812</t>
  </si>
  <si>
    <t xml:space="preserve">Demontáž armatúry prírubovej s dvomi prírubami nad 50 do DN 100,  -0,03900t   </t>
  </si>
  <si>
    <t>734200822</t>
  </si>
  <si>
    <t xml:space="preserve">Demontáž armatúry závitovej s dvomi závitmi nad 1/2 do G 1,  -0,00110t   </t>
  </si>
  <si>
    <t>734200823</t>
  </si>
  <si>
    <t xml:space="preserve">Demontáž armatúry závitovej s dvomi závitmi nad 1 do G 6/4,  -0,00200t   </t>
  </si>
  <si>
    <t>734200824</t>
  </si>
  <si>
    <t xml:space="preserve">Demontáž armatúry závitovej s dvomi závitmi nad 6/4 do G 2,  -0,00350t   </t>
  </si>
  <si>
    <t>734290825</t>
  </si>
  <si>
    <t xml:space="preserve">Demontáž armatúry zmiešavacej štvorcestnej "Duomix A" DN 50,  -0,00553t   </t>
  </si>
  <si>
    <t>734890803</t>
  </si>
  <si>
    <t xml:space="preserve">Vnútrostaveniskové premiestnenie vybúraných hmôt armatúr do 24m   </t>
  </si>
  <si>
    <t>201</t>
  </si>
  <si>
    <t xml:space="preserve">Termostatický ventil OVENTROP AV-9 priamy DN15 (alebo ekvivalent)   </t>
  </si>
  <si>
    <t>202</t>
  </si>
  <si>
    <t xml:space="preserve">Spiatočkový ventil OVENTROP Combi4 priamy DN15 (alebo ekvivalent)   </t>
  </si>
  <si>
    <t>203</t>
  </si>
  <si>
    <t xml:space="preserve">Termostatická hlaviva OVENTROP UNI LH (alebo ekvivalent)   </t>
  </si>
  <si>
    <t>204</t>
  </si>
  <si>
    <t xml:space="preserve">Slučkový regulačný ventil OVENTROP Hydrocontrol VTR DN15 (alebo ekvivalent)   </t>
  </si>
  <si>
    <t>205</t>
  </si>
  <si>
    <t xml:space="preserve">Slučkový regulačný ventil OVENTROP Hydrocontrol VTR DN20 (alebo ekvivalent)   </t>
  </si>
  <si>
    <t>206</t>
  </si>
  <si>
    <t xml:space="preserve">Slučkový regulačný ventil OVENTROP Hydrocontrol VTR DN25 (alebo ekvivalent)   </t>
  </si>
  <si>
    <t>207</t>
  </si>
  <si>
    <t xml:space="preserve">Meracie ventily SET2 pre slučkový regulačný ventil   </t>
  </si>
  <si>
    <t>230</t>
  </si>
  <si>
    <t xml:space="preserve">Nastavenie radiátorového termostatického ventilu   </t>
  </si>
  <si>
    <t>231</t>
  </si>
  <si>
    <t xml:space="preserve">Nastavenie stupačkového regulačného ventilu   </t>
  </si>
  <si>
    <t>210</t>
  </si>
  <si>
    <t xml:space="preserve">Guľový uzatvárací kohút na vodu závitový DN15   </t>
  </si>
  <si>
    <t>211</t>
  </si>
  <si>
    <t xml:space="preserve">Guľový uzatvárací kohút na vodu závitový DN20   </t>
  </si>
  <si>
    <t>212</t>
  </si>
  <si>
    <t xml:space="preserve">Guľový uzatvárací kohút na vodu závitový DN25   </t>
  </si>
  <si>
    <t>213</t>
  </si>
  <si>
    <t xml:space="preserve">Guľový uzatvárací kohút na vodu závitový DN32   </t>
  </si>
  <si>
    <t>214</t>
  </si>
  <si>
    <t xml:space="preserve">Guľový uzatvárací kohút na vodu závitový DN40   </t>
  </si>
  <si>
    <t>215</t>
  </si>
  <si>
    <t xml:space="preserve">Spätná klapka závitová DN15   </t>
  </si>
  <si>
    <t>216</t>
  </si>
  <si>
    <t xml:space="preserve">Spätná klapka závitová DN32   </t>
  </si>
  <si>
    <t>217</t>
  </si>
  <si>
    <t xml:space="preserve">Filter závitový DN32   </t>
  </si>
  <si>
    <t>218</t>
  </si>
  <si>
    <t xml:space="preserve">Filter závitový DN40   </t>
  </si>
  <si>
    <t>219</t>
  </si>
  <si>
    <t xml:space="preserve">Filter samočistiaci EZV PIGI (alebo ekvivalent) závitový DN15   </t>
  </si>
  <si>
    <t>220</t>
  </si>
  <si>
    <t xml:space="preserve">Plniaci a vypúšťací guľový kohút závitový DN10   </t>
  </si>
  <si>
    <t xml:space="preserve">Plniaci a vypúšťací guľový kohút závitový DN15   </t>
  </si>
  <si>
    <t>222</t>
  </si>
  <si>
    <t xml:space="preserve">Automatický odvzdušňovací ventil a spätná klapka DN10   </t>
  </si>
  <si>
    <t>223</t>
  </si>
  <si>
    <t xml:space="preserve">Trojcestný prepínací ventil ESBE VRG231 (alebo ekvivalent) závitový DN40 s el.pohonom 230V/50Hz   </t>
  </si>
  <si>
    <t>224</t>
  </si>
  <si>
    <t xml:space="preserve">Poistný ventil závitový DUCO 1/2"x3/4" KD o.p. 300kPa   </t>
  </si>
  <si>
    <t>225</t>
  </si>
  <si>
    <t xml:space="preserve">Poistný ventil závitový DUCO 3/4"x1" KD o.p. 300kPa   </t>
  </si>
  <si>
    <t>226</t>
  </si>
  <si>
    <t xml:space="preserve">Teplomer príložný kruhový d100mm rozsah 0-120°C   </t>
  </si>
  <si>
    <t>227</t>
  </si>
  <si>
    <t xml:space="preserve">Tlakomer deformačný kruhový d100mm rozsah 0-400kPa, M20x1,5mm   </t>
  </si>
  <si>
    <t>228</t>
  </si>
  <si>
    <t xml:space="preserve">Merač tepla ultrazvukový SENSUS PolluStat (alebo ekvivalent) batériové napájanie, veľkosť Qp10 závitový DN40, 2x snímač teploty Pt500, montážna sada MSK DN40 s guľovými kohútmi   </t>
  </si>
  <si>
    <t>229</t>
  </si>
  <si>
    <t xml:space="preserve">Merač tepla ultrazvukový SENSUS PolluStat (alebo ekvivalent) batériové napájanie, veľkosť Qp2.5 závitový DN20, 2x snímač teploty Pt500, montážna sada MSK DN20 s guľovými kohútmi   </t>
  </si>
  <si>
    <t>734209101</t>
  </si>
  <si>
    <t xml:space="preserve">Montáž závitovej armatúry s 1 závitom do G 1/2   </t>
  </si>
  <si>
    <t>734209112</t>
  </si>
  <si>
    <t xml:space="preserve">Montáž závitovej armatúry s 2 závitmi do G 1/2   </t>
  </si>
  <si>
    <t>734209114</t>
  </si>
  <si>
    <t xml:space="preserve">Montáž závitovej armatúry s 2 závitmi G 3/4   </t>
  </si>
  <si>
    <t>734209115</t>
  </si>
  <si>
    <t xml:space="preserve">Montáž závitovej armatúry s 2 závitmi G 1   </t>
  </si>
  <si>
    <t>734209116</t>
  </si>
  <si>
    <t xml:space="preserve">Montáž závitovej armatúry s 2 závitmi G 5/4   </t>
  </si>
  <si>
    <t>734209117</t>
  </si>
  <si>
    <t xml:space="preserve">Montáž závitovej armatúry s 2 závitmi G 6/4   </t>
  </si>
  <si>
    <t>734209127</t>
  </si>
  <si>
    <t xml:space="preserve">Montáž závitovej armatúry s 3 závitmi G 6/4   </t>
  </si>
  <si>
    <t>734213260</t>
  </si>
  <si>
    <t xml:space="preserve">Montáž ventilu odvzdušňovacieho závitového automatického G 3/8 so spätnou klapkou   </t>
  </si>
  <si>
    <t>734223010</t>
  </si>
  <si>
    <t xml:space="preserve">Montáž ventilu závitového regulačného do G 3/4 stupačkového   </t>
  </si>
  <si>
    <t>734223020</t>
  </si>
  <si>
    <t xml:space="preserve">Montáž ventilu závitového regulačného G 1 stupačkového   </t>
  </si>
  <si>
    <t>734223120</t>
  </si>
  <si>
    <t xml:space="preserve">Montáž ventilu závitového termostatického G 1/2   </t>
  </si>
  <si>
    <t>734223208</t>
  </si>
  <si>
    <t xml:space="preserve">Montáž termostatickej hlavice kvapalinovej jednoduchej   </t>
  </si>
  <si>
    <t>734252110</t>
  </si>
  <si>
    <t xml:space="preserve">Montáž ventilu poistného rohového G 1/2   </t>
  </si>
  <si>
    <t>734252120</t>
  </si>
  <si>
    <t xml:space="preserve">Montáž ventilu poistného rohového G 3/4   </t>
  </si>
  <si>
    <t>734412430</t>
  </si>
  <si>
    <t xml:space="preserve">Montáž merača tepla kompaktného   </t>
  </si>
  <si>
    <t>735</t>
  </si>
  <si>
    <t xml:space="preserve">Ústredné kúrenie, vykurovacie telesá   </t>
  </si>
  <si>
    <t>735121810</t>
  </si>
  <si>
    <t xml:space="preserve">Demontáž radiátorov oceľových článkových,  -0,01057t   </t>
  </si>
  <si>
    <t>735291800</t>
  </si>
  <si>
    <t xml:space="preserve">Demontáž konzol alebo držiakov vykurovacieho telesa, registra, konvektora do odpadu   </t>
  </si>
  <si>
    <t>735494811</t>
  </si>
  <si>
    <t xml:space="preserve">Vypúšťanie vody z vykurovacích sústav o v. pl. vykurovacích telies   </t>
  </si>
  <si>
    <t>735890802</t>
  </si>
  <si>
    <t xml:space="preserve">Vnútrostaveniskové premiestnenie vybúraných hmôt vykurovacích telies do 12m   </t>
  </si>
  <si>
    <t>100</t>
  </si>
  <si>
    <t xml:space="preserve">Oceľové doskové vykurovacie teleso KORADO Radik Klasik (alebo ekvivalent) 11K-600/400   </t>
  </si>
  <si>
    <t>101</t>
  </si>
  <si>
    <t xml:space="preserve">Oceľové doskové vykurovacie teleso KORADO Radik Klasik (alebo ekvivalent) 11K-600/600   </t>
  </si>
  <si>
    <t>102</t>
  </si>
  <si>
    <t xml:space="preserve">Oceľové doskové vykurovacie teleso KORADO Radik Klasik (alebo ekvivalent) 11K-600/700   </t>
  </si>
  <si>
    <t>103</t>
  </si>
  <si>
    <t xml:space="preserve">Oceľové doskové vykurovacie teleso KORADO Radik Klasik (alebo ekvivalent) 11K-600/800   </t>
  </si>
  <si>
    <t>104</t>
  </si>
  <si>
    <t xml:space="preserve">Oceľové doskové vykurovacie teleso KORADO Radik Klasik (alebo ekvivalent) 21K-600/400   </t>
  </si>
  <si>
    <t>105</t>
  </si>
  <si>
    <t xml:space="preserve">Oceľové doskové vykurovacie teleso KORADO Radik Klasik (alebo ekvivalent) 21K-600/600   </t>
  </si>
  <si>
    <t>106</t>
  </si>
  <si>
    <t xml:space="preserve">Oceľové doskové vykurovacie teleso KORADO Radik Klasik (alebo ekvivalent) 21K-600/700   </t>
  </si>
  <si>
    <t>107</t>
  </si>
  <si>
    <t xml:space="preserve">Oceľové doskové vykurovacie teleso KORADO Radik Klasik (alebo ekvivalent) 21K-600/800   </t>
  </si>
  <si>
    <t>108</t>
  </si>
  <si>
    <t xml:space="preserve">Oceľové doskové vykurovacie teleso KORADO Radik Klasik (alebo ekvivalent) 21K-600/900   </t>
  </si>
  <si>
    <t>109</t>
  </si>
  <si>
    <t xml:space="preserve">Oceľové doskové vykurovacie teleso KORADO Radik Klasik (alebo ekvivalent) 21K-600/1000   </t>
  </si>
  <si>
    <t>110</t>
  </si>
  <si>
    <t xml:space="preserve">Oceľové doskové vykurovacie teleso KORADO Radik Klasik (alebo ekvivalent) 21K-600/1100   </t>
  </si>
  <si>
    <t xml:space="preserve">Oceľové doskové vykurovacie teleso KORADO Radik Klasik (alebo ekvivalent) 21K-600/1200   </t>
  </si>
  <si>
    <t>112</t>
  </si>
  <si>
    <t xml:space="preserve">Oceľové doskové vykurovacie teleso KORADO Radik Klasik (alebo ekvivalent) 22K-600/600   </t>
  </si>
  <si>
    <t>113</t>
  </si>
  <si>
    <t xml:space="preserve">Oceľové doskové vykurovacie teleso KORADO Radik Klasik (alebo ekvivalent) 22K-600/800   </t>
  </si>
  <si>
    <t>114</t>
  </si>
  <si>
    <t xml:space="preserve">Oceľové doskové vykurovacie teleso KORADO Radik Klasik (alebo ekvivalent) 22K-600/1100   </t>
  </si>
  <si>
    <t>115</t>
  </si>
  <si>
    <t xml:space="preserve">Oceľové doskové vykurovacie teleso KORADO Radik Klasik (alebo ekvivalent) 22K-600/1200   </t>
  </si>
  <si>
    <t>116</t>
  </si>
  <si>
    <t xml:space="preserve">Vykurovací oceľový rebrík KORADO Koralux (alebo ekvivalent) KLMM 1220.450 + integrovaná armatúra HM s termostat.hlavicou   </t>
  </si>
  <si>
    <t>735154040</t>
  </si>
  <si>
    <t xml:space="preserve">Montáž vykurovacieho telesa panelového jednoradového 600 mm/ dĺžky 400-600 mm   </t>
  </si>
  <si>
    <t>735154041</t>
  </si>
  <si>
    <t xml:space="preserve">Montáž vykurovacieho telesa panelového jednoradového 600 mm/ dĺžky 700-900 mm   </t>
  </si>
  <si>
    <t>735154140</t>
  </si>
  <si>
    <t xml:space="preserve">Montáž vykurovacieho telesa panelového dvojradového výšky 600 mm/ dĺžky 400-600 mm   </t>
  </si>
  <si>
    <t>735154141</t>
  </si>
  <si>
    <t xml:space="preserve">Montáž vykurovacieho telesa panelového dvojradového výšky 600 mm/ dĺžky 700-900 mm   </t>
  </si>
  <si>
    <t>735154142</t>
  </si>
  <si>
    <t xml:space="preserve">Montáž vykurovacieho telesa panelového dvojradového výšky 600 mm/ dĺžky 1000-1200 mm   </t>
  </si>
  <si>
    <t>735158110</t>
  </si>
  <si>
    <t xml:space="preserve">Vykurovacie telesá panelové, tlaková skúška telesa vodou jednoradového   </t>
  </si>
  <si>
    <t>735158120</t>
  </si>
  <si>
    <t xml:space="preserve">Vykurovacie telesá panelové, tlaková skúška telesa vodou dvojradového   </t>
  </si>
  <si>
    <t>998735102</t>
  </si>
  <si>
    <t xml:space="preserve">Presun hmôt pre vykurovacie telesá v objektoch výšky nad 6 do 12 m   </t>
  </si>
  <si>
    <t xml:space="preserve">Hodinové zúčtovacie sadzby   </t>
  </si>
  <si>
    <t>HZS000112</t>
  </si>
  <si>
    <t xml:space="preserve">Vykurovacie skúšky 72 hodín nepretržite   </t>
  </si>
  <si>
    <t>hod</t>
  </si>
  <si>
    <t>Číslo položky</t>
  </si>
  <si>
    <t>Číslo položky cenníka</t>
  </si>
  <si>
    <t>Skrátený opis</t>
  </si>
  <si>
    <t>M.j.</t>
  </si>
  <si>
    <t>Množstvo</t>
  </si>
  <si>
    <t>Jednotková cena</t>
  </si>
  <si>
    <t>Náklady spolu v Eur dodávka</t>
  </si>
  <si>
    <t>Náklady spolu v Eur  montáž</t>
  </si>
  <si>
    <t>POZNÁMKA : Všetky zariadenia uvedené ako "ŠTANDARD" je možné zameniť za iný výrobok,</t>
  </si>
  <si>
    <t>ale za podmienky dodržania technických parametrov projektovaných zariadení</t>
  </si>
  <si>
    <t>ZARIADENIE č.1</t>
  </si>
  <si>
    <t>Vetranie kotolne a miestností tepelného čerpadlá</t>
  </si>
  <si>
    <t>1.01</t>
  </si>
  <si>
    <t>Imos-Systemair</t>
  </si>
  <si>
    <t>Protidážďová žalúzia s upínacím rámikom a sitom</t>
  </si>
  <si>
    <t xml:space="preserve">PZAL - 200x200 - UR - S </t>
  </si>
  <si>
    <t>1.02</t>
  </si>
  <si>
    <t xml:space="preserve">PZAL - 315x315 - UR - S </t>
  </si>
  <si>
    <t>1.03</t>
  </si>
  <si>
    <t>Ochranné sito pre potrubie 1120x800  , oká 10x10mm</t>
  </si>
  <si>
    <r>
      <t>m</t>
    </r>
    <r>
      <rPr>
        <vertAlign val="superscript"/>
        <sz val="9"/>
        <rFont val="Arial"/>
        <family val="2"/>
      </rPr>
      <t>2</t>
    </r>
  </si>
  <si>
    <t>*opatriť výfukové potrubie v miestností TČ</t>
  </si>
  <si>
    <t>1.04</t>
  </si>
  <si>
    <t>Ochranné sito pre potrubie 200x200  , oká 10x10mm</t>
  </si>
  <si>
    <t>*opatriť odvodné potrubie v kotolni</t>
  </si>
  <si>
    <t>1.05</t>
  </si>
  <si>
    <t>Mandík</t>
  </si>
  <si>
    <t>Tlmiaca vložka štvorhranná TVM-854x750   (na výtlak TČ)</t>
  </si>
  <si>
    <t>*pripojov.rozmer upresniť podľa pripoj. rozmeru  TČ- oblúku OLP)</t>
  </si>
  <si>
    <t>1.06</t>
  </si>
  <si>
    <t>a</t>
  </si>
  <si>
    <t>Neobsadené</t>
  </si>
  <si>
    <t>1.09</t>
  </si>
  <si>
    <t>1.10</t>
  </si>
  <si>
    <t>Štvorhranné potrubie z pozink.plechu sk.I podľa PA 12 0404</t>
  </si>
  <si>
    <t>bm</t>
  </si>
  <si>
    <t>do obvodu 4460 - rovné rúry</t>
  </si>
  <si>
    <t>do obvodu 4460 - tvarovky</t>
  </si>
  <si>
    <t>do obvodu 3500 - tvarovky</t>
  </si>
  <si>
    <t>do obvodu 1500 - rovné rúry</t>
  </si>
  <si>
    <t>do obvodu 1050 - rovné rúry</t>
  </si>
  <si>
    <t>1.11</t>
  </si>
  <si>
    <t>Montážny,závesný a profilový materiál pre VZT (pre 10m štvorhr.potrubia)</t>
  </si>
  <si>
    <t>kpl</t>
  </si>
  <si>
    <t>1.12</t>
  </si>
  <si>
    <t>Oceľ.plech 2000x1000x1,2mm -  pre ukotvenie potrubia cez izolovaný prestup v obvod.stene</t>
  </si>
  <si>
    <t>1.13</t>
  </si>
  <si>
    <t>Zariadenie č.1 celkom 237,88kg</t>
  </si>
  <si>
    <t>ZARIADENIE č.2</t>
  </si>
  <si>
    <t>Odvetranie sociálnych zariadení a skladov na 1.NP až 3.NP</t>
  </si>
  <si>
    <t>2.01</t>
  </si>
  <si>
    <t>Systemair a.s.</t>
  </si>
  <si>
    <t>Radiálny ventilátor  DX 200T Premier</t>
  </si>
  <si>
    <t>STANDARD</t>
  </si>
  <si>
    <t xml:space="preserve"> (IPX5, čas.dobeh 30s-20min, čas.oddial.zapnutia 2min., 4-rýchl. (nastavenie vo ventilátore</t>
  </si>
  <si>
    <t xml:space="preserve"> 100/84/59 m3/h, trickle režim (42m3/h), pripojenie d98mm, spätná klapka, hmotnosť 2,2kg)</t>
  </si>
  <si>
    <t xml:space="preserve">  vzduch. výkon  Qvmax             </t>
  </si>
  <si>
    <r>
      <t>100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.h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 </t>
    </r>
  </si>
  <si>
    <t xml:space="preserve">  el. príkon                          </t>
  </si>
  <si>
    <t>27 W</t>
  </si>
  <si>
    <t xml:space="preserve">  napätie / frekvencia</t>
  </si>
  <si>
    <t>230 V / 50 Hz</t>
  </si>
  <si>
    <t xml:space="preserve">  Hladina akustického tlaku v 3m </t>
  </si>
  <si>
    <t>42 dB(A)</t>
  </si>
  <si>
    <t>* osadenie na stene</t>
  </si>
  <si>
    <t>Radiálny ventilátor  DX 400TDC Premier</t>
  </si>
  <si>
    <t xml:space="preserve"> (IPX5, čas.dobeh 30s-20min, čas.oddial.zapnutia 2min., 3-rýchl. (nastavenie vo ventilátore</t>
  </si>
  <si>
    <t xml:space="preserve"> 216/150/87 m3/h),  pripojenie d98mm, spätná klapka, hmotnosť 2,6kg)</t>
  </si>
  <si>
    <r>
      <t>216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.h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 </t>
    </r>
  </si>
  <si>
    <t>30 W</t>
  </si>
  <si>
    <t>55/42/27 dB(A)</t>
  </si>
  <si>
    <t>* osadenie do podhľadu</t>
  </si>
  <si>
    <t>2.03</t>
  </si>
  <si>
    <t>Dverová hliníková mriežka obojstranná nepriezorová</t>
  </si>
  <si>
    <t>označ .DM2</t>
  </si>
  <si>
    <t>IMOS-NOVA-D -2 - 425x125 -UR2 -RAL (podľa farby dverí)</t>
  </si>
  <si>
    <t>*  upresniť s architektom hrúbku dverí a tak upresniť upínací ramček UR1 resp.UR2</t>
  </si>
  <si>
    <t>2.04</t>
  </si>
  <si>
    <t>označ. DM1</t>
  </si>
  <si>
    <t>NOVA-D -2 - 425x225 -UR2 -RAL (podľa farby dverí)</t>
  </si>
  <si>
    <t>2.05</t>
  </si>
  <si>
    <t>Elektrodesign sro</t>
  </si>
  <si>
    <t>Aluflex MO 102 profi hadica</t>
  </si>
  <si>
    <t>2.06</t>
  </si>
  <si>
    <t>2.07</t>
  </si>
  <si>
    <t>Systemair</t>
  </si>
  <si>
    <t>Pevná mriežka IGK -100</t>
  </si>
  <si>
    <t>* z pozink.oceľového plechu, s ochran.sieťkou proti hmyzu, kruh.pripojenie s gum.tesnením</t>
  </si>
  <si>
    <t>2.08</t>
  </si>
  <si>
    <t>Pevná mriežka IGK -125</t>
  </si>
  <si>
    <t>2.09</t>
  </si>
  <si>
    <t>Pevná mriežka IGK -160</t>
  </si>
  <si>
    <t>* v m.č.1.16,1.17,1.19,1.20 a 1.25 vymerať pripoj.rozmer jestv.potrubia a tak upresniť pripoj mriežky</t>
  </si>
  <si>
    <t>2.10</t>
  </si>
  <si>
    <t xml:space="preserve">SPIRO potrubie podľa TPI 26-95 </t>
  </si>
  <si>
    <t>D 160 - rovné rúry</t>
  </si>
  <si>
    <t>D 125 - rovné rúry</t>
  </si>
  <si>
    <t>D 125 - tvarovky</t>
  </si>
  <si>
    <t>D 100 - rovné rúry</t>
  </si>
  <si>
    <t>D 100 - tvarovky</t>
  </si>
  <si>
    <t>2.11</t>
  </si>
  <si>
    <t>Montážny,závesný a profilový materiál pre VZT (pre 37m kruh.potrubia)</t>
  </si>
  <si>
    <t>2.12</t>
  </si>
  <si>
    <t>Zariadenie č.2 celkom 192,24kg</t>
  </si>
  <si>
    <t>ZARIADENIE č.3</t>
  </si>
  <si>
    <t>Demontáž jestvujúceho zariadenia</t>
  </si>
  <si>
    <t>3.01</t>
  </si>
  <si>
    <t xml:space="preserve">Demontáž VZT zariadenia, potrubí a elementov </t>
  </si>
  <si>
    <t>Vzt potrubie D100 až 200</t>
  </si>
  <si>
    <t>5 m</t>
  </si>
  <si>
    <t xml:space="preserve">kg </t>
  </si>
  <si>
    <t>Axiálne ventilátory</t>
  </si>
  <si>
    <t xml:space="preserve">4 ks </t>
  </si>
  <si>
    <t>3.02</t>
  </si>
  <si>
    <t>Odvoz demontovaného materiálu  do 1 km</t>
  </si>
  <si>
    <t xml:space="preserve">príplatok za každý ďalší km     0,8 € za tonu </t>
  </si>
  <si>
    <t>km</t>
  </si>
  <si>
    <t>3.03</t>
  </si>
  <si>
    <t>Poplatok za skládku</t>
  </si>
  <si>
    <t>3.04</t>
  </si>
  <si>
    <t>Zariadenie č.3 celkom 30,00kg</t>
  </si>
  <si>
    <t>INÉ</t>
  </si>
  <si>
    <t>1.</t>
  </si>
  <si>
    <t>LEŠENIE</t>
  </si>
  <si>
    <t>Ľahké pracovné lešenie  do výšky 3 m</t>
  </si>
  <si>
    <t xml:space="preserve">                                             šírky 1,5 m</t>
  </si>
  <si>
    <t xml:space="preserve">                                             dlžky 6 m     </t>
  </si>
  <si>
    <t>2.</t>
  </si>
  <si>
    <t xml:space="preserve"> IZOLÁCIE</t>
  </si>
  <si>
    <r>
      <t xml:space="preserve">  </t>
    </r>
    <r>
      <rPr>
        <sz val="9"/>
        <rFont val="Arial"/>
        <family val="2"/>
      </rPr>
      <t>Tepelne izolovať výtlačné potrubie od TČ</t>
    </r>
  </si>
  <si>
    <t xml:space="preserve">*   Samolepiaca izolácia z polyetylénových pásov hr. 40 mm </t>
  </si>
  <si>
    <t xml:space="preserve">     vystužená Al fóliou včítane príslušenstva</t>
  </si>
  <si>
    <t>*   Spoje prepáskovať hliníkovou páskou ALU (50mx75mm)</t>
  </si>
  <si>
    <t>bal</t>
  </si>
  <si>
    <t>3.</t>
  </si>
  <si>
    <t>NÁTERY</t>
  </si>
  <si>
    <t xml:space="preserve"> * natierať viditeľné potrubia vedené cez kancelárie a WC farbou RAL ......</t>
  </si>
  <si>
    <t>(odtieň upresniť s architektom, investorom)</t>
  </si>
  <si>
    <t>1x S 2008</t>
  </si>
  <si>
    <t>2x S 2013</t>
  </si>
  <si>
    <t>1x S 2003</t>
  </si>
  <si>
    <t>Kartáčovanie</t>
  </si>
  <si>
    <t>Oprašovanie</t>
  </si>
  <si>
    <t>Náterové hmoty</t>
  </si>
  <si>
    <t>Farba S 2003</t>
  </si>
  <si>
    <t>kg</t>
  </si>
  <si>
    <t>Farba S 2008</t>
  </si>
  <si>
    <t>Farba S 2013</t>
  </si>
  <si>
    <t>Riedidlo S 6001</t>
  </si>
  <si>
    <t>Riedidlo S 6011 ( do S 2008)</t>
  </si>
  <si>
    <t>Tužidlo do S 2008</t>
  </si>
  <si>
    <t>4.</t>
  </si>
  <si>
    <t>KOMPLEXNÉ SKÚŠKY</t>
  </si>
  <si>
    <t>Komplexné vyskúšanie zariadenia, potrebné úpravy</t>
  </si>
  <si>
    <t>potrubia a konečné zaregulovanie</t>
  </si>
  <si>
    <t>Oboznámenie obsluhovateľa s funkciou zariadenia</t>
  </si>
  <si>
    <t>a zacvičenie personálu</t>
  </si>
  <si>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</si>
  <si>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</si>
  <si>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</si>
  <si>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</si>
  <si>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</si>
  <si>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</si>
  <si>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optimalizované pre tlač zostáv vo formáte A4 - na výšku</t>
  </si>
  <si>
    <t>&gt;&gt;  skryté stĺpce  &lt;&lt;</t>
  </si>
  <si>
    <t>{EDDA511C-BEF0-4FC3-A34A-C7527ABE6BF0}</t>
  </si>
  <si>
    <t>0</t>
  </si>
  <si>
    <t>VÝKAZ VÝMER</t>
  </si>
  <si>
    <t>v ---  nižšie sa nachádzajú doplnkové a pomocné údaje k zostavám  --- v</t>
  </si>
  <si>
    <t>False</t>
  </si>
  <si>
    <t xml:space="preserve">"Rimavská Sobota OOPZ, rekonštrukcia a modernizácia objektu" </t>
  </si>
  <si>
    <t>Objekt:</t>
  </si>
  <si>
    <t>SO.01.1.4.1 - Oprávnené výdavky ZTI</t>
  </si>
  <si>
    <t>JKSO:</t>
  </si>
  <si>
    <t>KS:</t>
  </si>
  <si>
    <t>Miesto:</t>
  </si>
  <si>
    <t>Objednávateľ:</t>
  </si>
  <si>
    <t>IČO:</t>
  </si>
  <si>
    <t>IČO DPH:</t>
  </si>
  <si>
    <t>Projektant:</t>
  </si>
  <si>
    <t>Spracovateľ:</t>
  </si>
  <si>
    <t>Poznámka:</t>
  </si>
  <si>
    <t>Náklady z rozpočtu</t>
  </si>
  <si>
    <t>Ostatné náklady</t>
  </si>
  <si>
    <t>základná</t>
  </si>
  <si>
    <t>z</t>
  </si>
  <si>
    <t>znížená</t>
  </si>
  <si>
    <t>zákl. prenesená</t>
  </si>
  <si>
    <t>zníž. prenesená</t>
  </si>
  <si>
    <t>nulová</t>
  </si>
  <si>
    <t>v</t>
  </si>
  <si>
    <t>Spracovateľ</t>
  </si>
  <si>
    <t>Dátum a podpis: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</si>
  <si>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</si>
  <si>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</si>
  <si>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</si>
  <si>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</si>
  <si>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</si>
  <si>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</si>
  <si>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 Vodorovné konštrukcie</t>
  </si>
  <si>
    <t xml:space="preserve">    8 -  Rúrové vedenie</t>
  </si>
  <si>
    <t xml:space="preserve">    9 - Ostatné konštrukcie a práce-búranie</t>
  </si>
  <si>
    <t>PSV - Práce a dodávky PSV</t>
  </si>
  <si>
    <t xml:space="preserve">    713 -  Izolácie tepelné</t>
  </si>
  <si>
    <t xml:space="preserve">    721 - Zdravotech. vnútorná kanalizácia</t>
  </si>
  <si>
    <t xml:space="preserve">    722 - Zdravotechnika - vnútorný vodovod</t>
  </si>
  <si>
    <t xml:space="preserve">    723 - Zdravotechnika - plynovod</t>
  </si>
  <si>
    <t xml:space="preserve">    725 - Zdravotechnika - zariaď. predmety</t>
  </si>
  <si>
    <t>M - Práce a dodávky M</t>
  </si>
  <si>
    <t xml:space="preserve">    23-M - Montáže potrubia</t>
  </si>
  <si>
    <t>HZS - Ostatné</t>
  </si>
  <si>
    <t>2) Ostatné náklady</t>
  </si>
  <si>
    <t>Celkové náklady za stavbu 1) + 2)</t>
  </si>
  <si>
    <t>PČ</t>
  </si>
  <si>
    <t>Typ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</si>
  <si>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</si>
  <si>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</si>
  <si>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</si>
  <si>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</si>
  <si>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</si>
  <si>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</si>
  <si>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</si>
  <si>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</si>
  <si>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</si>
  <si>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</si>
  <si>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76</t>
  </si>
  <si>
    <t>K</t>
  </si>
  <si>
    <t>01</t>
  </si>
  <si>
    <t>Vytýčenie jestvujúcich podzemných vedení</t>
  </si>
  <si>
    <t>118403587</t>
  </si>
  <si>
    <t>77</t>
  </si>
  <si>
    <t>131201201</t>
  </si>
  <si>
    <t>Výkop zapaženej jamy v hornine 3, do 100 m3</t>
  </si>
  <si>
    <t>-1049283011</t>
  </si>
  <si>
    <t>78</t>
  </si>
  <si>
    <t>131201209</t>
  </si>
  <si>
    <t>Príplatok za lepivosť pri hĺbení zapažených jám a zárezov s urovnaním dna v hornine 3</t>
  </si>
  <si>
    <t>-988888087</t>
  </si>
  <si>
    <t>79</t>
  </si>
  <si>
    <t>132201202</t>
  </si>
  <si>
    <t>Výkop ryhy šírky 600-2000mm horn.3 od 100 do 1000 m3</t>
  </si>
  <si>
    <t>-1847303931</t>
  </si>
  <si>
    <t>80</t>
  </si>
  <si>
    <t>132201209</t>
  </si>
  <si>
    <t>Príplatok k cenám za lepivosť pri hĺbení rýh š. nad 600 do 2 000 mm zapaž. i nezapažených, s urovnaním dna v hornine 3</t>
  </si>
  <si>
    <t>-458442381</t>
  </si>
  <si>
    <t>81</t>
  </si>
  <si>
    <t>151101101</t>
  </si>
  <si>
    <t>Paženie a rozopretie stien rýh pre podzemné vedenie, príložné do 2 m</t>
  </si>
  <si>
    <t>1429431140</t>
  </si>
  <si>
    <t>82</t>
  </si>
  <si>
    <t>151101111</t>
  </si>
  <si>
    <t>Odstránenie paženia rýh pre podzemné vedenie, príložné hĺbky do 2 m</t>
  </si>
  <si>
    <t>1181440009</t>
  </si>
  <si>
    <t>83</t>
  </si>
  <si>
    <t>162401102</t>
  </si>
  <si>
    <t>Vodorovné premiestnenie výkopku  po spevnenej ceste z  horniny tr.1-4, do 100 m3 na vzdialenosť do 2000 m</t>
  </si>
  <si>
    <t>-872597315</t>
  </si>
  <si>
    <t>84</t>
  </si>
  <si>
    <t>Nakladanie neuľahnutého výkopku z hornín tr.1-4 do 100 m3</t>
  </si>
  <si>
    <t>1190991941</t>
  </si>
  <si>
    <t>85</t>
  </si>
  <si>
    <t>Uloženie sypaniny na skládky do 100 m3</t>
  </si>
  <si>
    <t>1514418612</t>
  </si>
  <si>
    <t>86</t>
  </si>
  <si>
    <t>Poplatok za skladovanie - zemina a kamenivo (17 05) ostatné</t>
  </si>
  <si>
    <t>-1548796505</t>
  </si>
  <si>
    <t>87</t>
  </si>
  <si>
    <t>174101001</t>
  </si>
  <si>
    <t>Zásyp sypaninou so zhutnením jám, šachiet, rýh, zárezov alebo okolo objektov do 100 m3</t>
  </si>
  <si>
    <t>-2015866488</t>
  </si>
  <si>
    <t>88</t>
  </si>
  <si>
    <t>175101102</t>
  </si>
  <si>
    <t>Obsyp potrubia sypaninou z vhodných hornín 1 až 4 s prehodením sypaniny</t>
  </si>
  <si>
    <t>1843337825</t>
  </si>
  <si>
    <t>89</t>
  </si>
  <si>
    <t>M</t>
  </si>
  <si>
    <t>5833743700</t>
  </si>
  <si>
    <t>Štrkopiesok 0-16</t>
  </si>
  <si>
    <t>203957273</t>
  </si>
  <si>
    <t>90</t>
  </si>
  <si>
    <t>451573111</t>
  </si>
  <si>
    <t>Lôžko pod potrubie, stoky a drobné objekty, v otvorenom výkope z piesku a štrkopiesku do 63 mm</t>
  </si>
  <si>
    <t>461648797</t>
  </si>
  <si>
    <t>92</t>
  </si>
  <si>
    <t>871313121</t>
  </si>
  <si>
    <t>Montáž potrubia z kanalizačných rúr z tvrdého PVC tesn. gumovým krúžkom v skl. do 20% do DN 150</t>
  </si>
  <si>
    <t>209011060</t>
  </si>
  <si>
    <t>95</t>
  </si>
  <si>
    <t>2861100500</t>
  </si>
  <si>
    <t>Kanalizačné rúry PVC-U hladké s hrdlom 110x 3.0x5000mm</t>
  </si>
  <si>
    <t>-568909160</t>
  </si>
  <si>
    <t>96</t>
  </si>
  <si>
    <t>2861100400</t>
  </si>
  <si>
    <t>Kanalizačné rúry PVC-U hladké s hrdlom 110x 3.0x3000mm</t>
  </si>
  <si>
    <t>1924172710</t>
  </si>
  <si>
    <t>93</t>
  </si>
  <si>
    <t>2861102000</t>
  </si>
  <si>
    <t>Rúrka kanalizačná hrdlová z PVC 160x3,9x5000 mm</t>
  </si>
  <si>
    <t>2128891034</t>
  </si>
  <si>
    <t>94</t>
  </si>
  <si>
    <t>2861101900</t>
  </si>
  <si>
    <t>Kanalizačné rúry PVC-U hladké s hrdlom 160x 3.6x3000mm</t>
  </si>
  <si>
    <t>-1447240412</t>
  </si>
  <si>
    <t>97</t>
  </si>
  <si>
    <t>Š5B</t>
  </si>
  <si>
    <t>Šachta DN1000 + montáž a doprava</t>
  </si>
  <si>
    <t>-1478248125</t>
  </si>
  <si>
    <t>721180936</t>
  </si>
  <si>
    <t>Oprava potrubia, zaslepenie kanalizačného potrubia</t>
  </si>
  <si>
    <t>1086078567</t>
  </si>
  <si>
    <t>7211809361</t>
  </si>
  <si>
    <t>Napojenie plynového potrubia</t>
  </si>
  <si>
    <t>637448977</t>
  </si>
  <si>
    <t>65</t>
  </si>
  <si>
    <t>713482111</t>
  </si>
  <si>
    <t>Montáž trubíc z PE, hr.do 13 mm,vnút.priemer do 38</t>
  </si>
  <si>
    <t>-278934505</t>
  </si>
  <si>
    <t>66</t>
  </si>
  <si>
    <t>2837741540</t>
  </si>
  <si>
    <t>Tubolit DG 22 x 13 izolácia-trubica AZ FLEX Armacell</t>
  </si>
  <si>
    <t>32</t>
  </si>
  <si>
    <t>2051400369</t>
  </si>
  <si>
    <t>68</t>
  </si>
  <si>
    <t>2837741553</t>
  </si>
  <si>
    <t>Tubolit DG 28 x 13 izolácia-trubica AZ FLEX Armacell</t>
  </si>
  <si>
    <t>399482732</t>
  </si>
  <si>
    <t>69</t>
  </si>
  <si>
    <t>2837741566</t>
  </si>
  <si>
    <t>Tubolit DG 35 x 13 izolácia-trubica AZ FLEX Armacell</t>
  </si>
  <si>
    <t>124371466</t>
  </si>
  <si>
    <t>71</t>
  </si>
  <si>
    <t>713482112</t>
  </si>
  <si>
    <t>Montáž trubíc z PE, hr.do 13 mm,vnút.priemer 42-70</t>
  </si>
  <si>
    <t>-618721774</t>
  </si>
  <si>
    <t>72</t>
  </si>
  <si>
    <t>2837741578</t>
  </si>
  <si>
    <t>Tubolit DG 42 x 13 izolácia-trubica AZ FLEX Armacell</t>
  </si>
  <si>
    <t>-462651315</t>
  </si>
  <si>
    <t>62</t>
  </si>
  <si>
    <t>713482121</t>
  </si>
  <si>
    <t>Montáž trubíc z PE, hr.15-20 mm,vnút.priemer do 38 mm</t>
  </si>
  <si>
    <t>-331822142</t>
  </si>
  <si>
    <t>63</t>
  </si>
  <si>
    <t>2837741542</t>
  </si>
  <si>
    <t>Tubolit DG 22 x 20 izolácia-trubica AZ FLEX Armacell</t>
  </si>
  <si>
    <t>-1433207723</t>
  </si>
  <si>
    <t>64</t>
  </si>
  <si>
    <t>2837741555</t>
  </si>
  <si>
    <t>Tubolit DG 28 x 20 izolácia-trubica AZ FLEX Armacell</t>
  </si>
  <si>
    <t>-1898786672</t>
  </si>
  <si>
    <t>70</t>
  </si>
  <si>
    <t>2837741568</t>
  </si>
  <si>
    <t>Tubolit DG 35 x 20 izolácia-trubica AZ FLEX Armacell</t>
  </si>
  <si>
    <t>1759729871</t>
  </si>
  <si>
    <t>73</t>
  </si>
  <si>
    <t>Montáž trubíc z PE, hr.15-20 mm,vnút.priemer 42-70</t>
  </si>
  <si>
    <t>1766566975</t>
  </si>
  <si>
    <t>74</t>
  </si>
  <si>
    <t>2837741581</t>
  </si>
  <si>
    <t>Tubolit DG 42 x 20 izolácia-trubica AZ FLEX Armacell</t>
  </si>
  <si>
    <t>-918915575</t>
  </si>
  <si>
    <t>75</t>
  </si>
  <si>
    <t>Presun hmôt pre izolácie tepelné v objektoch výšky nad 6 m do 12 m</t>
  </si>
  <si>
    <t>778229954</t>
  </si>
  <si>
    <t>91</t>
  </si>
  <si>
    <t>721172109</t>
  </si>
  <si>
    <t>Potrubie z PVC - U odpadové zvislé hrdlové D 110x2, 2 - daždové zvody</t>
  </si>
  <si>
    <t>491211787</t>
  </si>
  <si>
    <t>7211721090</t>
  </si>
  <si>
    <t>Potrubie z HT odpadové pripájacie D 110x2, 2</t>
  </si>
  <si>
    <t>552990923</t>
  </si>
  <si>
    <t>7211721092</t>
  </si>
  <si>
    <t>Potrubie z HT odpadové zvislé 110x2,2</t>
  </si>
  <si>
    <t>-1761820025</t>
  </si>
  <si>
    <t>7211732041</t>
  </si>
  <si>
    <t>Potrubie z HT odpadné pripájacie D 40x1,8</t>
  </si>
  <si>
    <t>626295653</t>
  </si>
  <si>
    <t>721173205</t>
  </si>
  <si>
    <t>Potrubie z HT odpadné pripájacie D 50x1,8</t>
  </si>
  <si>
    <t>-1267045950</t>
  </si>
  <si>
    <t>721194104</t>
  </si>
  <si>
    <t>Zriadenie prípojky na potrubí vyvedenie a upevnenie odpadových výpustiek D 40x1, 8</t>
  </si>
  <si>
    <t>1924263418</t>
  </si>
  <si>
    <t>721290012</t>
  </si>
  <si>
    <t>Montáž privzdušňovacieho ventilu pre odpadové potrubia DN 110</t>
  </si>
  <si>
    <t>1997957796</t>
  </si>
  <si>
    <t>551610000100</t>
  </si>
  <si>
    <t>Privzdušňovacia hlavica HL900N, DN 50/75/110, (37 l/s), - 40 až + 60°C, dvojitá vzduchová izolácia, vnútorná kanalizácia, PP</t>
  </si>
  <si>
    <t>-2136869525</t>
  </si>
  <si>
    <t>HL21</t>
  </si>
  <si>
    <t>Vtok so zápachovou uzávierkou HL21 + montáž</t>
  </si>
  <si>
    <t>-1018640841</t>
  </si>
  <si>
    <t>Pol009</t>
  </si>
  <si>
    <t>Montáž vetracej hlavice</t>
  </si>
  <si>
    <t>-546138307</t>
  </si>
  <si>
    <t>Pol109</t>
  </si>
  <si>
    <t>Súprava vetracej hlavice HL810-110</t>
  </si>
  <si>
    <t>-2042199598</t>
  </si>
  <si>
    <t>721290111</t>
  </si>
  <si>
    <t>Ostatné - skúška tesnosti kanalizácie v objektoch vodou do DN 125</t>
  </si>
  <si>
    <t>1834487996</t>
  </si>
  <si>
    <t>Presun hmôt pre vnútornú kanalizáciu v objektoch výšky nad 6 do 12 m</t>
  </si>
  <si>
    <t>-1440234644</t>
  </si>
  <si>
    <t>51</t>
  </si>
  <si>
    <t>722221010</t>
  </si>
  <si>
    <t>Montáž guľového kohúta závitového priameho pre vodu G 1/2</t>
  </si>
  <si>
    <t>1620304223</t>
  </si>
  <si>
    <t>52</t>
  </si>
  <si>
    <t>551110013700</t>
  </si>
  <si>
    <t>Guľový uzáver pre vodu PERFECTA, 1/2", FF páčka, niklovaná mosadz</t>
  </si>
  <si>
    <t>-827108714</t>
  </si>
  <si>
    <t>33</t>
  </si>
  <si>
    <t>722221015</t>
  </si>
  <si>
    <t>Montáž guľového kohúta závitového priameho pre vodu G 3/4</t>
  </si>
  <si>
    <t>868071246</t>
  </si>
  <si>
    <t>34</t>
  </si>
  <si>
    <t>5511870010</t>
  </si>
  <si>
    <t>Guľový uzáver pre vodu PERFECTA, 3/4", FF páčka, niklovaná mosadz OT 58 IVAR</t>
  </si>
  <si>
    <t>-553527869</t>
  </si>
  <si>
    <t>35</t>
  </si>
  <si>
    <t>722221020</t>
  </si>
  <si>
    <t>Montáž guľového kohúta závitového priameho pre vodu G 1</t>
  </si>
  <si>
    <t>2056742592</t>
  </si>
  <si>
    <t>36</t>
  </si>
  <si>
    <t>5511870020</t>
  </si>
  <si>
    <t>Guľový uzáver pre vodu PERFECTA, 1", FF páčka, niklovaná mosadz OT 58 IVAR</t>
  </si>
  <si>
    <t>-1757009530</t>
  </si>
  <si>
    <t>53</t>
  </si>
  <si>
    <t>722221025</t>
  </si>
  <si>
    <t>Montáž guľového kohúta závitového priameho pre vodu G 5/4</t>
  </si>
  <si>
    <t>1821702819</t>
  </si>
  <si>
    <t>54</t>
  </si>
  <si>
    <t>5511870030</t>
  </si>
  <si>
    <t>Guľový uzáver pre vodu PERFECTA, 5/4", FF páčka, niklovaná mosadz OT 58 IVAR</t>
  </si>
  <si>
    <t>1840771821</t>
  </si>
  <si>
    <t>37</t>
  </si>
  <si>
    <t>722221082</t>
  </si>
  <si>
    <t>Montáž guľového kohúta vypúšťacieho závitového G 1/2</t>
  </si>
  <si>
    <t>-980712931</t>
  </si>
  <si>
    <t>38</t>
  </si>
  <si>
    <t>5511871140</t>
  </si>
  <si>
    <t>Vypúšťací guľový kohút s páčkou, 1/2", Euro M, mosadz OT 58 IVAR</t>
  </si>
  <si>
    <t>-977849341</t>
  </si>
  <si>
    <t>39</t>
  </si>
  <si>
    <t>722221310</t>
  </si>
  <si>
    <t>Montáž spätnej klapky závitovej G 3/4</t>
  </si>
  <si>
    <t>-1109678752</t>
  </si>
  <si>
    <t>40</t>
  </si>
  <si>
    <t>5511871650</t>
  </si>
  <si>
    <t>Vodorovná spätná klapka, 3/4"</t>
  </si>
  <si>
    <t>-26323970</t>
  </si>
  <si>
    <t>45</t>
  </si>
  <si>
    <t>722239102</t>
  </si>
  <si>
    <t>Montáž ventilu priameho, spätného,pod omietku,poistného,redukčného,šikmého G 3/4</t>
  </si>
  <si>
    <t>204810161</t>
  </si>
  <si>
    <t>48</t>
  </si>
  <si>
    <t>4225070300</t>
  </si>
  <si>
    <t>Ventil poistný D   20 mm   P 10-237-606 PN 6</t>
  </si>
  <si>
    <t>400069627</t>
  </si>
  <si>
    <t>47</t>
  </si>
  <si>
    <t>722239103</t>
  </si>
  <si>
    <t>Montáž ventilu priameho, spätného,pod omietku,poistného,redukčného,šikmého G 1</t>
  </si>
  <si>
    <t>-1182822246</t>
  </si>
  <si>
    <t>46</t>
  </si>
  <si>
    <t>4225070600</t>
  </si>
  <si>
    <t>Ventil poistný D   25 mm   P 10-237-606 PN 6</t>
  </si>
  <si>
    <t>859176838</t>
  </si>
  <si>
    <t>49</t>
  </si>
  <si>
    <t>722239104</t>
  </si>
  <si>
    <t>Montáž ventilu priameho, spätného,pod omietku,poistného,redukčného,šikmého G 5/4</t>
  </si>
  <si>
    <t>1084412609</t>
  </si>
  <si>
    <t>50</t>
  </si>
  <si>
    <t>4225070900</t>
  </si>
  <si>
    <t>Ventil poistný D   32 mm   P 10-237-606 PN 6</t>
  </si>
  <si>
    <t>2047353278</t>
  </si>
  <si>
    <t>43</t>
  </si>
  <si>
    <t>891185321</t>
  </si>
  <si>
    <t>Montáž spätnej klapky závitovej G 1</t>
  </si>
  <si>
    <t>228501904</t>
  </si>
  <si>
    <t>44</t>
  </si>
  <si>
    <t>4228058000</t>
  </si>
  <si>
    <t>Vodorovná spätná klapka, 1"</t>
  </si>
  <si>
    <t>215372462</t>
  </si>
  <si>
    <t>41</t>
  </si>
  <si>
    <t>722221320</t>
  </si>
  <si>
    <t>Montáž spätnej klapky závitovej G 5/4</t>
  </si>
  <si>
    <t>365981963</t>
  </si>
  <si>
    <t>42</t>
  </si>
  <si>
    <t>551190001100</t>
  </si>
  <si>
    <t>Vodorovná spätná klapka Clapet, 5/4"</t>
  </si>
  <si>
    <t>-114569752</t>
  </si>
  <si>
    <t>7221711361</t>
  </si>
  <si>
    <t>Potrubie Rehau Rautitan 20x2,9- studená voda</t>
  </si>
  <si>
    <t>1705582606</t>
  </si>
  <si>
    <t>722229101</t>
  </si>
  <si>
    <t>Potrubie Rehau Rautitan 20x2,9- teplá voda</t>
  </si>
  <si>
    <t>-2085275256</t>
  </si>
  <si>
    <t>5511083500</t>
  </si>
  <si>
    <t>Potrubie Rehau Rautitan 25x3,7- studená voda</t>
  </si>
  <si>
    <t>-722771673</t>
  </si>
  <si>
    <t>722231286</t>
  </si>
  <si>
    <t>Potrubie Rehau Rautitan 25x3,7- teplá voda</t>
  </si>
  <si>
    <t>370074362</t>
  </si>
  <si>
    <t>29</t>
  </si>
  <si>
    <t>4056232000</t>
  </si>
  <si>
    <t>Potrubie Rehau Rautitan 32x4,7- studená voda</t>
  </si>
  <si>
    <t>795357395</t>
  </si>
  <si>
    <t>30</t>
  </si>
  <si>
    <t>722239101</t>
  </si>
  <si>
    <t>Potrubie Rehau Rautitan 32x4,7- teplá voda</t>
  </si>
  <si>
    <t>-1847630606</t>
  </si>
  <si>
    <t>722171133</t>
  </si>
  <si>
    <t>Potrubie Rehau Rautitan 40x6,0- studená voda</t>
  </si>
  <si>
    <t>-2040137271</t>
  </si>
  <si>
    <t>722171134</t>
  </si>
  <si>
    <t>Potrubie Rehau Rautitan 40x6,0- teplá voda</t>
  </si>
  <si>
    <t>544800259</t>
  </si>
  <si>
    <t>31</t>
  </si>
  <si>
    <t>722290215</t>
  </si>
  <si>
    <t>Tlaková skúška vodovodného potrubia hrdlového alebo prírubového do DN 100</t>
  </si>
  <si>
    <t>2083430626</t>
  </si>
  <si>
    <t>722290234</t>
  </si>
  <si>
    <t>Prepláchnutie a dezinfekcia vodovodného potrubia do DN 80</t>
  </si>
  <si>
    <t>-686359413</t>
  </si>
  <si>
    <t>55</t>
  </si>
  <si>
    <t>998722202</t>
  </si>
  <si>
    <t>Presun hmôt pre vnútorný vodovod v objektoch výšky nad 6 do 12 m</t>
  </si>
  <si>
    <t>362731663</t>
  </si>
  <si>
    <t>723120203</t>
  </si>
  <si>
    <t>Potrubie z oceľových rúrok závitových čiernych spájaných zvarovaním - akosť 11 353.0 DN 20</t>
  </si>
  <si>
    <t>1533736639</t>
  </si>
  <si>
    <t>723239102</t>
  </si>
  <si>
    <t>Montáž armatúry závitovej s dvoma závitmi, kohútik priamy,solenoidový ventil G 3/4</t>
  </si>
  <si>
    <t>786661430</t>
  </si>
  <si>
    <t>5516050015</t>
  </si>
  <si>
    <t>Kohút guľový plyn 3/4"MF, páka</t>
  </si>
  <si>
    <t>329991774</t>
  </si>
  <si>
    <t>998723201</t>
  </si>
  <si>
    <t>Presun hmôt pre vnútorný plynovod v objektoch výšky do 6 m</t>
  </si>
  <si>
    <t>819606883</t>
  </si>
  <si>
    <t>60</t>
  </si>
  <si>
    <t>722220111</t>
  </si>
  <si>
    <t>Montáž armatúry závitovej s jedným závitom, nástenka pre výtokový ventil G 1/2</t>
  </si>
  <si>
    <t>-319391885</t>
  </si>
  <si>
    <t>61</t>
  </si>
  <si>
    <t>5515339010145</t>
  </si>
  <si>
    <t>Nástenka 90° s vnútorným závitom, 15-Rp 1/2</t>
  </si>
  <si>
    <t>-445392587</t>
  </si>
  <si>
    <t>56</t>
  </si>
  <si>
    <t>725819401</t>
  </si>
  <si>
    <t>Montáž ventilu rohového s pripojovacou rúrkou G 1/2</t>
  </si>
  <si>
    <t>-1608819764</t>
  </si>
  <si>
    <t>57</t>
  </si>
  <si>
    <t>5510124100</t>
  </si>
  <si>
    <t>Ventil rohový 1/2"</t>
  </si>
  <si>
    <t>-1545655296</t>
  </si>
  <si>
    <t>58</t>
  </si>
  <si>
    <t>725819402</t>
  </si>
  <si>
    <t>Montáž ventilu bez pripojovacej rúrky G 1/2</t>
  </si>
  <si>
    <t>-456525733</t>
  </si>
  <si>
    <t>59</t>
  </si>
  <si>
    <t>0000001</t>
  </si>
  <si>
    <t>Ventil rohový bez pripojovacej rúrky 1/2</t>
  </si>
  <si>
    <t>511246655</t>
  </si>
  <si>
    <t>725869382</t>
  </si>
  <si>
    <t>Montáž zápachovej uzávierky pre zariaďovacie predmety, ostatných typov do D 50</t>
  </si>
  <si>
    <t>1031119782</t>
  </si>
  <si>
    <t>28631202542</t>
  </si>
  <si>
    <t>Zápachová uzávierka pre odvod kondenzátu HL136N</t>
  </si>
  <si>
    <t>-359846727</t>
  </si>
  <si>
    <t>98</t>
  </si>
  <si>
    <t>230220006</t>
  </si>
  <si>
    <t>Montáž liatinového poklopu</t>
  </si>
  <si>
    <t>1304460742</t>
  </si>
  <si>
    <t>LPD600/400</t>
  </si>
  <si>
    <t>Liatinový poklop D 600/400 kN</t>
  </si>
  <si>
    <t>256</t>
  </si>
  <si>
    <t>-1015654413</t>
  </si>
  <si>
    <t>HZS-0080</t>
  </si>
  <si>
    <t>Tlaková skúška - plyn</t>
  </si>
  <si>
    <t>150031400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</si>
</sst>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_*&quot;EUR&quot;;\-#,##0_*&quot;EUR&quot;"/>
    <numFmt numFmtId="174" formatCode="#,##0.00;\-#,##0.00"/>
    <numFmt numFmtId="175" formatCode="#,##0.00_ ;\-#,##0.00\ "/>
    <numFmt numFmtId="176" formatCode="[$-41B]dddd\,\ d\.\ mmmm\ yyyy"/>
    <numFmt numFmtId="177" formatCode="###0;\-###0"/>
    <numFmt numFmtId="178" formatCode="#,##0.000;\-#,##0.000"/>
    <numFmt numFmtId="179" formatCode="###0.000;\-###0.000"/>
    <numFmt numFmtId="180" formatCode="0.0"/>
    <numFmt numFmtId="181" formatCode="_-* #,##0.00;\-* #,##0.00;_-* &quot;-&quot;??;_@_-"/>
    <numFmt numFmtId="182" formatCode="_-* #,##0\ _S_k_-;\-* #,##0\ _S_k_-;_-* &quot;-&quot;\ _S_k_-;_-@_-"/>
    <numFmt numFmtId="183" formatCode="_-* #,##0.00\ &quot;Sk&quot;_-;\-* #,##0.00\ &quot;Sk&quot;_-;_-* &quot;-&quot;??\ &quot;Sk&quot;_-;_-@_-"/>
    <numFmt numFmtId="184" formatCode="_-* #,##0.00\ _S_k_-;\-* #,##0.00\ _S_k_-;_-* &quot;-&quot;??\ _S_k_-;_-@_-"/>
    <numFmt numFmtId="185" formatCode="#,##0.0"/>
    <numFmt numFmtId="186" formatCode="0.000"/>
    <numFmt numFmtId="187" formatCode="dd\.mm\.yyyy"/>
    <numFmt numFmtId="188" formatCode="0.00%;\-0.00%"/>
    <numFmt numFmtId="189" formatCode="#,##0.00000;\-#,##0.00000"/>
  </numFmts>
  <fonts count="131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 CE"/>
      <family val="2"/>
    </font>
    <font>
      <b/>
      <sz val="11"/>
      <color indexed="56"/>
      <name val="Arial CE"/>
      <family val="0"/>
    </font>
    <font>
      <b/>
      <sz val="10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2"/>
      <name val="Arial CE"/>
      <family val="0"/>
    </font>
    <font>
      <sz val="8"/>
      <color indexed="18"/>
      <name val="Arial CE"/>
      <family val="0"/>
    </font>
    <font>
      <sz val="8"/>
      <color indexed="61"/>
      <name val="Arial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i/>
      <sz val="8"/>
      <color indexed="12"/>
      <name val="Arial"/>
      <family val="0"/>
    </font>
    <font>
      <b/>
      <sz val="11"/>
      <name val="Arial CE"/>
      <family val="0"/>
    </font>
    <font>
      <sz val="14"/>
      <name val="Bodoni MT Condensed"/>
      <family val="1"/>
    </font>
    <font>
      <b/>
      <sz val="12"/>
      <name val="Arial Narrow"/>
      <family val="2"/>
    </font>
    <font>
      <sz val="11"/>
      <name val="Calibri"/>
      <family val="2"/>
    </font>
    <font>
      <b/>
      <i/>
      <sz val="9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b/>
      <sz val="12"/>
      <name val="Arial CE"/>
      <family val="2"/>
    </font>
    <font>
      <b/>
      <sz val="11"/>
      <name val="Calibri"/>
      <family val="2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sz val="8"/>
      <name val="TKTypeRegular"/>
      <family val="2"/>
    </font>
    <font>
      <b/>
      <i/>
      <sz val="10"/>
      <name val="Arial"/>
      <family val="2"/>
    </font>
    <font>
      <sz val="9"/>
      <name val="Arial Narrow"/>
      <family val="2"/>
    </font>
    <font>
      <b/>
      <sz val="9"/>
      <color indexed="14"/>
      <name val="Arial"/>
      <family val="2"/>
    </font>
    <font>
      <b/>
      <i/>
      <u val="single"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 CE"/>
      <family val="1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  <font>
      <sz val="10"/>
      <color indexed="10"/>
      <name val="Arial CE"/>
      <family val="0"/>
    </font>
    <font>
      <i/>
      <sz val="9"/>
      <color indexed="10"/>
      <name val="Arial"/>
      <family val="2"/>
    </font>
    <font>
      <u val="single"/>
      <sz val="9"/>
      <name val="Arial"/>
      <family val="2"/>
    </font>
    <font>
      <sz val="9"/>
      <color indexed="14"/>
      <name val="Arial"/>
      <family val="2"/>
    </font>
    <font>
      <i/>
      <sz val="8"/>
      <name val="Arial"/>
      <family val="2"/>
    </font>
    <font>
      <sz val="9"/>
      <color indexed="10"/>
      <name val="Arial CE"/>
      <family val="0"/>
    </font>
    <font>
      <b/>
      <i/>
      <u val="single"/>
      <sz val="9"/>
      <color indexed="18"/>
      <name val="Arial"/>
      <family val="2"/>
    </font>
    <font>
      <sz val="9"/>
      <color indexed="10"/>
      <name val="Arial Narrow"/>
      <family val="2"/>
    </font>
    <font>
      <b/>
      <i/>
      <u val="single"/>
      <sz val="10"/>
      <name val="Arial CE"/>
      <family val="0"/>
    </font>
    <font>
      <sz val="9"/>
      <color indexed="8"/>
      <name val="Arial"/>
      <family val="2"/>
    </font>
    <font>
      <b/>
      <i/>
      <sz val="10"/>
      <name val="Arial CE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8"/>
      <color indexed="30"/>
      <name val="Trebuchet MS"/>
      <family val="2"/>
    </font>
    <font>
      <u val="single"/>
      <sz val="10"/>
      <color indexed="30"/>
      <name val="Trebuchet MS"/>
      <family val="2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rgb="FFFF0000"/>
      <name val="Arial CE"/>
      <family val="2"/>
    </font>
    <font>
      <u val="single"/>
      <sz val="10"/>
      <color theme="1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hair">
        <color indexed="55"/>
      </top>
      <bottom/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2" fillId="20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2" applyNumberFormat="0" applyFill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24" borderId="8" applyNumberFormat="0" applyAlignment="0" applyProtection="0"/>
    <xf numFmtId="0" fontId="124" fillId="25" borderId="8" applyNumberFormat="0" applyAlignment="0" applyProtection="0"/>
    <xf numFmtId="0" fontId="125" fillId="25" borderId="9" applyNumberFormat="0" applyAlignment="0" applyProtection="0"/>
    <xf numFmtId="0" fontId="126" fillId="0" borderId="0" applyNumberFormat="0" applyFill="0" applyBorder="0" applyAlignment="0" applyProtection="0"/>
    <xf numFmtId="0" fontId="127" fillId="26" borderId="0" applyNumberFormat="0" applyBorder="0" applyAlignment="0" applyProtection="0"/>
    <xf numFmtId="0" fontId="128" fillId="27" borderId="0" applyNumberFormat="0" applyBorder="0" applyAlignment="0" applyProtection="0"/>
    <xf numFmtId="0" fontId="128" fillId="28" borderId="0" applyNumberFormat="0" applyBorder="0" applyAlignment="0" applyProtection="0"/>
    <xf numFmtId="0" fontId="128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128" fillId="32" borderId="0" applyNumberFormat="0" applyBorder="0" applyAlignment="0" applyProtection="0"/>
  </cellStyleXfs>
  <cellXfs count="6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172" fontId="1" fillId="0" borderId="36" xfId="0" applyNumberFormat="1" applyFont="1" applyBorder="1" applyAlignment="1" applyProtection="1">
      <alignment horizontal="right" vertical="center"/>
      <protection/>
    </xf>
    <xf numFmtId="172" fontId="1" fillId="0" borderId="37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73" fontId="1" fillId="0" borderId="37" xfId="0" applyNumberFormat="1" applyFont="1" applyBorder="1" applyAlignment="1" applyProtection="1">
      <alignment horizontal="right" vertical="center"/>
      <protection/>
    </xf>
    <xf numFmtId="172" fontId="1" fillId="0" borderId="35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174" fontId="9" fillId="0" borderId="43" xfId="0" applyNumberFormat="1" applyFont="1" applyBorder="1" applyAlignment="1" applyProtection="1">
      <alignment horizontal="righ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174" fontId="1" fillId="0" borderId="43" xfId="0" applyNumberFormat="1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2" fontId="13" fillId="0" borderId="46" xfId="0" applyNumberFormat="1" applyFont="1" applyBorder="1" applyAlignment="1" applyProtection="1">
      <alignment horizontal="right" vertical="center"/>
      <protection/>
    </xf>
    <xf numFmtId="0" fontId="8" fillId="0" borderId="47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2" fontId="13" fillId="0" borderId="45" xfId="0" applyNumberFormat="1" applyFont="1" applyBorder="1" applyAlignment="1" applyProtection="1">
      <alignment horizontal="right" vertical="center"/>
      <protection/>
    </xf>
    <xf numFmtId="0" fontId="6" fillId="0" borderId="43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174" fontId="9" fillId="0" borderId="37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/>
      <protection/>
    </xf>
    <xf numFmtId="0" fontId="4" fillId="0" borderId="47" xfId="0" applyFont="1" applyBorder="1" applyAlignment="1" applyProtection="1">
      <alignment horizontal="left"/>
      <protection/>
    </xf>
    <xf numFmtId="2" fontId="13" fillId="0" borderId="32" xfId="0" applyNumberFormat="1" applyFont="1" applyBorder="1" applyAlignment="1" applyProtection="1">
      <alignment horizontal="righ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 wrapText="1"/>
      <protection/>
    </xf>
    <xf numFmtId="2" fontId="7" fillId="0" borderId="46" xfId="0" applyNumberFormat="1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74" fontId="7" fillId="0" borderId="46" xfId="0" applyNumberFormat="1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174" fontId="9" fillId="0" borderId="47" xfId="0" applyNumberFormat="1" applyFont="1" applyBorder="1" applyAlignment="1" applyProtection="1">
      <alignment horizontal="right" vertical="center"/>
      <protection/>
    </xf>
    <xf numFmtId="0" fontId="12" fillId="0" borderId="57" xfId="0" applyFont="1" applyBorder="1" applyAlignment="1" applyProtection="1">
      <alignment horizontal="left" vertical="top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59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74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74" fontId="10" fillId="0" borderId="37" xfId="0" applyNumberFormat="1" applyFont="1" applyBorder="1" applyAlignment="1" applyProtection="1">
      <alignment horizontal="right" vertical="center"/>
      <protection/>
    </xf>
    <xf numFmtId="0" fontId="8" fillId="0" borderId="57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4" fillId="0" borderId="61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62" xfId="0" applyFont="1" applyBorder="1" applyAlignment="1" applyProtection="1">
      <alignment horizontal="left" wrapText="1"/>
      <protection/>
    </xf>
    <xf numFmtId="174" fontId="21" fillId="0" borderId="62" xfId="0" applyNumberFormat="1" applyFont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174" fontId="129" fillId="0" borderId="0" xfId="0" applyNumberFormat="1" applyFont="1" applyAlignment="1" applyProtection="1">
      <alignment horizontal="right"/>
      <protection/>
    </xf>
    <xf numFmtId="0" fontId="0" fillId="0" borderId="0" xfId="47" applyAlignment="1">
      <alignment horizontal="left" vertical="top"/>
      <protection locked="0"/>
    </xf>
    <xf numFmtId="0" fontId="6" fillId="33" borderId="63" xfId="47" applyFont="1" applyFill="1" applyBorder="1" applyAlignment="1" applyProtection="1">
      <alignment vertical="center" wrapText="1"/>
      <protection/>
    </xf>
    <xf numFmtId="174" fontId="17" fillId="0" borderId="27" xfId="46" applyNumberFormat="1" applyFont="1" applyBorder="1" applyAlignment="1" applyProtection="1">
      <alignment horizontal="right"/>
      <protection/>
    </xf>
    <xf numFmtId="174" fontId="17" fillId="0" borderId="62" xfId="46" applyNumberFormat="1" applyFont="1" applyBorder="1" applyAlignment="1" applyProtection="1">
      <alignment horizontal="right"/>
      <protection/>
    </xf>
    <xf numFmtId="174" fontId="17" fillId="0" borderId="12" xfId="46" applyNumberFormat="1" applyFont="1" applyBorder="1" applyAlignment="1" applyProtection="1">
      <alignment horizontal="right"/>
      <protection/>
    </xf>
    <xf numFmtId="174" fontId="17" fillId="0" borderId="64" xfId="46" applyNumberFormat="1" applyFont="1" applyBorder="1" applyAlignment="1" applyProtection="1">
      <alignment horizontal="right"/>
      <protection/>
    </xf>
    <xf numFmtId="49" fontId="21" fillId="0" borderId="62" xfId="0" applyNumberFormat="1" applyFont="1" applyBorder="1" applyAlignment="1" applyProtection="1">
      <alignment horizontal="left" wrapText="1"/>
      <protection/>
    </xf>
    <xf numFmtId="0" fontId="129" fillId="0" borderId="0" xfId="0" applyFont="1" applyAlignment="1" applyProtection="1">
      <alignment horizontal="left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0" fontId="21" fillId="34" borderId="62" xfId="0" applyFont="1" applyFill="1" applyBorder="1" applyAlignment="1" applyProtection="1">
      <alignment horizontal="left" wrapText="1"/>
      <protection/>
    </xf>
    <xf numFmtId="174" fontId="21" fillId="34" borderId="62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6" fillId="0" borderId="69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7" fillId="0" borderId="69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69" xfId="0" applyFont="1" applyBorder="1" applyAlignment="1" applyProtection="1">
      <alignment horizontal="left" vertical="center"/>
      <protection/>
    </xf>
    <xf numFmtId="49" fontId="7" fillId="0" borderId="70" xfId="0" applyNumberFormat="1" applyFont="1" applyBorder="1" applyAlignment="1" applyProtection="1">
      <alignment horizontal="left" vertical="center"/>
      <protection/>
    </xf>
    <xf numFmtId="49" fontId="4" fillId="0" borderId="71" xfId="0" applyNumberFormat="1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4" fillId="0" borderId="72" xfId="0" applyFont="1" applyBorder="1" applyAlignment="1" applyProtection="1">
      <alignment horizontal="left" vertical="center"/>
      <protection/>
    </xf>
    <xf numFmtId="0" fontId="4" fillId="0" borderId="71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2" fillId="33" borderId="25" xfId="47" applyFont="1" applyFill="1" applyBorder="1" applyAlignment="1" applyProtection="1">
      <alignment horizontal="left" vertical="center" wrapText="1"/>
      <protection/>
    </xf>
    <xf numFmtId="0" fontId="22" fillId="33" borderId="26" xfId="47" applyFont="1" applyFill="1" applyBorder="1" applyAlignment="1" applyProtection="1">
      <alignment horizontal="left" vertical="center" wrapText="1"/>
      <protection/>
    </xf>
    <xf numFmtId="0" fontId="17" fillId="0" borderId="25" xfId="46" applyFont="1" applyBorder="1" applyAlignment="1" applyProtection="1">
      <alignment horizontal="left" wrapText="1"/>
      <protection/>
    </xf>
    <xf numFmtId="0" fontId="17" fillId="0" borderId="26" xfId="46" applyFont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  <xf numFmtId="0" fontId="4" fillId="33" borderId="62" xfId="0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right"/>
      <protection/>
    </xf>
    <xf numFmtId="0" fontId="41" fillId="0" borderId="0" xfId="0" applyFont="1" applyAlignment="1" applyProtection="1">
      <alignment horizontal="left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172" fontId="8" fillId="0" borderId="0" xfId="0" applyNumberFormat="1" applyFont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172" fontId="6" fillId="0" borderId="0" xfId="0" applyNumberFormat="1" applyFont="1" applyAlignment="1" applyProtection="1">
      <alignment horizontal="right" vertical="center"/>
      <protection/>
    </xf>
    <xf numFmtId="177" fontId="7" fillId="0" borderId="62" xfId="0" applyNumberFormat="1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178" fontId="7" fillId="0" borderId="62" xfId="0" applyNumberFormat="1" applyFont="1" applyBorder="1" applyAlignment="1" applyProtection="1">
      <alignment horizontal="right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2" fontId="4" fillId="0" borderId="62" xfId="0" applyNumberFormat="1" applyFont="1" applyBorder="1" applyAlignment="1" applyProtection="1">
      <alignment horizontal="right" vertical="center"/>
      <protection/>
    </xf>
    <xf numFmtId="0" fontId="4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79" fontId="43" fillId="0" borderId="0" xfId="0" applyNumberFormat="1" applyFont="1" applyAlignment="1">
      <alignment horizontal="right" vertical="top"/>
    </xf>
    <xf numFmtId="2" fontId="43" fillId="0" borderId="0" xfId="0" applyNumberFormat="1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179" fontId="44" fillId="0" borderId="0" xfId="0" applyNumberFormat="1" applyFont="1" applyAlignment="1">
      <alignment horizontal="right" vertical="top"/>
    </xf>
    <xf numFmtId="2" fontId="44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79" fontId="46" fillId="0" borderId="0" xfId="0" applyNumberFormat="1" applyFont="1" applyAlignment="1">
      <alignment horizontal="right" vertical="top"/>
    </xf>
    <xf numFmtId="2" fontId="45" fillId="0" borderId="0" xfId="0" applyNumberFormat="1" applyFont="1" applyAlignment="1">
      <alignment horizontal="left" vertical="top" wrapText="1"/>
    </xf>
    <xf numFmtId="0" fontId="47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 wrapText="1"/>
      <protection/>
    </xf>
    <xf numFmtId="179" fontId="48" fillId="0" borderId="0" xfId="0" applyNumberFormat="1" applyFont="1" applyAlignment="1" applyProtection="1">
      <alignment horizontal="right"/>
      <protection/>
    </xf>
    <xf numFmtId="2" fontId="47" fillId="0" borderId="0" xfId="0" applyNumberFormat="1" applyFont="1" applyAlignment="1" applyProtection="1">
      <alignment horizontal="left" wrapText="1"/>
      <protection/>
    </xf>
    <xf numFmtId="2" fontId="6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 vertical="center"/>
      <protection/>
    </xf>
    <xf numFmtId="177" fontId="49" fillId="0" borderId="62" xfId="0" applyNumberFormat="1" applyFont="1" applyBorder="1" applyAlignment="1" applyProtection="1">
      <alignment horizontal="right" vertical="center"/>
      <protection/>
    </xf>
    <xf numFmtId="0" fontId="49" fillId="0" borderId="62" xfId="0" applyFont="1" applyBorder="1" applyAlignment="1" applyProtection="1">
      <alignment horizontal="center" vertical="center" wrapText="1"/>
      <protection/>
    </xf>
    <xf numFmtId="0" fontId="49" fillId="0" borderId="62" xfId="0" applyFont="1" applyBorder="1" applyAlignment="1" applyProtection="1">
      <alignment horizontal="left" vertical="center" wrapText="1"/>
      <protection/>
    </xf>
    <xf numFmtId="179" fontId="49" fillId="0" borderId="62" xfId="0" applyNumberFormat="1" applyFont="1" applyBorder="1" applyAlignment="1" applyProtection="1">
      <alignment horizontal="right" vertical="center"/>
      <protection/>
    </xf>
    <xf numFmtId="0" fontId="50" fillId="0" borderId="62" xfId="0" applyFont="1" applyBorder="1" applyAlignment="1" applyProtection="1">
      <alignment horizontal="left" vertical="center" wrapText="1"/>
      <protection/>
    </xf>
    <xf numFmtId="2" fontId="50" fillId="0" borderId="62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2" fontId="16" fillId="0" borderId="0" xfId="0" applyNumberFormat="1" applyFont="1" applyAlignment="1" applyProtection="1">
      <alignment horizontal="right" vertical="center"/>
      <protection/>
    </xf>
    <xf numFmtId="2" fontId="4" fillId="33" borderId="62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left"/>
      <protection/>
    </xf>
    <xf numFmtId="2" fontId="0" fillId="0" borderId="0" xfId="0" applyNumberFormat="1" applyAlignment="1">
      <alignment horizontal="left" vertical="top"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80" fontId="53" fillId="0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1" fontId="56" fillId="0" borderId="0" xfId="0" applyNumberFormat="1" applyFont="1" applyFill="1" applyBorder="1" applyAlignment="1" applyProtection="1">
      <alignment horizontal="right" vertical="center"/>
      <protection locked="0"/>
    </xf>
    <xf numFmtId="14" fontId="56" fillId="0" borderId="0" xfId="0" applyNumberFormat="1" applyFont="1" applyFill="1" applyBorder="1" applyAlignment="1" applyProtection="1">
      <alignment horizontal="centerContinuous" vertical="center"/>
      <protection/>
    </xf>
    <xf numFmtId="4" fontId="56" fillId="0" borderId="0" xfId="0" applyNumberFormat="1" applyFont="1" applyFill="1" applyBorder="1" applyAlignment="1" applyProtection="1">
      <alignment horizontal="centerContinuous" vertical="center"/>
      <protection/>
    </xf>
    <xf numFmtId="4" fontId="56" fillId="0" borderId="0" xfId="0" applyNumberFormat="1" applyFont="1" applyFill="1" applyBorder="1" applyAlignment="1" applyProtection="1">
      <alignment vertical="center"/>
      <protection/>
    </xf>
    <xf numFmtId="181" fontId="57" fillId="0" borderId="0" xfId="0" applyNumberFormat="1" applyFont="1" applyFill="1" applyBorder="1" applyAlignment="1" applyProtection="1">
      <alignment vertical="center"/>
      <protection/>
    </xf>
    <xf numFmtId="9" fontId="57" fillId="0" borderId="0" xfId="0" applyNumberFormat="1" applyFont="1" applyFill="1" applyBorder="1" applyAlignment="1" applyProtection="1">
      <alignment vertical="center"/>
      <protection/>
    </xf>
    <xf numFmtId="182" fontId="58" fillId="0" borderId="64" xfId="0" applyNumberFormat="1" applyFont="1" applyFill="1" applyBorder="1" applyAlignment="1" applyProtection="1">
      <alignment horizontal="left" vertical="center"/>
      <protection/>
    </xf>
    <xf numFmtId="1" fontId="58" fillId="0" borderId="64" xfId="0" applyNumberFormat="1" applyFont="1" applyFill="1" applyBorder="1" applyAlignment="1" applyProtection="1">
      <alignment horizontal="right" vertical="center"/>
      <protection locked="0"/>
    </xf>
    <xf numFmtId="183" fontId="58" fillId="0" borderId="64" xfId="0" applyNumberFormat="1" applyFont="1" applyFill="1" applyBorder="1" applyAlignment="1" applyProtection="1">
      <alignment horizontal="center" vertical="center"/>
      <protection/>
    </xf>
    <xf numFmtId="4" fontId="58" fillId="0" borderId="64" xfId="0" applyNumberFormat="1" applyFont="1" applyFill="1" applyBorder="1" applyAlignment="1" applyProtection="1">
      <alignment vertical="center" wrapText="1"/>
      <protection/>
    </xf>
    <xf numFmtId="4" fontId="58" fillId="0" borderId="64" xfId="0" applyNumberFormat="1" applyFont="1" applyFill="1" applyBorder="1" applyAlignment="1" applyProtection="1">
      <alignment vertical="center"/>
      <protection/>
    </xf>
    <xf numFmtId="4" fontId="58" fillId="0" borderId="6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60" fillId="0" borderId="64" xfId="0" applyFont="1" applyFill="1" applyBorder="1" applyAlignment="1" applyProtection="1">
      <alignment horizontal="right" vertical="center"/>
      <protection/>
    </xf>
    <xf numFmtId="0" fontId="54" fillId="0" borderId="64" xfId="0" applyFont="1" applyFill="1" applyBorder="1" applyAlignment="1" applyProtection="1">
      <alignment/>
      <protection/>
    </xf>
    <xf numFmtId="1" fontId="54" fillId="0" borderId="64" xfId="0" applyNumberFormat="1" applyFont="1" applyFill="1" applyBorder="1" applyAlignment="1" applyProtection="1">
      <alignment horizontal="right"/>
      <protection/>
    </xf>
    <xf numFmtId="183" fontId="61" fillId="0" borderId="64" xfId="0" applyNumberFormat="1" applyFont="1" applyFill="1" applyBorder="1" applyAlignment="1" applyProtection="1">
      <alignment horizontal="center" vertical="center"/>
      <protection/>
    </xf>
    <xf numFmtId="4" fontId="61" fillId="0" borderId="64" xfId="0" applyNumberFormat="1" applyFont="1" applyFill="1" applyBorder="1" applyAlignment="1" applyProtection="1">
      <alignment vertical="center"/>
      <protection/>
    </xf>
    <xf numFmtId="181" fontId="61" fillId="0" borderId="64" xfId="0" applyNumberFormat="1" applyFont="1" applyFill="1" applyBorder="1" applyAlignment="1" applyProtection="1">
      <alignment vertical="center"/>
      <protection/>
    </xf>
    <xf numFmtId="0" fontId="61" fillId="0" borderId="6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" fontId="61" fillId="0" borderId="64" xfId="0" applyNumberFormat="1" applyFont="1" applyFill="1" applyBorder="1" applyAlignment="1" applyProtection="1">
      <alignment horizontal="right" vertical="center"/>
      <protection locked="0"/>
    </xf>
    <xf numFmtId="0" fontId="60" fillId="0" borderId="6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1" fillId="0" borderId="64" xfId="0" applyFont="1" applyBorder="1" applyAlignment="1" applyProtection="1">
      <alignment/>
      <protection/>
    </xf>
    <xf numFmtId="1" fontId="61" fillId="0" borderId="64" xfId="0" applyNumberFormat="1" applyFont="1" applyFill="1" applyBorder="1" applyAlignment="1" applyProtection="1">
      <alignment horizontal="right"/>
      <protection locked="0"/>
    </xf>
    <xf numFmtId="183" fontId="61" fillId="0" borderId="64" xfId="0" applyNumberFormat="1" applyFont="1" applyFill="1" applyBorder="1" applyAlignment="1" applyProtection="1">
      <alignment horizontal="center"/>
      <protection/>
    </xf>
    <xf numFmtId="4" fontId="61" fillId="0" borderId="64" xfId="0" applyNumberFormat="1" applyFont="1" applyBorder="1" applyAlignment="1" applyProtection="1">
      <alignment/>
      <protection/>
    </xf>
    <xf numFmtId="1" fontId="61" fillId="0" borderId="64" xfId="0" applyNumberFormat="1" applyFont="1" applyFill="1" applyBorder="1" applyAlignment="1" applyProtection="1">
      <alignment horizontal="right" vertical="center"/>
      <protection/>
    </xf>
    <xf numFmtId="1" fontId="54" fillId="0" borderId="64" xfId="0" applyNumberFormat="1" applyFont="1" applyFill="1" applyBorder="1" applyAlignment="1" applyProtection="1">
      <alignment/>
      <protection/>
    </xf>
    <xf numFmtId="1" fontId="60" fillId="0" borderId="64" xfId="0" applyNumberFormat="1" applyFont="1" applyFill="1" applyBorder="1" applyAlignment="1" applyProtection="1">
      <alignment horizontal="right" vertical="center"/>
      <protection locked="0"/>
    </xf>
    <xf numFmtId="0" fontId="60" fillId="0" borderId="64" xfId="0" applyFont="1" applyFill="1" applyBorder="1" applyAlignment="1" applyProtection="1">
      <alignment horizontal="center" vertical="center"/>
      <protection/>
    </xf>
    <xf numFmtId="181" fontId="53" fillId="0" borderId="64" xfId="0" applyNumberFormat="1" applyFont="1" applyFill="1" applyBorder="1" applyAlignment="1" applyProtection="1">
      <alignment vertical="center"/>
      <protection/>
    </xf>
    <xf numFmtId="184" fontId="62" fillId="0" borderId="64" xfId="0" applyNumberFormat="1" applyFont="1" applyFill="1" applyBorder="1" applyAlignment="1" applyProtection="1">
      <alignment vertical="center"/>
      <protection/>
    </xf>
    <xf numFmtId="0" fontId="62" fillId="0" borderId="64" xfId="0" applyFont="1" applyFill="1" applyBorder="1" applyAlignment="1" applyProtection="1">
      <alignment vertical="center"/>
      <protection/>
    </xf>
    <xf numFmtId="1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 wrapText="1"/>
      <protection/>
    </xf>
    <xf numFmtId="1" fontId="56" fillId="0" borderId="0" xfId="0" applyNumberFormat="1" applyFont="1" applyFill="1" applyAlignment="1" applyProtection="1">
      <alignment horizontal="right" vertical="center"/>
      <protection locked="0"/>
    </xf>
    <xf numFmtId="14" fontId="56" fillId="0" borderId="0" xfId="0" applyNumberFormat="1" applyFont="1" applyFill="1" applyAlignment="1" applyProtection="1">
      <alignment horizontal="centerContinuous" vertical="center"/>
      <protection/>
    </xf>
    <xf numFmtId="4" fontId="56" fillId="0" borderId="0" xfId="0" applyNumberFormat="1" applyFont="1" applyFill="1" applyAlignment="1" applyProtection="1">
      <alignment vertical="center"/>
      <protection/>
    </xf>
    <xf numFmtId="9" fontId="57" fillId="0" borderId="0" xfId="0" applyNumberFormat="1" applyFont="1" applyFill="1" applyAlignment="1" applyProtection="1">
      <alignment vertical="center"/>
      <protection/>
    </xf>
    <xf numFmtId="9" fontId="61" fillId="0" borderId="64" xfId="0" applyNumberFormat="1" applyFont="1" applyFill="1" applyBorder="1" applyAlignment="1" applyProtection="1">
      <alignment horizontal="right" vertical="center"/>
      <protection locked="0"/>
    </xf>
    <xf numFmtId="181" fontId="54" fillId="0" borderId="64" xfId="0" applyNumberFormat="1" applyFont="1" applyFill="1" applyBorder="1" applyAlignment="1" applyProtection="1">
      <alignment/>
      <protection/>
    </xf>
    <xf numFmtId="0" fontId="63" fillId="0" borderId="64" xfId="0" applyFont="1" applyFill="1" applyBorder="1" applyAlignment="1" applyProtection="1">
      <alignment/>
      <protection/>
    </xf>
    <xf numFmtId="43" fontId="63" fillId="0" borderId="64" xfId="0" applyNumberFormat="1" applyFont="1" applyFill="1" applyBorder="1" applyAlignment="1" applyProtection="1">
      <alignment/>
      <protection/>
    </xf>
    <xf numFmtId="0" fontId="54" fillId="0" borderId="64" xfId="0" applyFont="1" applyFill="1" applyBorder="1" applyAlignment="1" applyProtection="1">
      <alignment vertical="center"/>
      <protection/>
    </xf>
    <xf numFmtId="0" fontId="55" fillId="0" borderId="64" xfId="0" applyFont="1" applyFill="1" applyBorder="1" applyAlignment="1" applyProtection="1">
      <alignment vertical="center" wrapText="1"/>
      <protection/>
    </xf>
    <xf numFmtId="1" fontId="56" fillId="0" borderId="64" xfId="0" applyNumberFormat="1" applyFont="1" applyFill="1" applyBorder="1" applyAlignment="1" applyProtection="1">
      <alignment horizontal="right" vertical="center"/>
      <protection locked="0"/>
    </xf>
    <xf numFmtId="14" fontId="56" fillId="0" borderId="64" xfId="0" applyNumberFormat="1" applyFont="1" applyFill="1" applyBorder="1" applyAlignment="1" applyProtection="1">
      <alignment horizontal="centerContinuous" vertical="center"/>
      <protection/>
    </xf>
    <xf numFmtId="4" fontId="56" fillId="0" borderId="64" xfId="0" applyNumberFormat="1" applyFont="1" applyFill="1" applyBorder="1" applyAlignment="1" applyProtection="1">
      <alignment horizontal="centerContinuous" vertical="center"/>
      <protection/>
    </xf>
    <xf numFmtId="4" fontId="56" fillId="0" borderId="64" xfId="0" applyNumberFormat="1" applyFont="1" applyFill="1" applyBorder="1" applyAlignment="1" applyProtection="1">
      <alignment vertical="center"/>
      <protection/>
    </xf>
    <xf numFmtId="181" fontId="57" fillId="0" borderId="64" xfId="0" applyNumberFormat="1" applyFont="1" applyFill="1" applyBorder="1" applyAlignment="1" applyProtection="1">
      <alignment vertical="center"/>
      <protection/>
    </xf>
    <xf numFmtId="9" fontId="57" fillId="0" borderId="64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78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top" wrapText="1"/>
      <protection/>
    </xf>
    <xf numFmtId="178" fontId="19" fillId="0" borderId="0" xfId="0" applyNumberFormat="1" applyFont="1" applyAlignment="1" applyProtection="1">
      <alignment horizontal="right" vertical="top"/>
      <protection/>
    </xf>
    <xf numFmtId="0" fontId="65" fillId="33" borderId="62" xfId="0" applyFont="1" applyFill="1" applyBorder="1" applyAlignment="1" applyProtection="1">
      <alignment horizontal="center" vertical="center" wrapText="1"/>
      <protection/>
    </xf>
    <xf numFmtId="172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 wrapText="1"/>
    </xf>
    <xf numFmtId="178" fontId="66" fillId="0" borderId="0" xfId="0" applyNumberFormat="1" applyFont="1" applyAlignment="1">
      <alignment horizontal="right"/>
    </xf>
    <xf numFmtId="17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wrapText="1"/>
    </xf>
    <xf numFmtId="178" fontId="42" fillId="0" borderId="0" xfId="0" applyNumberFormat="1" applyFont="1" applyAlignment="1">
      <alignment horizontal="right"/>
    </xf>
    <xf numFmtId="172" fontId="7" fillId="0" borderId="62" xfId="0" applyNumberFormat="1" applyFont="1" applyBorder="1" applyAlignment="1">
      <alignment horizontal="center"/>
    </xf>
    <xf numFmtId="0" fontId="7" fillId="0" borderId="62" xfId="0" applyFont="1" applyBorder="1" applyAlignment="1">
      <alignment horizontal="left" wrapText="1"/>
    </xf>
    <xf numFmtId="178" fontId="7" fillId="0" borderId="62" xfId="0" applyNumberFormat="1" applyFont="1" applyBorder="1" applyAlignment="1">
      <alignment horizontal="right"/>
    </xf>
    <xf numFmtId="172" fontId="49" fillId="0" borderId="62" xfId="0" applyNumberFormat="1" applyFont="1" applyBorder="1" applyAlignment="1">
      <alignment horizontal="center"/>
    </xf>
    <xf numFmtId="0" fontId="49" fillId="0" borderId="62" xfId="0" applyFont="1" applyBorder="1" applyAlignment="1">
      <alignment horizontal="left" wrapText="1"/>
    </xf>
    <xf numFmtId="178" fontId="49" fillId="0" borderId="62" xfId="0" applyNumberFormat="1" applyFont="1" applyBorder="1" applyAlignment="1">
      <alignment horizontal="right"/>
    </xf>
    <xf numFmtId="172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left" wrapText="1"/>
    </xf>
    <xf numFmtId="178" fontId="51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right" vertical="top"/>
    </xf>
    <xf numFmtId="49" fontId="6" fillId="35" borderId="73" xfId="0" applyNumberFormat="1" applyFont="1" applyFill="1" applyBorder="1" applyAlignment="1" applyProtection="1">
      <alignment horizontal="center" vertical="center" wrapText="1"/>
      <protection/>
    </xf>
    <xf numFmtId="0" fontId="6" fillId="35" borderId="7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Border="1" applyAlignment="1" applyProtection="1">
      <alignment horizontal="center" vertical="center" wrapText="1"/>
      <protection/>
    </xf>
    <xf numFmtId="0" fontId="6" fillId="35" borderId="7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67" fillId="0" borderId="0" xfId="0" applyFont="1" applyAlignment="1" applyProtection="1">
      <alignment vertical="center" wrapText="1"/>
      <protection/>
    </xf>
    <xf numFmtId="49" fontId="1" fillId="0" borderId="73" xfId="0" applyNumberFormat="1" applyFont="1" applyBorder="1" applyAlignment="1" applyProtection="1">
      <alignment horizontal="right"/>
      <protection/>
    </xf>
    <xf numFmtId="0" fontId="1" fillId="0" borderId="76" xfId="0" applyFont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49" fontId="8" fillId="0" borderId="78" xfId="0" applyNumberFormat="1" applyFont="1" applyBorder="1" applyAlignment="1" applyProtection="1">
      <alignment horizontal="left"/>
      <protection/>
    </xf>
    <xf numFmtId="0" fontId="1" fillId="0" borderId="73" xfId="0" applyFont="1" applyBorder="1" applyAlignment="1" applyProtection="1">
      <alignment/>
      <protection/>
    </xf>
    <xf numFmtId="0" fontId="1" fillId="0" borderId="73" xfId="0" applyFont="1" applyBorder="1" applyAlignment="1" applyProtection="1">
      <alignment horizontal="right"/>
      <protection/>
    </xf>
    <xf numFmtId="0" fontId="1" fillId="0" borderId="78" xfId="0" applyFont="1" applyBorder="1" applyAlignment="1" applyProtection="1">
      <alignment/>
      <protection/>
    </xf>
    <xf numFmtId="0" fontId="1" fillId="0" borderId="78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8" fillId="0" borderId="79" xfId="0" applyNumberFormat="1" applyFont="1" applyBorder="1" applyAlignment="1" applyProtection="1">
      <alignment horizontal="center"/>
      <protection/>
    </xf>
    <xf numFmtId="0" fontId="8" fillId="0" borderId="80" xfId="0" applyFont="1" applyBorder="1" applyAlignment="1" applyProtection="1">
      <alignment/>
      <protection/>
    </xf>
    <xf numFmtId="0" fontId="68" fillId="36" borderId="79" xfId="0" applyFont="1" applyFill="1" applyBorder="1" applyAlignment="1" applyProtection="1">
      <alignment/>
      <protection/>
    </xf>
    <xf numFmtId="49" fontId="8" fillId="36" borderId="81" xfId="0" applyNumberFormat="1" applyFont="1" applyFill="1" applyBorder="1" applyAlignment="1" applyProtection="1">
      <alignment horizontal="left"/>
      <protection/>
    </xf>
    <xf numFmtId="0" fontId="8" fillId="36" borderId="79" xfId="0" applyFont="1" applyFill="1" applyBorder="1" applyAlignment="1" applyProtection="1">
      <alignment/>
      <protection/>
    </xf>
    <xf numFmtId="0" fontId="8" fillId="36" borderId="79" xfId="0" applyFont="1" applyFill="1" applyBorder="1" applyAlignment="1" applyProtection="1">
      <alignment horizontal="right"/>
      <protection/>
    </xf>
    <xf numFmtId="0" fontId="8" fillId="0" borderId="81" xfId="0" applyFont="1" applyBorder="1" applyAlignment="1" applyProtection="1">
      <alignment/>
      <protection/>
    </xf>
    <xf numFmtId="0" fontId="8" fillId="0" borderId="79" xfId="0" applyFont="1" applyBorder="1" applyAlignment="1" applyProtection="1">
      <alignment horizontal="right"/>
      <protection/>
    </xf>
    <xf numFmtId="0" fontId="8" fillId="0" borderId="81" xfId="0" applyFont="1" applyBorder="1" applyAlignment="1" applyProtection="1">
      <alignment horizontal="right"/>
      <protection/>
    </xf>
    <xf numFmtId="0" fontId="68" fillId="36" borderId="80" xfId="0" applyFont="1" applyFill="1" applyBorder="1" applyAlignment="1" applyProtection="1">
      <alignment/>
      <protection/>
    </xf>
    <xf numFmtId="49" fontId="16" fillId="0" borderId="79" xfId="0" applyNumberFormat="1" applyFont="1" applyBorder="1" applyAlignment="1" applyProtection="1">
      <alignment horizontal="center"/>
      <protection/>
    </xf>
    <xf numFmtId="3" fontId="69" fillId="0" borderId="79" xfId="0" applyNumberFormat="1" applyFont="1" applyFill="1" applyBorder="1" applyAlignment="1" applyProtection="1">
      <alignment horizontal="left"/>
      <protection/>
    </xf>
    <xf numFmtId="0" fontId="18" fillId="0" borderId="80" xfId="0" applyFont="1" applyFill="1" applyBorder="1" applyAlignment="1" applyProtection="1">
      <alignment horizontal="left"/>
      <protection/>
    </xf>
    <xf numFmtId="0" fontId="18" fillId="0" borderId="81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79" xfId="0" applyFont="1" applyBorder="1" applyAlignment="1" applyProtection="1">
      <alignment horizontal="center"/>
      <protection/>
    </xf>
    <xf numFmtId="4" fontId="18" fillId="0" borderId="79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8" fillId="0" borderId="79" xfId="0" applyNumberFormat="1" applyFont="1" applyBorder="1" applyAlignment="1" applyProtection="1">
      <alignment/>
      <protection/>
    </xf>
    <xf numFmtId="0" fontId="18" fillId="0" borderId="79" xfId="0" applyFont="1" applyBorder="1" applyAlignment="1" applyProtection="1">
      <alignment/>
      <protection/>
    </xf>
    <xf numFmtId="0" fontId="71" fillId="37" borderId="80" xfId="0" applyFont="1" applyFill="1" applyBorder="1" applyAlignment="1" applyProtection="1">
      <alignment horizontal="center"/>
      <protection/>
    </xf>
    <xf numFmtId="0" fontId="18" fillId="0" borderId="81" xfId="0" applyFont="1" applyBorder="1" applyAlignment="1" applyProtection="1">
      <alignment horizontal="left"/>
      <protection/>
    </xf>
    <xf numFmtId="3" fontId="18" fillId="0" borderId="79" xfId="0" applyNumberFormat="1" applyFont="1" applyBorder="1" applyAlignment="1" applyProtection="1">
      <alignment horizontal="center"/>
      <protection/>
    </xf>
    <xf numFmtId="3" fontId="18" fillId="0" borderId="79" xfId="0" applyNumberFormat="1" applyFont="1" applyBorder="1" applyAlignment="1" applyProtection="1">
      <alignment/>
      <protection/>
    </xf>
    <xf numFmtId="3" fontId="18" fillId="0" borderId="81" xfId="0" applyNumberFormat="1" applyFont="1" applyBorder="1" applyAlignment="1" applyProtection="1">
      <alignment/>
      <protection/>
    </xf>
    <xf numFmtId="2" fontId="18" fillId="0" borderId="79" xfId="0" applyNumberFormat="1" applyFont="1" applyFill="1" applyBorder="1" applyAlignment="1" applyProtection="1">
      <alignment horizontal="center"/>
      <protection/>
    </xf>
    <xf numFmtId="0" fontId="55" fillId="0" borderId="80" xfId="0" applyFont="1" applyFill="1" applyBorder="1" applyAlignment="1" applyProtection="1">
      <alignment/>
      <protection/>
    </xf>
    <xf numFmtId="49" fontId="18" fillId="0" borderId="81" xfId="0" applyNumberFormat="1" applyFont="1" applyFill="1" applyBorder="1" applyAlignment="1" applyProtection="1">
      <alignment horizontal="right"/>
      <protection/>
    </xf>
    <xf numFmtId="0" fontId="18" fillId="0" borderId="81" xfId="0" applyFont="1" applyFill="1" applyBorder="1" applyAlignment="1" applyProtection="1">
      <alignment horizontal="center"/>
      <protection/>
    </xf>
    <xf numFmtId="0" fontId="18" fillId="0" borderId="79" xfId="0" applyFont="1" applyFill="1" applyBorder="1" applyAlignment="1" applyProtection="1">
      <alignment horizontal="center"/>
      <protection/>
    </xf>
    <xf numFmtId="49" fontId="16" fillId="0" borderId="64" xfId="0" applyNumberFormat="1" applyFont="1" applyFill="1" applyBorder="1" applyAlignment="1" applyProtection="1">
      <alignment horizontal="center"/>
      <protection/>
    </xf>
    <xf numFmtId="3" fontId="69" fillId="0" borderId="64" xfId="0" applyNumberFormat="1" applyFont="1" applyFill="1" applyBorder="1" applyAlignment="1" applyProtection="1">
      <alignment horizontal="left"/>
      <protection/>
    </xf>
    <xf numFmtId="0" fontId="18" fillId="0" borderId="64" xfId="0" applyFont="1" applyFill="1" applyBorder="1" applyAlignment="1" applyProtection="1">
      <alignment horizontal="left"/>
      <protection/>
    </xf>
    <xf numFmtId="0" fontId="18" fillId="0" borderId="64" xfId="0" applyFont="1" applyFill="1" applyBorder="1" applyAlignment="1" applyProtection="1">
      <alignment horizontal="center"/>
      <protection/>
    </xf>
    <xf numFmtId="4" fontId="18" fillId="0" borderId="64" xfId="0" applyNumberFormat="1" applyFont="1" applyFill="1" applyBorder="1" applyAlignment="1" applyProtection="1">
      <alignment horizontal="center"/>
      <protection/>
    </xf>
    <xf numFmtId="0" fontId="72" fillId="0" borderId="0" xfId="0" applyFont="1" applyFill="1" applyAlignment="1" applyProtection="1">
      <alignment/>
      <protection/>
    </xf>
    <xf numFmtId="49" fontId="73" fillId="0" borderId="64" xfId="0" applyNumberFormat="1" applyFont="1" applyFill="1" applyBorder="1" applyAlignment="1" applyProtection="1">
      <alignment horizontal="center"/>
      <protection/>
    </xf>
    <xf numFmtId="3" fontId="59" fillId="0" borderId="64" xfId="0" applyNumberFormat="1" applyFont="1" applyFill="1" applyBorder="1" applyAlignment="1" applyProtection="1">
      <alignment horizontal="left"/>
      <protection/>
    </xf>
    <xf numFmtId="0" fontId="74" fillId="0" borderId="64" xfId="0" applyFont="1" applyFill="1" applyBorder="1" applyAlignment="1" applyProtection="1">
      <alignment horizontal="center"/>
      <protection/>
    </xf>
    <xf numFmtId="3" fontId="74" fillId="0" borderId="64" xfId="0" applyNumberFormat="1" applyFont="1" applyFill="1" applyBorder="1" applyAlignment="1" applyProtection="1">
      <alignment horizontal="center"/>
      <protection/>
    </xf>
    <xf numFmtId="185" fontId="9" fillId="0" borderId="0" xfId="0" applyNumberFormat="1" applyFont="1" applyAlignment="1" applyProtection="1">
      <alignment/>
      <protection/>
    </xf>
    <xf numFmtId="49" fontId="75" fillId="0" borderId="64" xfId="0" applyNumberFormat="1" applyFont="1" applyBorder="1" applyAlignment="1" applyProtection="1">
      <alignment/>
      <protection/>
    </xf>
    <xf numFmtId="0" fontId="8" fillId="0" borderId="64" xfId="0" applyFont="1" applyBorder="1" applyAlignment="1" applyProtection="1">
      <alignment/>
      <protection/>
    </xf>
    <xf numFmtId="0" fontId="18" fillId="0" borderId="64" xfId="0" applyFont="1" applyBorder="1" applyAlignment="1" applyProtection="1">
      <alignment horizontal="center"/>
      <protection/>
    </xf>
    <xf numFmtId="0" fontId="18" fillId="0" borderId="64" xfId="0" applyFont="1" applyBorder="1" applyAlignment="1" applyProtection="1">
      <alignment/>
      <protection/>
    </xf>
    <xf numFmtId="3" fontId="18" fillId="0" borderId="64" xfId="0" applyNumberFormat="1" applyFont="1" applyBorder="1" applyAlignment="1" applyProtection="1">
      <alignment horizontal="center"/>
      <protection/>
    </xf>
    <xf numFmtId="3" fontId="18" fillId="0" borderId="64" xfId="0" applyNumberFormat="1" applyFont="1" applyFill="1" applyBorder="1" applyAlignment="1" applyProtection="1">
      <alignment horizontal="center"/>
      <protection/>
    </xf>
    <xf numFmtId="4" fontId="18" fillId="0" borderId="64" xfId="0" applyNumberFormat="1" applyFont="1" applyFill="1" applyBorder="1" applyAlignment="1" applyProtection="1">
      <alignment/>
      <protection/>
    </xf>
    <xf numFmtId="0" fontId="18" fillId="0" borderId="64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4" fontId="18" fillId="0" borderId="64" xfId="0" applyNumberFormat="1" applyFont="1" applyFill="1" applyBorder="1" applyAlignment="1" applyProtection="1" quotePrefix="1">
      <alignment horizontal="center"/>
      <protection/>
    </xf>
    <xf numFmtId="1" fontId="18" fillId="0" borderId="64" xfId="0" applyNumberFormat="1" applyFont="1" applyFill="1" applyBorder="1" applyAlignment="1" applyProtection="1">
      <alignment horizontal="center"/>
      <protection/>
    </xf>
    <xf numFmtId="49" fontId="18" fillId="0" borderId="64" xfId="0" applyNumberFormat="1" applyFont="1" applyFill="1" applyBorder="1" applyAlignment="1" applyProtection="1">
      <alignment horizontal="right"/>
      <protection/>
    </xf>
    <xf numFmtId="0" fontId="77" fillId="0" borderId="64" xfId="0" applyFont="1" applyBorder="1" applyAlignment="1" applyProtection="1">
      <alignment/>
      <protection/>
    </xf>
    <xf numFmtId="3" fontId="75" fillId="0" borderId="64" xfId="0" applyNumberFormat="1" applyFont="1" applyFill="1" applyBorder="1" applyAlignment="1" applyProtection="1">
      <alignment horizontal="right"/>
      <protection/>
    </xf>
    <xf numFmtId="4" fontId="75" fillId="0" borderId="64" xfId="0" applyNumberFormat="1" applyFont="1" applyFill="1" applyBorder="1" applyAlignment="1" applyProtection="1">
      <alignment/>
      <protection/>
    </xf>
    <xf numFmtId="185" fontId="78" fillId="0" borderId="0" xfId="0" applyNumberFormat="1" applyFont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49" fontId="18" fillId="0" borderId="64" xfId="0" applyNumberFormat="1" applyFont="1" applyFill="1" applyBorder="1" applyAlignment="1" applyProtection="1">
      <alignment/>
      <protection/>
    </xf>
    <xf numFmtId="0" fontId="80" fillId="0" borderId="64" xfId="0" applyFont="1" applyFill="1" applyBorder="1" applyAlignment="1" applyProtection="1">
      <alignment horizontal="left"/>
      <protection/>
    </xf>
    <xf numFmtId="0" fontId="75" fillId="0" borderId="64" xfId="0" applyFont="1" applyFill="1" applyBorder="1" applyAlignment="1" applyProtection="1">
      <alignment horizontal="center"/>
      <protection/>
    </xf>
    <xf numFmtId="3" fontId="75" fillId="0" borderId="64" xfId="0" applyNumberFormat="1" applyFont="1" applyFill="1" applyBorder="1" applyAlignment="1" applyProtection="1">
      <alignment horizontal="center"/>
      <protection/>
    </xf>
    <xf numFmtId="49" fontId="18" fillId="0" borderId="64" xfId="0" applyNumberFormat="1" applyFont="1" applyFill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16" fillId="0" borderId="64" xfId="0" applyNumberFormat="1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18" fillId="0" borderId="82" xfId="0" applyNumberFormat="1" applyFont="1" applyFill="1" applyBorder="1" applyAlignment="1" applyProtection="1">
      <alignment/>
      <protection/>
    </xf>
    <xf numFmtId="3" fontId="69" fillId="0" borderId="83" xfId="0" applyNumberFormat="1" applyFont="1" applyFill="1" applyBorder="1" applyAlignment="1" applyProtection="1">
      <alignment horizontal="left"/>
      <protection/>
    </xf>
    <xf numFmtId="0" fontId="55" fillId="0" borderId="83" xfId="0" applyFont="1" applyFill="1" applyBorder="1" applyAlignment="1" applyProtection="1">
      <alignment/>
      <protection/>
    </xf>
    <xf numFmtId="49" fontId="18" fillId="0" borderId="83" xfId="0" applyNumberFormat="1" applyFont="1" applyFill="1" applyBorder="1" applyAlignment="1" applyProtection="1">
      <alignment horizontal="right"/>
      <protection/>
    </xf>
    <xf numFmtId="0" fontId="18" fillId="0" borderId="83" xfId="0" applyFont="1" applyFill="1" applyBorder="1" applyAlignment="1" applyProtection="1">
      <alignment horizontal="center"/>
      <protection/>
    </xf>
    <xf numFmtId="4" fontId="18" fillId="0" borderId="83" xfId="0" applyNumberFormat="1" applyFont="1" applyFill="1" applyBorder="1" applyAlignment="1" applyProtection="1">
      <alignment horizontal="center"/>
      <protection/>
    </xf>
    <xf numFmtId="4" fontId="16" fillId="0" borderId="84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Alignment="1" applyProtection="1">
      <alignment/>
      <protection/>
    </xf>
    <xf numFmtId="4" fontId="18" fillId="0" borderId="0" xfId="0" applyNumberFormat="1" applyFont="1" applyFill="1" applyAlignment="1" applyProtection="1">
      <alignment/>
      <protection/>
    </xf>
    <xf numFmtId="49" fontId="16" fillId="0" borderId="80" xfId="0" applyNumberFormat="1" applyFont="1" applyFill="1" applyBorder="1" applyAlignment="1" applyProtection="1">
      <alignment horizontal="center"/>
      <protection/>
    </xf>
    <xf numFmtId="3" fontId="69" fillId="0" borderId="0" xfId="0" applyNumberFormat="1" applyFont="1" applyFill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 horizontal="center"/>
      <protection/>
    </xf>
    <xf numFmtId="3" fontId="18" fillId="0" borderId="81" xfId="0" applyNumberFormat="1" applyFont="1" applyFill="1" applyBorder="1" applyAlignment="1" applyProtection="1">
      <alignment horizontal="center"/>
      <protection/>
    </xf>
    <xf numFmtId="49" fontId="16" fillId="0" borderId="8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4" fontId="18" fillId="0" borderId="81" xfId="0" applyNumberFormat="1" applyFont="1" applyFill="1" applyBorder="1" applyAlignment="1" applyProtection="1">
      <alignment horizontal="center"/>
      <protection/>
    </xf>
    <xf numFmtId="0" fontId="18" fillId="0" borderId="80" xfId="0" applyNumberFormat="1" applyFont="1" applyBorder="1" applyAlignment="1" applyProtection="1">
      <alignment/>
      <protection/>
    </xf>
    <xf numFmtId="0" fontId="71" fillId="37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3" fontId="18" fillId="0" borderId="0" xfId="0" applyNumberFormat="1" applyFont="1" applyBorder="1" applyAlignment="1" applyProtection="1">
      <alignment horizontal="center"/>
      <protection/>
    </xf>
    <xf numFmtId="3" fontId="18" fillId="0" borderId="0" xfId="0" applyNumberFormat="1" applyFont="1" applyBorder="1" applyAlignment="1" applyProtection="1">
      <alignment/>
      <protection/>
    </xf>
    <xf numFmtId="0" fontId="55" fillId="37" borderId="0" xfId="0" applyFont="1" applyFill="1" applyBorder="1" applyAlignment="1" applyProtection="1">
      <alignment horizontal="center"/>
      <protection/>
    </xf>
    <xf numFmtId="2" fontId="18" fillId="0" borderId="85" xfId="0" applyNumberFormat="1" applyFont="1" applyFill="1" applyBorder="1" applyAlignment="1" applyProtection="1">
      <alignment horizontal="center"/>
      <protection/>
    </xf>
    <xf numFmtId="3" fontId="69" fillId="0" borderId="86" xfId="0" applyNumberFormat="1" applyFont="1" applyFill="1" applyBorder="1" applyAlignment="1" applyProtection="1">
      <alignment horizontal="left"/>
      <protection/>
    </xf>
    <xf numFmtId="0" fontId="55" fillId="0" borderId="86" xfId="0" applyFont="1" applyFill="1" applyBorder="1" applyAlignment="1" applyProtection="1">
      <alignment/>
      <protection/>
    </xf>
    <xf numFmtId="49" fontId="18" fillId="0" borderId="86" xfId="0" applyNumberFormat="1" applyFont="1" applyFill="1" applyBorder="1" applyAlignment="1" applyProtection="1">
      <alignment horizontal="right"/>
      <protection/>
    </xf>
    <xf numFmtId="0" fontId="18" fillId="0" borderId="86" xfId="0" applyFont="1" applyFill="1" applyBorder="1" applyAlignment="1" applyProtection="1">
      <alignment horizontal="center"/>
      <protection/>
    </xf>
    <xf numFmtId="0" fontId="8" fillId="0" borderId="86" xfId="0" applyFont="1" applyBorder="1" applyAlignment="1" applyProtection="1">
      <alignment/>
      <protection/>
    </xf>
    <xf numFmtId="0" fontId="8" fillId="0" borderId="86" xfId="0" applyFont="1" applyBorder="1" applyAlignment="1" applyProtection="1">
      <alignment horizontal="right"/>
      <protection/>
    </xf>
    <xf numFmtId="0" fontId="8" fillId="0" borderId="87" xfId="0" applyFont="1" applyBorder="1" applyAlignment="1" applyProtection="1">
      <alignment horizontal="right"/>
      <protection/>
    </xf>
    <xf numFmtId="49" fontId="18" fillId="0" borderId="64" xfId="0" applyNumberFormat="1" applyFont="1" applyFill="1" applyBorder="1" applyAlignment="1" applyProtection="1">
      <alignment horizontal="left"/>
      <protection/>
    </xf>
    <xf numFmtId="0" fontId="82" fillId="0" borderId="64" xfId="0" applyFont="1" applyBorder="1" applyAlignment="1" applyProtection="1">
      <alignment/>
      <protection/>
    </xf>
    <xf numFmtId="0" fontId="18" fillId="0" borderId="64" xfId="0" applyFont="1" applyFill="1" applyBorder="1" applyAlignment="1" applyProtection="1">
      <alignment horizontal="right"/>
      <protection/>
    </xf>
    <xf numFmtId="3" fontId="18" fillId="0" borderId="64" xfId="0" applyNumberFormat="1" applyFont="1" applyFill="1" applyBorder="1" applyAlignment="1" applyProtection="1">
      <alignment horizontal="right"/>
      <protection/>
    </xf>
    <xf numFmtId="49" fontId="18" fillId="0" borderId="64" xfId="0" applyNumberFormat="1" applyFont="1" applyBorder="1" applyAlignment="1" applyProtection="1">
      <alignment/>
      <protection/>
    </xf>
    <xf numFmtId="0" fontId="18" fillId="0" borderId="64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18" fillId="0" borderId="64" xfId="0" applyNumberFormat="1" applyFont="1" applyFill="1" applyBorder="1" applyAlignment="1" applyProtection="1">
      <alignment horizontal="center"/>
      <protection/>
    </xf>
    <xf numFmtId="0" fontId="55" fillId="0" borderId="64" xfId="0" applyFont="1" applyFill="1" applyBorder="1" applyAlignment="1" applyProtection="1">
      <alignment/>
      <protection/>
    </xf>
    <xf numFmtId="0" fontId="8" fillId="0" borderId="64" xfId="0" applyFont="1" applyBorder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49" fontId="18" fillId="0" borderId="64" xfId="0" applyNumberFormat="1" applyFont="1" applyFill="1" applyBorder="1" applyAlignment="1" applyProtection="1" quotePrefix="1">
      <alignment horizontal="left"/>
      <protection/>
    </xf>
    <xf numFmtId="0" fontId="83" fillId="0" borderId="0" xfId="0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0" fontId="18" fillId="0" borderId="64" xfId="0" applyNumberFormat="1" applyFont="1" applyFill="1" applyBorder="1" applyAlignment="1" applyProtection="1">
      <alignment horizontal="center"/>
      <protection/>
    </xf>
    <xf numFmtId="0" fontId="75" fillId="0" borderId="64" xfId="0" applyFont="1" applyFill="1" applyBorder="1" applyAlignment="1" applyProtection="1">
      <alignment horizontal="left"/>
      <protection/>
    </xf>
    <xf numFmtId="0" fontId="16" fillId="0" borderId="64" xfId="0" applyFont="1" applyFill="1" applyBorder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3" fontId="18" fillId="0" borderId="64" xfId="0" applyNumberFormat="1" applyFont="1" applyFill="1" applyBorder="1" applyAlignment="1" applyProtection="1">
      <alignment horizontal="left"/>
      <protection/>
    </xf>
    <xf numFmtId="0" fontId="18" fillId="0" borderId="64" xfId="0" applyFont="1" applyFill="1" applyBorder="1" applyAlignment="1" applyProtection="1">
      <alignment horizontal="center"/>
      <protection/>
    </xf>
    <xf numFmtId="49" fontId="16" fillId="0" borderId="82" xfId="0" applyNumberFormat="1" applyFont="1" applyBorder="1" applyAlignment="1" applyProtection="1">
      <alignment horizontal="center"/>
      <protection/>
    </xf>
    <xf numFmtId="0" fontId="18" fillId="0" borderId="83" xfId="0" applyFont="1" applyFill="1" applyBorder="1" applyAlignment="1" applyProtection="1">
      <alignment horizontal="left"/>
      <protection/>
    </xf>
    <xf numFmtId="0" fontId="18" fillId="0" borderId="83" xfId="0" applyFont="1" applyBorder="1" applyAlignment="1" applyProtection="1">
      <alignment horizontal="center"/>
      <protection/>
    </xf>
    <xf numFmtId="4" fontId="18" fillId="0" borderId="84" xfId="0" applyNumberFormat="1" applyFont="1" applyFill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 horizontal="center"/>
      <protection/>
    </xf>
    <xf numFmtId="49" fontId="75" fillId="0" borderId="80" xfId="0" applyNumberFormat="1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8" fillId="0" borderId="85" xfId="0" applyNumberFormat="1" applyFont="1" applyBorder="1" applyAlignment="1" applyProtection="1">
      <alignment/>
      <protection/>
    </xf>
    <xf numFmtId="0" fontId="18" fillId="0" borderId="86" xfId="0" applyFont="1" applyBorder="1" applyAlignment="1" applyProtection="1">
      <alignment/>
      <protection/>
    </xf>
    <xf numFmtId="0" fontId="18" fillId="0" borderId="86" xfId="0" applyFont="1" applyBorder="1" applyAlignment="1" applyProtection="1">
      <alignment horizontal="left"/>
      <protection/>
    </xf>
    <xf numFmtId="0" fontId="18" fillId="0" borderId="86" xfId="0" applyFont="1" applyBorder="1" applyAlignment="1" applyProtection="1">
      <alignment horizontal="center"/>
      <protection/>
    </xf>
    <xf numFmtId="0" fontId="16" fillId="0" borderId="86" xfId="0" applyFont="1" applyBorder="1" applyAlignment="1" applyProtection="1">
      <alignment/>
      <protection/>
    </xf>
    <xf numFmtId="0" fontId="16" fillId="0" borderId="86" xfId="0" applyFont="1" applyBorder="1" applyAlignment="1" applyProtection="1">
      <alignment horizontal="right"/>
      <protection/>
    </xf>
    <xf numFmtId="0" fontId="16" fillId="0" borderId="87" xfId="0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/>
      <protection/>
    </xf>
    <xf numFmtId="4" fontId="75" fillId="0" borderId="64" xfId="0" applyNumberFormat="1" applyFont="1" applyFill="1" applyBorder="1" applyAlignment="1" applyProtection="1">
      <alignment horizontal="center"/>
      <protection/>
    </xf>
    <xf numFmtId="0" fontId="18" fillId="0" borderId="64" xfId="0" applyFont="1" applyFill="1" applyBorder="1" applyAlignment="1" applyProtection="1">
      <alignment horizontal="left"/>
      <protection/>
    </xf>
    <xf numFmtId="0" fontId="18" fillId="0" borderId="64" xfId="0" applyFont="1" applyBorder="1" applyAlignment="1" applyProtection="1">
      <alignment horizontal="center"/>
      <protection/>
    </xf>
    <xf numFmtId="186" fontId="18" fillId="0" borderId="64" xfId="0" applyNumberFormat="1" applyFont="1" applyBorder="1" applyAlignment="1" applyProtection="1">
      <alignment horizontal="center"/>
      <protection/>
    </xf>
    <xf numFmtId="4" fontId="18" fillId="0" borderId="64" xfId="0" applyNumberFormat="1" applyFont="1" applyFill="1" applyBorder="1" applyAlignment="1" applyProtection="1">
      <alignment horizontal="center"/>
      <protection/>
    </xf>
    <xf numFmtId="3" fontId="18" fillId="0" borderId="64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85" fontId="18" fillId="0" borderId="64" xfId="0" applyNumberFormat="1" applyFont="1" applyFill="1" applyBorder="1" applyAlignment="1" applyProtection="1">
      <alignment horizontal="center"/>
      <protection/>
    </xf>
    <xf numFmtId="49" fontId="16" fillId="0" borderId="88" xfId="0" applyNumberFormat="1" applyFont="1" applyFill="1" applyBorder="1" applyAlignment="1" applyProtection="1">
      <alignment horizontal="center"/>
      <protection/>
    </xf>
    <xf numFmtId="0" fontId="18" fillId="0" borderId="88" xfId="0" applyFont="1" applyFill="1" applyBorder="1" applyAlignment="1" applyProtection="1">
      <alignment/>
      <protection/>
    </xf>
    <xf numFmtId="0" fontId="18" fillId="0" borderId="88" xfId="0" applyFont="1" applyFill="1" applyBorder="1" applyAlignment="1" applyProtection="1">
      <alignment horizontal="center"/>
      <protection/>
    </xf>
    <xf numFmtId="3" fontId="18" fillId="0" borderId="88" xfId="0" applyNumberFormat="1" applyFont="1" applyFill="1" applyBorder="1" applyAlignment="1" applyProtection="1">
      <alignment horizontal="center"/>
      <protection/>
    </xf>
    <xf numFmtId="49" fontId="18" fillId="0" borderId="82" xfId="0" applyNumberFormat="1" applyFont="1" applyBorder="1" applyAlignment="1" applyProtection="1">
      <alignment/>
      <protection/>
    </xf>
    <xf numFmtId="0" fontId="18" fillId="0" borderId="83" xfId="0" applyFont="1" applyBorder="1" applyAlignment="1" applyProtection="1">
      <alignment/>
      <protection/>
    </xf>
    <xf numFmtId="0" fontId="55" fillId="0" borderId="83" xfId="0" applyFont="1" applyBorder="1" applyAlignment="1" applyProtection="1">
      <alignment/>
      <protection/>
    </xf>
    <xf numFmtId="49" fontId="18" fillId="0" borderId="83" xfId="0" applyNumberFormat="1" applyFont="1" applyBorder="1" applyAlignment="1" applyProtection="1">
      <alignment horizontal="right"/>
      <protection/>
    </xf>
    <xf numFmtId="4" fontId="16" fillId="0" borderId="84" xfId="0" applyNumberFormat="1" applyFont="1" applyBorder="1" applyAlignment="1" applyProtection="1">
      <alignment horizontal="center"/>
      <protection/>
    </xf>
    <xf numFmtId="4" fontId="18" fillId="0" borderId="0" xfId="0" applyNumberFormat="1" applyFont="1" applyBorder="1" applyAlignment="1" applyProtection="1">
      <alignment/>
      <protection/>
    </xf>
    <xf numFmtId="49" fontId="18" fillId="0" borderId="80" xfId="0" applyNumberFormat="1" applyFont="1" applyBorder="1" applyAlignment="1" applyProtection="1">
      <alignment horizontal="right"/>
      <protection/>
    </xf>
    <xf numFmtId="49" fontId="1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" fontId="18" fillId="0" borderId="81" xfId="0" applyNumberFormat="1" applyFont="1" applyFill="1" applyBorder="1" applyAlignment="1" applyProtection="1">
      <alignment/>
      <protection/>
    </xf>
    <xf numFmtId="49" fontId="18" fillId="0" borderId="8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49" fontId="75" fillId="0" borderId="80" xfId="0" applyNumberFormat="1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49" fontId="16" fillId="0" borderId="85" xfId="0" applyNumberFormat="1" applyFont="1" applyFill="1" applyBorder="1" applyAlignment="1" applyProtection="1">
      <alignment horizontal="center"/>
      <protection/>
    </xf>
    <xf numFmtId="0" fontId="71" fillId="37" borderId="86" xfId="0" applyFont="1" applyFill="1" applyBorder="1" applyAlignment="1" applyProtection="1">
      <alignment horizontal="center"/>
      <protection/>
    </xf>
    <xf numFmtId="0" fontId="18" fillId="0" borderId="86" xfId="0" applyFont="1" applyFill="1" applyBorder="1" applyAlignment="1" applyProtection="1">
      <alignment/>
      <protection/>
    </xf>
    <xf numFmtId="4" fontId="18" fillId="0" borderId="86" xfId="0" applyNumberFormat="1" applyFont="1" applyFill="1" applyBorder="1" applyAlignment="1" applyProtection="1">
      <alignment horizontal="center"/>
      <protection/>
    </xf>
    <xf numFmtId="4" fontId="18" fillId="0" borderId="87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84" fillId="0" borderId="64" xfId="0" applyFont="1" applyFill="1" applyBorder="1" applyAlignment="1" applyProtection="1">
      <alignment/>
      <protection/>
    </xf>
    <xf numFmtId="3" fontId="18" fillId="0" borderId="64" xfId="0" applyNumberFormat="1" applyFont="1" applyFill="1" applyBorder="1" applyAlignment="1" applyProtection="1">
      <alignment/>
      <protection/>
    </xf>
    <xf numFmtId="0" fontId="72" fillId="0" borderId="64" xfId="0" applyFont="1" applyFill="1" applyBorder="1" applyAlignment="1" applyProtection="1">
      <alignment/>
      <protection/>
    </xf>
    <xf numFmtId="4" fontId="72" fillId="0" borderId="64" xfId="0" applyNumberFormat="1" applyFont="1" applyFill="1" applyBorder="1" applyAlignment="1" applyProtection="1">
      <alignment horizontal="center"/>
      <protection/>
    </xf>
    <xf numFmtId="3" fontId="85" fillId="0" borderId="64" xfId="0" applyNumberFormat="1" applyFont="1" applyFill="1" applyBorder="1" applyAlignment="1" applyProtection="1">
      <alignment horizontal="left"/>
      <protection/>
    </xf>
    <xf numFmtId="0" fontId="84" fillId="0" borderId="64" xfId="0" applyFont="1" applyBorder="1" applyAlignment="1" applyProtection="1">
      <alignment horizontal="left"/>
      <protection/>
    </xf>
    <xf numFmtId="0" fontId="75" fillId="0" borderId="64" xfId="0" applyFont="1" applyFill="1" applyBorder="1" applyAlignment="1" applyProtection="1">
      <alignment/>
      <protection/>
    </xf>
    <xf numFmtId="1" fontId="75" fillId="0" borderId="64" xfId="0" applyNumberFormat="1" applyFont="1" applyFill="1" applyBorder="1" applyAlignment="1" applyProtection="1">
      <alignment horizontal="center"/>
      <protection/>
    </xf>
    <xf numFmtId="1" fontId="75" fillId="0" borderId="64" xfId="0" applyNumberFormat="1" applyFont="1" applyFill="1" applyBorder="1" applyAlignment="1" applyProtection="1">
      <alignment/>
      <protection/>
    </xf>
    <xf numFmtId="0" fontId="16" fillId="0" borderId="64" xfId="0" applyFont="1" applyFill="1" applyBorder="1" applyAlignment="1" applyProtection="1">
      <alignment horizontal="left"/>
      <protection/>
    </xf>
    <xf numFmtId="49" fontId="75" fillId="0" borderId="64" xfId="0" applyNumberFormat="1" applyFont="1" applyFill="1" applyBorder="1" applyAlignment="1" applyProtection="1">
      <alignment horizontal="center"/>
      <protection/>
    </xf>
    <xf numFmtId="3" fontId="75" fillId="0" borderId="64" xfId="0" applyNumberFormat="1" applyFont="1" applyFill="1" applyBorder="1" applyAlignment="1" applyProtection="1">
      <alignment horizontal="left"/>
      <protection/>
    </xf>
    <xf numFmtId="18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64" xfId="0" applyFon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72" fillId="0" borderId="64" xfId="0" applyFont="1" applyFill="1" applyBorder="1" applyAlignment="1" applyProtection="1">
      <alignment horizontal="left"/>
      <protection/>
    </xf>
    <xf numFmtId="0" fontId="86" fillId="0" borderId="64" xfId="0" applyFont="1" applyBorder="1" applyAlignment="1" applyProtection="1">
      <alignment/>
      <protection/>
    </xf>
    <xf numFmtId="3" fontId="87" fillId="0" borderId="64" xfId="0" applyNumberFormat="1" applyFont="1" applyFill="1" applyBorder="1" applyAlignment="1" applyProtection="1">
      <alignment/>
      <protection/>
    </xf>
    <xf numFmtId="0" fontId="72" fillId="0" borderId="64" xfId="0" applyFont="1" applyFill="1" applyBorder="1" applyAlignment="1" applyProtection="1">
      <alignment horizontal="left"/>
      <protection/>
    </xf>
    <xf numFmtId="0" fontId="88" fillId="0" borderId="64" xfId="0" applyFont="1" applyBorder="1" applyAlignment="1" applyProtection="1">
      <alignment/>
      <protection/>
    </xf>
    <xf numFmtId="4" fontId="16" fillId="0" borderId="64" xfId="0" applyNumberFormat="1" applyFont="1" applyFill="1" applyBorder="1" applyAlignment="1" applyProtection="1">
      <alignment horizontal="center"/>
      <protection/>
    </xf>
    <xf numFmtId="3" fontId="18" fillId="0" borderId="79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left"/>
      <protection/>
    </xf>
    <xf numFmtId="4" fontId="16" fillId="0" borderId="81" xfId="0" applyNumberFormat="1" applyFont="1" applyFill="1" applyBorder="1" applyAlignment="1" applyProtection="1">
      <alignment horizontal="center"/>
      <protection/>
    </xf>
    <xf numFmtId="49" fontId="18" fillId="0" borderId="79" xfId="0" applyNumberFormat="1" applyFont="1" applyFill="1" applyBorder="1" applyAlignment="1" applyProtection="1">
      <alignment horizontal="center"/>
      <protection/>
    </xf>
    <xf numFmtId="0" fontId="18" fillId="0" borderId="81" xfId="0" applyFont="1" applyFill="1" applyBorder="1" applyAlignment="1" applyProtection="1">
      <alignment/>
      <protection/>
    </xf>
    <xf numFmtId="0" fontId="18" fillId="0" borderId="80" xfId="0" applyFont="1" applyFill="1" applyBorder="1" applyAlignment="1" applyProtection="1">
      <alignment/>
      <protection/>
    </xf>
    <xf numFmtId="4" fontId="72" fillId="0" borderId="79" xfId="0" applyNumberFormat="1" applyFont="1" applyFill="1" applyBorder="1" applyAlignment="1" applyProtection="1">
      <alignment horizontal="center"/>
      <protection/>
    </xf>
    <xf numFmtId="49" fontId="18" fillId="0" borderId="79" xfId="0" applyNumberFormat="1" applyFont="1" applyFill="1" applyBorder="1" applyAlignment="1" applyProtection="1">
      <alignment/>
      <protection/>
    </xf>
    <xf numFmtId="0" fontId="18" fillId="0" borderId="81" xfId="0" applyFont="1" applyFill="1" applyBorder="1" applyAlignment="1" applyProtection="1">
      <alignment horizontal="left"/>
      <protection/>
    </xf>
    <xf numFmtId="49" fontId="75" fillId="0" borderId="79" xfId="0" applyNumberFormat="1" applyFont="1" applyFill="1" applyBorder="1" applyAlignment="1" applyProtection="1">
      <alignment/>
      <protection/>
    </xf>
    <xf numFmtId="0" fontId="75" fillId="0" borderId="80" xfId="0" applyFont="1" applyFill="1" applyBorder="1" applyAlignment="1" applyProtection="1">
      <alignment/>
      <protection/>
    </xf>
    <xf numFmtId="0" fontId="16" fillId="0" borderId="80" xfId="0" applyFont="1" applyFill="1" applyBorder="1" applyAlignment="1" applyProtection="1">
      <alignment/>
      <protection/>
    </xf>
    <xf numFmtId="0" fontId="75" fillId="0" borderId="81" xfId="0" applyFon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38" borderId="0" xfId="0" applyFont="1" applyFill="1" applyAlignment="1" applyProtection="1">
      <alignment horizontal="left" vertical="top"/>
      <protection/>
    </xf>
    <xf numFmtId="0" fontId="89" fillId="38" borderId="0" xfId="0" applyFont="1" applyFill="1" applyAlignment="1" applyProtection="1">
      <alignment horizontal="left" vertical="center"/>
      <protection/>
    </xf>
    <xf numFmtId="0" fontId="90" fillId="38" borderId="0" xfId="0" applyFont="1" applyFill="1" applyAlignment="1" applyProtection="1">
      <alignment horizontal="left" vertical="center"/>
      <protection/>
    </xf>
    <xf numFmtId="0" fontId="130" fillId="38" borderId="0" xfId="37" applyFont="1" applyFill="1" applyAlignment="1" applyProtection="1">
      <alignment horizontal="left" vertical="center"/>
      <protection/>
    </xf>
    <xf numFmtId="0" fontId="130" fillId="38" borderId="0" xfId="37" applyFont="1" applyFill="1" applyAlignment="1" applyProtection="1">
      <alignment horizontal="center" vertical="center"/>
      <protection/>
    </xf>
    <xf numFmtId="0" fontId="0" fillId="38" borderId="0" xfId="0" applyFont="1" applyFill="1" applyAlignment="1">
      <alignment horizontal="left" vertical="top"/>
    </xf>
    <xf numFmtId="0" fontId="0" fillId="38" borderId="0" xfId="0" applyFill="1" applyAlignment="1">
      <alignment horizontal="left" vertical="top"/>
    </xf>
    <xf numFmtId="0" fontId="93" fillId="0" borderId="16" xfId="0" applyFont="1" applyBorder="1" applyAlignment="1">
      <alignment horizontal="center" vertical="center"/>
    </xf>
    <xf numFmtId="0" fontId="93" fillId="39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9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5" fillId="0" borderId="0" xfId="0" applyFont="1" applyAlignment="1">
      <alignment horizontal="left" vertical="top"/>
    </xf>
    <xf numFmtId="0" fontId="95" fillId="0" borderId="0" xfId="0" applyFont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95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187" fontId="97" fillId="0" borderId="0" xfId="0" applyNumberFormat="1" applyFont="1" applyAlignment="1">
      <alignment horizontal="left" vertical="top"/>
    </xf>
    <xf numFmtId="0" fontId="9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9" xfId="0" applyBorder="1" applyAlignment="1">
      <alignment horizontal="left" vertical="center"/>
    </xf>
    <xf numFmtId="0" fontId="89" fillId="0" borderId="0" xfId="0" applyFont="1" applyAlignment="1">
      <alignment horizontal="left" vertical="center"/>
    </xf>
    <xf numFmtId="174" fontId="89" fillId="0" borderId="0" xfId="0" applyNumberFormat="1" applyFont="1" applyAlignment="1">
      <alignment horizontal="right" vertical="center"/>
    </xf>
    <xf numFmtId="0" fontId="98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174" fontId="99" fillId="0" borderId="9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 vertical="center"/>
    </xf>
    <xf numFmtId="188" fontId="100" fillId="0" borderId="0" xfId="0" applyNumberFormat="1" applyFont="1" applyAlignment="1">
      <alignment horizontal="right" vertical="center"/>
    </xf>
    <xf numFmtId="0" fontId="100" fillId="0" borderId="0" xfId="0" applyFont="1" applyAlignment="1">
      <alignment horizontal="right" vertical="center"/>
    </xf>
    <xf numFmtId="174" fontId="100" fillId="0" borderId="0" xfId="0" applyNumberFormat="1" applyFont="1" applyAlignment="1">
      <alignment horizontal="right" vertical="center"/>
    </xf>
    <xf numFmtId="0" fontId="0" fillId="39" borderId="0" xfId="0" applyFill="1" applyAlignment="1">
      <alignment horizontal="left" vertical="center"/>
    </xf>
    <xf numFmtId="0" fontId="95" fillId="39" borderId="43" xfId="0" applyFont="1" applyFill="1" applyBorder="1" applyAlignment="1">
      <alignment horizontal="left" vertical="center"/>
    </xf>
    <xf numFmtId="0" fontId="0" fillId="39" borderId="46" xfId="0" applyFill="1" applyBorder="1" applyAlignment="1">
      <alignment horizontal="left" vertical="center"/>
    </xf>
    <xf numFmtId="0" fontId="95" fillId="39" borderId="46" xfId="0" applyFont="1" applyFill="1" applyBorder="1" applyAlignment="1">
      <alignment horizontal="right" vertical="center"/>
    </xf>
    <xf numFmtId="0" fontId="95" fillId="39" borderId="46" xfId="0" applyFont="1" applyFill="1" applyBorder="1" applyAlignment="1">
      <alignment horizontal="center" vertical="center"/>
    </xf>
    <xf numFmtId="174" fontId="95" fillId="39" borderId="46" xfId="0" applyNumberFormat="1" applyFont="1" applyFill="1" applyBorder="1" applyAlignment="1">
      <alignment horizontal="right" vertical="center"/>
    </xf>
    <xf numFmtId="174" fontId="95" fillId="39" borderId="45" xfId="0" applyNumberFormat="1" applyFont="1" applyFill="1" applyBorder="1" applyAlignment="1">
      <alignment horizontal="right" vertical="center"/>
    </xf>
    <xf numFmtId="0" fontId="101" fillId="0" borderId="91" xfId="0" applyFont="1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3" xfId="0" applyBorder="1" applyAlignment="1">
      <alignment horizontal="left" vertical="top"/>
    </xf>
    <xf numFmtId="0" fontId="0" fillId="0" borderId="94" xfId="0" applyBorder="1" applyAlignment="1">
      <alignment horizontal="left" vertical="top"/>
    </xf>
    <xf numFmtId="0" fontId="102" fillId="0" borderId="95" xfId="0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102" fillId="0" borderId="90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 wrapText="1"/>
    </xf>
    <xf numFmtId="0" fontId="97" fillId="39" borderId="0" xfId="0" applyFont="1" applyFill="1" applyAlignment="1">
      <alignment horizontal="center" vertical="center"/>
    </xf>
    <xf numFmtId="0" fontId="103" fillId="0" borderId="0" xfId="0" applyFont="1" applyAlignment="1">
      <alignment horizontal="left" vertical="center"/>
    </xf>
    <xf numFmtId="174" fontId="103" fillId="0" borderId="0" xfId="0" applyNumberFormat="1" applyFont="1" applyAlignment="1">
      <alignment horizontal="right" vertical="center"/>
    </xf>
    <xf numFmtId="0" fontId="104" fillId="0" borderId="0" xfId="0" applyFont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105" fillId="0" borderId="0" xfId="0" applyFont="1" applyAlignment="1">
      <alignment horizontal="left" vertical="center"/>
    </xf>
    <xf numFmtId="174" fontId="105" fillId="0" borderId="0" xfId="0" applyNumberFormat="1" applyFont="1" applyAlignment="1">
      <alignment horizontal="right" vertical="center"/>
    </xf>
    <xf numFmtId="0" fontId="105" fillId="0" borderId="14" xfId="0" applyFont="1" applyBorder="1" applyAlignment="1">
      <alignment horizontal="left" vertical="center"/>
    </xf>
    <xf numFmtId="0" fontId="106" fillId="0" borderId="13" xfId="0" applyFont="1" applyBorder="1" applyAlignment="1">
      <alignment horizontal="left" vertical="center"/>
    </xf>
    <xf numFmtId="0" fontId="106" fillId="0" borderId="0" xfId="0" applyFont="1" applyAlignment="1">
      <alignment horizontal="left" vertical="center"/>
    </xf>
    <xf numFmtId="174" fontId="106" fillId="0" borderId="0" xfId="0" applyNumberFormat="1" applyFont="1" applyAlignment="1">
      <alignment horizontal="right" vertical="center"/>
    </xf>
    <xf numFmtId="0" fontId="106" fillId="0" borderId="14" xfId="0" applyFont="1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96" fillId="0" borderId="97" xfId="0" applyFont="1" applyBorder="1" applyAlignment="1">
      <alignment horizontal="center" vertical="center"/>
    </xf>
    <xf numFmtId="0" fontId="103" fillId="39" borderId="0" xfId="0" applyFont="1" applyFill="1" applyAlignment="1">
      <alignment horizontal="left" vertical="center"/>
    </xf>
    <xf numFmtId="174" fontId="103" fillId="39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7" fillId="39" borderId="98" xfId="0" applyFont="1" applyFill="1" applyBorder="1" applyAlignment="1">
      <alignment horizontal="center" vertical="center" wrapText="1"/>
    </xf>
    <xf numFmtId="0" fontId="97" fillId="39" borderId="99" xfId="0" applyFont="1" applyFill="1" applyBorder="1" applyAlignment="1">
      <alignment horizontal="center" vertical="center" wrapText="1"/>
    </xf>
    <xf numFmtId="0" fontId="97" fillId="39" borderId="99" xfId="0" applyFont="1" applyFill="1" applyBorder="1" applyAlignment="1">
      <alignment horizontal="center" vertical="center" wrapText="1"/>
    </xf>
    <xf numFmtId="0" fontId="0" fillId="39" borderId="99" xfId="0" applyFill="1" applyBorder="1" applyAlignment="1">
      <alignment horizontal="center" vertical="center" wrapText="1"/>
    </xf>
    <xf numFmtId="0" fontId="0" fillId="39" borderId="10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6" fillId="0" borderId="98" xfId="0" applyFont="1" applyBorder="1" applyAlignment="1">
      <alignment horizontal="center" vertical="center" wrapText="1"/>
    </xf>
    <xf numFmtId="0" fontId="96" fillId="0" borderId="99" xfId="0" applyFont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178" fontId="103" fillId="0" borderId="0" xfId="0" applyNumberFormat="1" applyFont="1" applyAlignment="1">
      <alignment horizontal="right"/>
    </xf>
    <xf numFmtId="0" fontId="0" fillId="0" borderId="91" xfId="0" applyBorder="1" applyAlignment="1">
      <alignment horizontal="left" vertical="center"/>
    </xf>
    <xf numFmtId="189" fontId="107" fillId="0" borderId="89" xfId="0" applyNumberFormat="1" applyFont="1" applyBorder="1" applyAlignment="1">
      <alignment horizontal="right"/>
    </xf>
    <xf numFmtId="189" fontId="107" fillId="0" borderId="92" xfId="0" applyNumberFormat="1" applyFont="1" applyBorder="1" applyAlignment="1">
      <alignment horizontal="right"/>
    </xf>
    <xf numFmtId="178" fontId="10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09" fillId="0" borderId="13" xfId="0" applyFont="1" applyBorder="1" applyAlignment="1">
      <alignment horizontal="left"/>
    </xf>
    <xf numFmtId="0" fontId="105" fillId="0" borderId="0" xfId="0" applyFont="1" applyAlignment="1">
      <alignment horizontal="left"/>
    </xf>
    <xf numFmtId="178" fontId="105" fillId="0" borderId="0" xfId="0" applyNumberFormat="1" applyFont="1" applyAlignment="1">
      <alignment horizontal="right"/>
    </xf>
    <xf numFmtId="0" fontId="109" fillId="0" borderId="0" xfId="0" applyFont="1" applyAlignment="1">
      <alignment horizontal="left"/>
    </xf>
    <xf numFmtId="0" fontId="109" fillId="0" borderId="14" xfId="0" applyFont="1" applyBorder="1" applyAlignment="1">
      <alignment horizontal="left"/>
    </xf>
    <xf numFmtId="0" fontId="109" fillId="0" borderId="93" xfId="0" applyFont="1" applyBorder="1" applyAlignment="1">
      <alignment horizontal="left"/>
    </xf>
    <xf numFmtId="189" fontId="109" fillId="0" borderId="0" xfId="0" applyNumberFormat="1" applyFont="1" applyAlignment="1">
      <alignment horizontal="right"/>
    </xf>
    <xf numFmtId="189" fontId="109" fillId="0" borderId="94" xfId="0" applyNumberFormat="1" applyFont="1" applyBorder="1" applyAlignment="1">
      <alignment horizontal="right"/>
    </xf>
    <xf numFmtId="0" fontId="109" fillId="0" borderId="0" xfId="0" applyFont="1" applyAlignment="1">
      <alignment horizontal="left"/>
    </xf>
    <xf numFmtId="178" fontId="109" fillId="0" borderId="0" xfId="0" applyNumberFormat="1" applyFont="1" applyAlignment="1">
      <alignment horizontal="right" vertical="center"/>
    </xf>
    <xf numFmtId="0" fontId="106" fillId="0" borderId="0" xfId="0" applyFont="1" applyAlignment="1">
      <alignment horizontal="left"/>
    </xf>
    <xf numFmtId="178" fontId="106" fillId="0" borderId="0" xfId="0" applyNumberFormat="1" applyFont="1" applyAlignment="1">
      <alignment horizontal="right"/>
    </xf>
    <xf numFmtId="0" fontId="0" fillId="0" borderId="97" xfId="0" applyFont="1" applyBorder="1" applyAlignment="1">
      <alignment horizontal="center" vertical="center"/>
    </xf>
    <xf numFmtId="49" fontId="0" fillId="0" borderId="97" xfId="0" applyNumberFormat="1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97" xfId="0" applyBorder="1" applyAlignment="1">
      <alignment horizontal="left" vertical="center"/>
    </xf>
    <xf numFmtId="0" fontId="0" fillId="0" borderId="97" xfId="0" applyFont="1" applyBorder="1" applyAlignment="1">
      <alignment horizontal="center" vertical="center" wrapText="1"/>
    </xf>
    <xf numFmtId="178" fontId="0" fillId="0" borderId="97" xfId="0" applyNumberFormat="1" applyFont="1" applyBorder="1" applyAlignment="1">
      <alignment horizontal="right" vertical="center"/>
    </xf>
    <xf numFmtId="178" fontId="0" fillId="0" borderId="97" xfId="0" applyNumberFormat="1" applyFont="1" applyBorder="1" applyAlignment="1">
      <alignment horizontal="right" vertical="center"/>
    </xf>
    <xf numFmtId="0" fontId="100" fillId="0" borderId="97" xfId="0" applyFont="1" applyBorder="1" applyAlignment="1">
      <alignment horizontal="left" vertical="center"/>
    </xf>
    <xf numFmtId="0" fontId="100" fillId="0" borderId="0" xfId="0" applyFont="1" applyAlignment="1">
      <alignment horizontal="center" vertical="center"/>
    </xf>
    <xf numFmtId="189" fontId="100" fillId="0" borderId="0" xfId="0" applyNumberFormat="1" applyFont="1" applyAlignment="1">
      <alignment horizontal="right" vertical="center"/>
    </xf>
    <xf numFmtId="189" fontId="100" fillId="0" borderId="94" xfId="0" applyNumberFormat="1" applyFont="1" applyBorder="1" applyAlignment="1">
      <alignment horizontal="right" vertical="center"/>
    </xf>
    <xf numFmtId="174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110" fillId="0" borderId="97" xfId="0" applyFont="1" applyBorder="1" applyAlignment="1">
      <alignment horizontal="center" vertical="center"/>
    </xf>
    <xf numFmtId="49" fontId="110" fillId="0" borderId="97" xfId="0" applyNumberFormat="1" applyFont="1" applyBorder="1" applyAlignment="1">
      <alignment horizontal="left" vertical="center" wrapText="1"/>
    </xf>
    <xf numFmtId="0" fontId="110" fillId="0" borderId="97" xfId="0" applyFont="1" applyBorder="1" applyAlignment="1">
      <alignment horizontal="left" vertical="center" wrapText="1"/>
    </xf>
    <xf numFmtId="0" fontId="110" fillId="0" borderId="97" xfId="0" applyFont="1" applyBorder="1" applyAlignment="1">
      <alignment horizontal="left" vertical="center"/>
    </xf>
    <xf numFmtId="0" fontId="110" fillId="0" borderId="97" xfId="0" applyFont="1" applyBorder="1" applyAlignment="1">
      <alignment horizontal="center" vertical="center" wrapText="1"/>
    </xf>
    <xf numFmtId="178" fontId="110" fillId="0" borderId="97" xfId="0" applyNumberFormat="1" applyFont="1" applyBorder="1" applyAlignment="1">
      <alignment horizontal="right" vertical="center"/>
    </xf>
    <xf numFmtId="178" fontId="110" fillId="0" borderId="97" xfId="0" applyNumberFormat="1" applyFont="1" applyBorder="1" applyAlignment="1">
      <alignment horizontal="right" vertical="center"/>
    </xf>
    <xf numFmtId="0" fontId="100" fillId="0" borderId="90" xfId="0" applyFont="1" applyBorder="1" applyAlignment="1">
      <alignment horizontal="center" vertical="center"/>
    </xf>
    <xf numFmtId="189" fontId="100" fillId="0" borderId="90" xfId="0" applyNumberFormat="1" applyFont="1" applyBorder="1" applyAlignment="1">
      <alignment horizontal="right" vertical="center"/>
    </xf>
    <xf numFmtId="189" fontId="100" fillId="0" borderId="96" xfId="0" applyNumberFormat="1" applyFont="1" applyBorder="1" applyAlignment="1">
      <alignment horizontal="right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e 2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Programy\CenKros\System\Temp\radB68EA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pic>
      <xdr:nvPicPr>
        <xdr:cNvPr id="1" name="Obrázok 2" descr="D:\Programy\CenKros\System\Temp\radB68E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esie\ZTI_plyn\OOPZ%20-%20Rimavsk&#225;%20Sobota%20&#8211;%20V&#253;kaz%20v&#253;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SO.01.1.4.1. - Oprávnené výdavk"/>
    </sheetNames>
    <sheetDataSet>
      <sheetData sheetId="0">
        <row r="8">
          <cell r="AN8" t="str">
            <v>08.08.2018</v>
          </cell>
        </row>
        <row r="11">
          <cell r="E11" t="str">
            <v> </v>
          </cell>
        </row>
        <row r="14">
          <cell r="E14" t="str">
            <v> </v>
          </cell>
        </row>
        <row r="17">
          <cell r="E17" t="str">
            <v> </v>
          </cell>
        </row>
        <row r="20">
          <cell r="E2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T35" sqref="T35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120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0</v>
      </c>
      <c r="C5" s="16"/>
      <c r="D5" s="16"/>
      <c r="E5" s="153" t="s">
        <v>114</v>
      </c>
      <c r="F5" s="154"/>
      <c r="G5" s="154"/>
      <c r="H5" s="154"/>
      <c r="I5" s="154"/>
      <c r="J5" s="154"/>
      <c r="K5" s="154"/>
      <c r="L5" s="154"/>
      <c r="M5" s="155"/>
      <c r="N5" s="16"/>
      <c r="O5" s="16"/>
      <c r="P5" s="16" t="s">
        <v>1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56"/>
      <c r="F6" s="157"/>
      <c r="G6" s="157"/>
      <c r="H6" s="157"/>
      <c r="I6" s="157"/>
      <c r="J6" s="157"/>
      <c r="K6" s="157"/>
      <c r="L6" s="157"/>
      <c r="M6" s="158"/>
      <c r="N6" s="16"/>
      <c r="O6" s="16"/>
      <c r="P6" s="16" t="s">
        <v>2</v>
      </c>
      <c r="Q6" s="22"/>
      <c r="R6" s="23"/>
      <c r="S6" s="21"/>
    </row>
    <row r="7" spans="1:19" s="2" customFormat="1" ht="24.75" customHeight="1" thickBot="1">
      <c r="A7" s="18"/>
      <c r="B7" s="16"/>
      <c r="C7" s="16"/>
      <c r="D7" s="16"/>
      <c r="E7" s="159"/>
      <c r="F7" s="160"/>
      <c r="G7" s="160"/>
      <c r="H7" s="160"/>
      <c r="I7" s="160"/>
      <c r="J7" s="160"/>
      <c r="K7" s="160"/>
      <c r="L7" s="160"/>
      <c r="M7" s="161"/>
      <c r="N7" s="16"/>
      <c r="O7" s="16"/>
      <c r="P7" s="16" t="s">
        <v>3</v>
      </c>
      <c r="Q7" s="168" t="s">
        <v>115</v>
      </c>
      <c r="R7" s="169"/>
      <c r="S7" s="21"/>
    </row>
    <row r="8" spans="1:19" s="2" customFormat="1" ht="24.75" customHeight="1" thickBo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4</v>
      </c>
      <c r="Q8" s="16"/>
      <c r="R8" s="16" t="s">
        <v>5</v>
      </c>
      <c r="S8" s="21"/>
    </row>
    <row r="9" spans="1:19" s="2" customFormat="1" ht="24.75" customHeight="1">
      <c r="A9" s="18"/>
      <c r="B9" s="16" t="s">
        <v>6</v>
      </c>
      <c r="C9" s="16"/>
      <c r="D9" s="16"/>
      <c r="E9" s="162" t="s">
        <v>104</v>
      </c>
      <c r="F9" s="163"/>
      <c r="G9" s="163"/>
      <c r="H9" s="163"/>
      <c r="I9" s="163"/>
      <c r="J9" s="163"/>
      <c r="K9" s="163"/>
      <c r="L9" s="163"/>
      <c r="M9" s="164"/>
      <c r="N9" s="16"/>
      <c r="O9" s="16"/>
      <c r="P9" s="24"/>
      <c r="Q9" s="16"/>
      <c r="R9" s="24"/>
      <c r="S9" s="21"/>
    </row>
    <row r="10" spans="1:19" s="2" customFormat="1" ht="24.75" customHeight="1">
      <c r="A10" s="25"/>
      <c r="B10" s="16" t="s">
        <v>7</v>
      </c>
      <c r="C10" s="16"/>
      <c r="D10" s="16"/>
      <c r="E10" s="165" t="s">
        <v>116</v>
      </c>
      <c r="F10" s="166"/>
      <c r="G10" s="166"/>
      <c r="H10" s="166"/>
      <c r="I10" s="166"/>
      <c r="J10" s="166"/>
      <c r="K10" s="166"/>
      <c r="L10" s="166"/>
      <c r="M10" s="167"/>
      <c r="N10" s="16"/>
      <c r="O10" s="16"/>
      <c r="P10" s="24"/>
      <c r="Q10" s="16"/>
      <c r="R10" s="24"/>
      <c r="S10" s="21"/>
    </row>
    <row r="11" spans="1:19" s="2" customFormat="1" ht="24.75" customHeight="1" thickBot="1">
      <c r="A11" s="18"/>
      <c r="B11" s="16" t="s">
        <v>8</v>
      </c>
      <c r="C11" s="16"/>
      <c r="D11" s="16"/>
      <c r="E11" s="165" t="s">
        <v>9</v>
      </c>
      <c r="F11" s="166"/>
      <c r="G11" s="166"/>
      <c r="H11" s="166"/>
      <c r="I11" s="166"/>
      <c r="J11" s="166"/>
      <c r="K11" s="166"/>
      <c r="L11" s="166"/>
      <c r="M11" s="167"/>
      <c r="N11" s="16"/>
      <c r="O11" s="16"/>
      <c r="P11" s="24"/>
      <c r="Q11" s="16"/>
      <c r="R11" s="24"/>
      <c r="S11" s="21"/>
    </row>
    <row r="12" spans="1:19" s="2" customFormat="1" ht="12.75" customHeight="1" hidden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2" customFormat="1" ht="24" customHeight="1" thickBot="1">
      <c r="A13" s="27"/>
      <c r="B13" s="179" t="s">
        <v>10</v>
      </c>
      <c r="C13" s="179"/>
      <c r="D13" s="179"/>
      <c r="E13" s="170" t="s">
        <v>11</v>
      </c>
      <c r="F13" s="171"/>
      <c r="G13" s="171"/>
      <c r="H13" s="171"/>
      <c r="I13" s="171"/>
      <c r="J13" s="171"/>
      <c r="K13" s="171"/>
      <c r="L13" s="171"/>
      <c r="M13" s="172"/>
      <c r="N13" s="26"/>
      <c r="O13" s="26"/>
      <c r="P13" s="28"/>
      <c r="Q13" s="26"/>
      <c r="R13" s="28"/>
      <c r="S13" s="29"/>
    </row>
    <row r="14" spans="1:19" s="2" customFormat="1" ht="12" customHeight="1" thickBot="1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9"/>
    </row>
    <row r="15" spans="1:19" s="2" customFormat="1" ht="17.25" customHeight="1">
      <c r="A15" s="18"/>
      <c r="B15" s="16"/>
      <c r="C15" s="16"/>
      <c r="D15" s="16"/>
      <c r="E15" s="16" t="s">
        <v>12</v>
      </c>
      <c r="F15" s="16"/>
      <c r="G15" s="26"/>
      <c r="H15" s="16" t="s">
        <v>13</v>
      </c>
      <c r="I15" s="16"/>
      <c r="J15" s="16"/>
      <c r="K15" s="16" t="s">
        <v>14</v>
      </c>
      <c r="L15" s="16"/>
      <c r="M15" s="16"/>
      <c r="N15" s="16"/>
      <c r="O15" s="16"/>
      <c r="P15" s="16" t="s">
        <v>15</v>
      </c>
      <c r="Q15" s="16"/>
      <c r="R15" s="30"/>
      <c r="S15" s="21"/>
    </row>
    <row r="16" spans="1:19" s="2" customFormat="1" ht="17.25" customHeight="1">
      <c r="A16" s="18"/>
      <c r="B16" s="16"/>
      <c r="C16" s="16"/>
      <c r="D16" s="16"/>
      <c r="E16" s="31"/>
      <c r="F16" s="16"/>
      <c r="G16" s="26"/>
      <c r="H16" s="173" t="s">
        <v>117</v>
      </c>
      <c r="I16" s="174"/>
      <c r="J16" s="16"/>
      <c r="K16" s="175"/>
      <c r="L16" s="176"/>
      <c r="M16" s="177"/>
      <c r="N16" s="16"/>
      <c r="O16" s="16"/>
      <c r="P16" s="16" t="s">
        <v>16</v>
      </c>
      <c r="Q16" s="16"/>
      <c r="R16" s="32"/>
      <c r="S16" s="21"/>
    </row>
    <row r="17" spans="1:19" s="2" customFormat="1" ht="6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19" s="2" customFormat="1" ht="23.25" customHeight="1">
      <c r="A18" s="36"/>
      <c r="B18" s="37"/>
      <c r="C18" s="37"/>
      <c r="D18" s="37"/>
      <c r="E18" s="38" t="s">
        <v>17</v>
      </c>
      <c r="F18" s="37"/>
      <c r="G18" s="37"/>
      <c r="H18" s="37"/>
      <c r="I18" s="37"/>
      <c r="J18" s="37"/>
      <c r="K18" s="37"/>
      <c r="L18" s="37"/>
      <c r="M18" s="37"/>
      <c r="N18" s="37"/>
      <c r="O18" s="39"/>
      <c r="P18" s="37"/>
      <c r="Q18" s="37"/>
      <c r="R18" s="37"/>
      <c r="S18" s="40"/>
    </row>
    <row r="19" spans="1:19" s="2" customFormat="1" ht="21.75" customHeight="1">
      <c r="A19" s="41" t="s">
        <v>18</v>
      </c>
      <c r="B19" s="42"/>
      <c r="C19" s="42"/>
      <c r="D19" s="43"/>
      <c r="E19" s="44" t="s">
        <v>19</v>
      </c>
      <c r="F19" s="43"/>
      <c r="G19" s="44" t="s">
        <v>20</v>
      </c>
      <c r="H19" s="42"/>
      <c r="I19" s="45"/>
      <c r="J19" s="46" t="s">
        <v>19</v>
      </c>
      <c r="K19" s="43"/>
      <c r="L19" s="44" t="s">
        <v>21</v>
      </c>
      <c r="M19" s="42"/>
      <c r="N19" s="42"/>
      <c r="O19" s="47"/>
      <c r="P19" s="43"/>
      <c r="Q19" s="44" t="s">
        <v>22</v>
      </c>
      <c r="R19" s="42"/>
      <c r="S19" s="48"/>
    </row>
    <row r="20" spans="1:19" s="2" customFormat="1" ht="23.25" customHeight="1">
      <c r="A20" s="49"/>
      <c r="B20" s="50"/>
      <c r="C20" s="50"/>
      <c r="D20" s="51"/>
      <c r="E20" s="52"/>
      <c r="F20" s="53"/>
      <c r="G20" s="54"/>
      <c r="H20" s="50"/>
      <c r="I20" s="51"/>
      <c r="J20" s="55"/>
      <c r="K20" s="53"/>
      <c r="L20" s="54"/>
      <c r="M20" s="50"/>
      <c r="N20" s="50"/>
      <c r="O20" s="39"/>
      <c r="P20" s="51"/>
      <c r="Q20" s="54"/>
      <c r="R20" s="56"/>
      <c r="S20" s="57"/>
    </row>
    <row r="21" spans="1:19" s="2" customFormat="1" ht="23.25" customHeight="1">
      <c r="A21" s="58"/>
      <c r="B21" s="38"/>
      <c r="C21" s="38"/>
      <c r="D21" s="38"/>
      <c r="E21" s="38" t="s">
        <v>23</v>
      </c>
      <c r="F21" s="38"/>
      <c r="G21" s="38"/>
      <c r="H21" s="38"/>
      <c r="I21" s="59" t="s">
        <v>24</v>
      </c>
      <c r="J21" s="38"/>
      <c r="K21" s="38"/>
      <c r="L21" s="38"/>
      <c r="M21" s="38"/>
      <c r="N21" s="38"/>
      <c r="O21" s="60"/>
      <c r="P21" s="38"/>
      <c r="Q21" s="38"/>
      <c r="R21" s="38"/>
      <c r="S21" s="61"/>
    </row>
    <row r="22" spans="1:19" s="2" customFormat="1" ht="21.75" customHeight="1">
      <c r="A22" s="62" t="s">
        <v>25</v>
      </c>
      <c r="B22" s="63"/>
      <c r="C22" s="64" t="s">
        <v>26</v>
      </c>
      <c r="D22" s="65"/>
      <c r="E22" s="65"/>
      <c r="F22" s="66"/>
      <c r="G22" s="62" t="s">
        <v>27</v>
      </c>
      <c r="H22" s="63"/>
      <c r="I22" s="64" t="s">
        <v>28</v>
      </c>
      <c r="J22" s="65"/>
      <c r="K22" s="67"/>
      <c r="L22" s="62" t="s">
        <v>29</v>
      </c>
      <c r="M22" s="63"/>
      <c r="N22" s="64" t="s">
        <v>30</v>
      </c>
      <c r="O22" s="68"/>
      <c r="P22" s="65"/>
      <c r="Q22" s="65"/>
      <c r="R22" s="65"/>
      <c r="S22" s="67"/>
    </row>
    <row r="23" spans="1:19" s="2" customFormat="1" ht="27" customHeight="1">
      <c r="A23" s="69" t="s">
        <v>31</v>
      </c>
      <c r="B23" s="70" t="s">
        <v>32</v>
      </c>
      <c r="C23" s="71"/>
      <c r="D23" s="72" t="s">
        <v>33</v>
      </c>
      <c r="E23" s="73"/>
      <c r="F23" s="74"/>
      <c r="G23" s="69" t="s">
        <v>34</v>
      </c>
      <c r="H23" s="75" t="s">
        <v>35</v>
      </c>
      <c r="I23" s="76"/>
      <c r="J23" s="77"/>
      <c r="K23" s="74"/>
      <c r="L23" s="69" t="s">
        <v>36</v>
      </c>
      <c r="M23" s="78" t="s">
        <v>37</v>
      </c>
      <c r="N23" s="79"/>
      <c r="O23" s="47"/>
      <c r="P23" s="80"/>
      <c r="Q23" s="76"/>
      <c r="R23" s="73"/>
      <c r="S23" s="74"/>
    </row>
    <row r="24" spans="1:19" s="2" customFormat="1" ht="27" customHeight="1">
      <c r="A24" s="69" t="s">
        <v>38</v>
      </c>
      <c r="B24" s="81"/>
      <c r="C24" s="82"/>
      <c r="D24" s="72" t="s">
        <v>39</v>
      </c>
      <c r="E24" s="73"/>
      <c r="F24" s="74"/>
      <c r="G24" s="69" t="s">
        <v>40</v>
      </c>
      <c r="H24" s="75" t="s">
        <v>41</v>
      </c>
      <c r="I24" s="76"/>
      <c r="J24" s="77"/>
      <c r="K24" s="74"/>
      <c r="L24" s="69" t="s">
        <v>42</v>
      </c>
      <c r="M24" s="78" t="s">
        <v>43</v>
      </c>
      <c r="N24" s="79"/>
      <c r="O24" s="47"/>
      <c r="P24" s="79"/>
      <c r="Q24" s="76"/>
      <c r="R24" s="73"/>
      <c r="S24" s="74"/>
    </row>
    <row r="25" spans="1:19" s="2" customFormat="1" ht="27" customHeight="1">
      <c r="A25" s="69" t="s">
        <v>44</v>
      </c>
      <c r="B25" s="70" t="s">
        <v>45</v>
      </c>
      <c r="C25" s="71"/>
      <c r="D25" s="72" t="s">
        <v>33</v>
      </c>
      <c r="E25" s="73"/>
      <c r="F25" s="74"/>
      <c r="G25" s="69" t="s">
        <v>46</v>
      </c>
      <c r="H25" s="75" t="s">
        <v>47</v>
      </c>
      <c r="I25" s="76"/>
      <c r="J25" s="77"/>
      <c r="K25" s="74"/>
      <c r="L25" s="69" t="s">
        <v>48</v>
      </c>
      <c r="M25" s="78" t="s">
        <v>49</v>
      </c>
      <c r="N25" s="79"/>
      <c r="O25" s="47"/>
      <c r="P25" s="79"/>
      <c r="Q25" s="76"/>
      <c r="R25" s="73"/>
      <c r="S25" s="74"/>
    </row>
    <row r="26" spans="1:19" s="2" customFormat="1" ht="27" customHeight="1">
      <c r="A26" s="69" t="s">
        <v>50</v>
      </c>
      <c r="B26" s="81"/>
      <c r="C26" s="82"/>
      <c r="D26" s="72" t="s">
        <v>39</v>
      </c>
      <c r="E26" s="73"/>
      <c r="F26" s="74"/>
      <c r="G26" s="69" t="s">
        <v>51</v>
      </c>
      <c r="H26" s="75"/>
      <c r="I26" s="76"/>
      <c r="J26" s="77"/>
      <c r="K26" s="74"/>
      <c r="L26" s="69" t="s">
        <v>52</v>
      </c>
      <c r="M26" s="83" t="s">
        <v>53</v>
      </c>
      <c r="N26" s="79"/>
      <c r="O26" s="47"/>
      <c r="P26" s="79"/>
      <c r="Q26" s="76"/>
      <c r="R26" s="73"/>
      <c r="S26" s="74"/>
    </row>
    <row r="27" spans="1:19" s="2" customFormat="1" ht="27" customHeight="1">
      <c r="A27" s="69" t="s">
        <v>54</v>
      </c>
      <c r="B27" s="70" t="s">
        <v>55</v>
      </c>
      <c r="C27" s="71"/>
      <c r="D27" s="72" t="s">
        <v>33</v>
      </c>
      <c r="E27" s="73"/>
      <c r="F27" s="74"/>
      <c r="G27" s="84"/>
      <c r="H27" s="85"/>
      <c r="I27" s="76"/>
      <c r="J27" s="77"/>
      <c r="K27" s="74"/>
      <c r="L27" s="69" t="s">
        <v>56</v>
      </c>
      <c r="M27" s="78" t="s">
        <v>57</v>
      </c>
      <c r="N27" s="79"/>
      <c r="O27" s="47"/>
      <c r="P27" s="79"/>
      <c r="Q27" s="86"/>
      <c r="R27" s="73"/>
      <c r="S27" s="74"/>
    </row>
    <row r="28" spans="1:19" s="2" customFormat="1" ht="23.25" customHeight="1">
      <c r="A28" s="69" t="s">
        <v>58</v>
      </c>
      <c r="B28" s="81"/>
      <c r="C28" s="82"/>
      <c r="D28" s="72" t="s">
        <v>39</v>
      </c>
      <c r="E28" s="73"/>
      <c r="F28" s="74"/>
      <c r="G28" s="84"/>
      <c r="H28" s="85"/>
      <c r="I28" s="76"/>
      <c r="J28" s="77"/>
      <c r="K28" s="74"/>
      <c r="L28" s="69" t="s">
        <v>59</v>
      </c>
      <c r="M28" s="78" t="s">
        <v>60</v>
      </c>
      <c r="N28" s="79"/>
      <c r="O28" s="47"/>
      <c r="P28" s="79"/>
      <c r="Q28" s="76"/>
      <c r="R28" s="73"/>
      <c r="S28" s="74"/>
    </row>
    <row r="29" spans="1:19" s="2" customFormat="1" ht="21.75" customHeight="1">
      <c r="A29" s="69" t="s">
        <v>61</v>
      </c>
      <c r="B29" s="180" t="s">
        <v>62</v>
      </c>
      <c r="C29" s="180"/>
      <c r="D29" s="180"/>
      <c r="E29" s="73"/>
      <c r="F29" s="74"/>
      <c r="G29" s="69" t="s">
        <v>63</v>
      </c>
      <c r="H29" s="87" t="s">
        <v>64</v>
      </c>
      <c r="I29" s="76"/>
      <c r="J29" s="77"/>
      <c r="K29" s="74"/>
      <c r="L29" s="69" t="s">
        <v>65</v>
      </c>
      <c r="M29" s="87" t="s">
        <v>66</v>
      </c>
      <c r="N29" s="79"/>
      <c r="O29" s="47"/>
      <c r="P29" s="79"/>
      <c r="Q29" s="76"/>
      <c r="R29" s="73"/>
      <c r="S29" s="74"/>
    </row>
    <row r="30" spans="1:19" s="2" customFormat="1" ht="21.75" customHeight="1">
      <c r="A30" s="88" t="s">
        <v>67</v>
      </c>
      <c r="B30" s="89" t="s">
        <v>68</v>
      </c>
      <c r="C30" s="50"/>
      <c r="D30" s="53"/>
      <c r="E30" s="90"/>
      <c r="F30" s="57"/>
      <c r="G30" s="88" t="s">
        <v>69</v>
      </c>
      <c r="H30" s="89" t="s">
        <v>70</v>
      </c>
      <c r="I30" s="53"/>
      <c r="J30" s="90"/>
      <c r="K30" s="57"/>
      <c r="L30" s="88" t="s">
        <v>71</v>
      </c>
      <c r="M30" s="89"/>
      <c r="N30" s="50"/>
      <c r="O30" s="39"/>
      <c r="P30" s="50"/>
      <c r="Q30" s="53"/>
      <c r="R30" s="90"/>
      <c r="S30" s="57"/>
    </row>
    <row r="31" spans="1:19" s="2" customFormat="1" ht="21.75" customHeight="1">
      <c r="A31" s="91" t="s">
        <v>7</v>
      </c>
      <c r="B31" s="92"/>
      <c r="C31" s="92"/>
      <c r="D31" s="92"/>
      <c r="E31" s="92"/>
      <c r="F31" s="93"/>
      <c r="G31" s="94"/>
      <c r="H31" s="92"/>
      <c r="I31" s="92"/>
      <c r="J31" s="92"/>
      <c r="K31" s="95"/>
      <c r="L31" s="62" t="s">
        <v>72</v>
      </c>
      <c r="M31" s="43"/>
      <c r="N31" s="64" t="s">
        <v>73</v>
      </c>
      <c r="O31" s="68"/>
      <c r="P31" s="42"/>
      <c r="Q31" s="42"/>
      <c r="R31" s="42"/>
      <c r="S31" s="48"/>
    </row>
    <row r="32" spans="1:19" s="2" customFormat="1" ht="21.75" customHeight="1">
      <c r="A32" s="96"/>
      <c r="B32" s="97"/>
      <c r="C32" s="97"/>
      <c r="D32" s="97"/>
      <c r="E32" s="97"/>
      <c r="F32" s="98"/>
      <c r="G32" s="99"/>
      <c r="H32" s="97"/>
      <c r="I32" s="100"/>
      <c r="J32" s="97"/>
      <c r="K32" s="101"/>
      <c r="L32" s="69" t="s">
        <v>74</v>
      </c>
      <c r="M32" s="75" t="s">
        <v>75</v>
      </c>
      <c r="N32" s="79"/>
      <c r="O32" s="47"/>
      <c r="P32" s="79"/>
      <c r="Q32" s="76"/>
      <c r="R32" s="73"/>
      <c r="S32" s="74"/>
    </row>
    <row r="33" spans="1:19" s="2" customFormat="1" ht="21.75" customHeight="1">
      <c r="A33" s="102" t="s">
        <v>76</v>
      </c>
      <c r="B33" s="47"/>
      <c r="C33" s="47"/>
      <c r="D33" s="47"/>
      <c r="E33" s="47"/>
      <c r="F33" s="82"/>
      <c r="G33" s="103" t="s">
        <v>77</v>
      </c>
      <c r="H33" s="104"/>
      <c r="I33" s="47"/>
      <c r="J33" s="47"/>
      <c r="K33" s="105"/>
      <c r="L33" s="69" t="s">
        <v>78</v>
      </c>
      <c r="M33" s="106" t="s">
        <v>79</v>
      </c>
      <c r="N33" s="107">
        <v>20</v>
      </c>
      <c r="O33" s="108" t="s">
        <v>80</v>
      </c>
      <c r="P33" s="109"/>
      <c r="Q33" s="110"/>
      <c r="R33" s="111"/>
      <c r="S33" s="105"/>
    </row>
    <row r="34" spans="1:19" s="2" customFormat="1" ht="12.75" customHeight="1" hidden="1">
      <c r="A34" s="112"/>
      <c r="B34" s="113"/>
      <c r="C34" s="113"/>
      <c r="D34" s="113"/>
      <c r="E34" s="113"/>
      <c r="F34" s="71"/>
      <c r="G34" s="114"/>
      <c r="H34" s="113"/>
      <c r="I34" s="113"/>
      <c r="J34" s="113"/>
      <c r="K34" s="115"/>
      <c r="L34" s="116"/>
      <c r="M34" s="116"/>
      <c r="N34" s="116"/>
      <c r="O34" s="116"/>
      <c r="P34" s="116"/>
      <c r="Q34" s="116"/>
      <c r="R34" s="117"/>
      <c r="S34" s="116"/>
    </row>
    <row r="35" spans="1:19" s="2" customFormat="1" ht="35.25" customHeight="1">
      <c r="A35" s="118" t="s">
        <v>6</v>
      </c>
      <c r="B35" s="119"/>
      <c r="C35" s="119"/>
      <c r="D35" s="119"/>
      <c r="E35" s="97"/>
      <c r="F35" s="98"/>
      <c r="G35" s="99"/>
      <c r="H35" s="97"/>
      <c r="I35" s="97"/>
      <c r="J35" s="97"/>
      <c r="K35" s="101"/>
      <c r="L35" s="88" t="s">
        <v>81</v>
      </c>
      <c r="M35" s="178" t="s">
        <v>82</v>
      </c>
      <c r="N35" s="178"/>
      <c r="O35" s="178"/>
      <c r="P35" s="178"/>
      <c r="Q35" s="178"/>
      <c r="R35" s="120"/>
      <c r="S35" s="57"/>
    </row>
    <row r="36" spans="1:19" s="2" customFormat="1" ht="33" customHeight="1">
      <c r="A36" s="102" t="s">
        <v>76</v>
      </c>
      <c r="B36" s="47"/>
      <c r="C36" s="47"/>
      <c r="D36" s="47"/>
      <c r="E36" s="47"/>
      <c r="F36" s="82"/>
      <c r="G36" s="103" t="s">
        <v>77</v>
      </c>
      <c r="H36" s="47"/>
      <c r="I36" s="47"/>
      <c r="J36" s="47"/>
      <c r="K36" s="105"/>
      <c r="L36" s="62" t="s">
        <v>83</v>
      </c>
      <c r="M36" s="43"/>
      <c r="N36" s="64" t="s">
        <v>84</v>
      </c>
      <c r="O36" s="68"/>
      <c r="P36" s="42"/>
      <c r="Q36" s="43"/>
      <c r="R36" s="44"/>
      <c r="S36" s="48"/>
    </row>
    <row r="37" spans="1:19" s="2" customFormat="1" ht="23.25" customHeight="1">
      <c r="A37" s="121" t="s">
        <v>8</v>
      </c>
      <c r="B37" s="113"/>
      <c r="C37" s="113"/>
      <c r="D37" s="113"/>
      <c r="E37" s="113"/>
      <c r="F37" s="71"/>
      <c r="G37" s="114"/>
      <c r="H37" s="113"/>
      <c r="I37" s="113"/>
      <c r="J37" s="113"/>
      <c r="K37" s="115"/>
      <c r="L37" s="69" t="s">
        <v>85</v>
      </c>
      <c r="M37" s="75" t="s">
        <v>86</v>
      </c>
      <c r="N37" s="79"/>
      <c r="O37" s="47"/>
      <c r="P37" s="79"/>
      <c r="Q37" s="76"/>
      <c r="R37" s="73"/>
      <c r="S37" s="74"/>
    </row>
    <row r="38" spans="1:19" s="2" customFormat="1" ht="21.75" customHeight="1">
      <c r="A38" s="96"/>
      <c r="B38" s="97"/>
      <c r="C38" s="97"/>
      <c r="D38" s="97"/>
      <c r="E38" s="97"/>
      <c r="F38" s="98"/>
      <c r="G38" s="99"/>
      <c r="H38" s="97"/>
      <c r="I38" s="97"/>
      <c r="J38" s="97"/>
      <c r="K38" s="101"/>
      <c r="L38" s="69" t="s">
        <v>87</v>
      </c>
      <c r="M38" s="75" t="s">
        <v>88</v>
      </c>
      <c r="N38" s="79"/>
      <c r="O38" s="47"/>
      <c r="P38" s="79"/>
      <c r="Q38" s="76"/>
      <c r="R38" s="73"/>
      <c r="S38" s="74"/>
    </row>
    <row r="39" spans="1:19" s="2" customFormat="1" ht="21.75" customHeight="1">
      <c r="A39" s="122" t="s">
        <v>76</v>
      </c>
      <c r="B39" s="39"/>
      <c r="C39" s="39"/>
      <c r="D39" s="39"/>
      <c r="E39" s="39"/>
      <c r="F39" s="123"/>
      <c r="G39" s="124" t="s">
        <v>77</v>
      </c>
      <c r="H39" s="39"/>
      <c r="I39" s="39"/>
      <c r="J39" s="39"/>
      <c r="K39" s="125"/>
      <c r="L39" s="88" t="s">
        <v>89</v>
      </c>
      <c r="M39" s="89" t="s">
        <v>90</v>
      </c>
      <c r="N39" s="50"/>
      <c r="O39" s="39"/>
      <c r="P39" s="50"/>
      <c r="Q39" s="53"/>
      <c r="R39" s="90"/>
      <c r="S39" s="57"/>
    </row>
  </sheetData>
  <sheetProtection/>
  <mergeCells count="13">
    <mergeCell ref="Q7:R7"/>
    <mergeCell ref="E13:M13"/>
    <mergeCell ref="H16:I16"/>
    <mergeCell ref="K16:M16"/>
    <mergeCell ref="M35:Q35"/>
    <mergeCell ref="B13:D13"/>
    <mergeCell ref="B29:D29"/>
    <mergeCell ref="E5:M5"/>
    <mergeCell ref="E6:M6"/>
    <mergeCell ref="E7:M7"/>
    <mergeCell ref="E9:M9"/>
    <mergeCell ref="E10:M10"/>
    <mergeCell ref="E11:M11"/>
  </mergeCells>
  <printOptions horizontalCentered="1"/>
  <pageMargins left="0.3937007874015748" right="0.3937007874015748" top="0.7874015748031497" bottom="0.7874015748031497" header="0" footer="0"/>
  <pageSetup blackAndWhite="1"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18"/>
  <sheetViews>
    <sheetView zoomScalePageLayoutView="0" workbookViewId="0" topLeftCell="A1">
      <selection activeCell="A1" sqref="A1:IV16384"/>
    </sheetView>
  </sheetViews>
  <sheetFormatPr defaultColWidth="9.33203125" defaultRowHeight="10.5"/>
  <cols>
    <col min="1" max="1" width="7" style="536" customWidth="1"/>
    <col min="2" max="2" width="12.16015625" style="536" customWidth="1"/>
    <col min="3" max="3" width="63.83203125" style="536" customWidth="1"/>
    <col min="4" max="4" width="18.5" style="558" customWidth="1"/>
    <col min="5" max="5" width="6.5" style="536" customWidth="1"/>
    <col min="6" max="6" width="7.16015625" style="536" customWidth="1"/>
    <col min="7" max="7" width="11.83203125" style="536" customWidth="1"/>
    <col min="8" max="8" width="12.16015625" style="536" customWidth="1"/>
    <col min="9" max="9" width="14.16015625" style="536" customWidth="1"/>
    <col min="10" max="10" width="12" style="535" customWidth="1"/>
    <col min="11" max="11" width="12.33203125" style="535" customWidth="1"/>
    <col min="12" max="16384" width="9.33203125" style="536" customWidth="1"/>
  </cols>
  <sheetData>
    <row r="1" spans="1:10" s="334" customFormat="1" ht="34.5" thickBot="1">
      <c r="A1" s="329" t="s">
        <v>2172</v>
      </c>
      <c r="B1" s="329" t="s">
        <v>2173</v>
      </c>
      <c r="C1" s="330" t="s">
        <v>2174</v>
      </c>
      <c r="D1" s="331"/>
      <c r="E1" s="332" t="s">
        <v>2175</v>
      </c>
      <c r="F1" s="332" t="s">
        <v>2176</v>
      </c>
      <c r="G1" s="332" t="s">
        <v>2177</v>
      </c>
      <c r="H1" s="332" t="s">
        <v>2178</v>
      </c>
      <c r="I1" s="332" t="s">
        <v>2179</v>
      </c>
      <c r="J1" s="333"/>
    </row>
    <row r="2" spans="1:10" s="344" customFormat="1" ht="12" customHeight="1">
      <c r="A2" s="335"/>
      <c r="B2" s="336"/>
      <c r="C2" s="337"/>
      <c r="D2" s="338"/>
      <c r="E2" s="339"/>
      <c r="F2" s="340"/>
      <c r="G2" s="341"/>
      <c r="H2" s="340"/>
      <c r="I2" s="342"/>
      <c r="J2" s="343"/>
    </row>
    <row r="3" spans="1:10" s="344" customFormat="1" ht="12" customHeight="1">
      <c r="A3" s="345"/>
      <c r="B3" s="346"/>
      <c r="C3" s="347" t="s">
        <v>2180</v>
      </c>
      <c r="D3" s="348"/>
      <c r="E3" s="349"/>
      <c r="F3" s="350"/>
      <c r="G3" s="351"/>
      <c r="H3" s="352"/>
      <c r="I3" s="353"/>
      <c r="J3" s="343"/>
    </row>
    <row r="4" spans="1:10" s="344" customFormat="1" ht="12" customHeight="1">
      <c r="A4" s="345"/>
      <c r="B4" s="346"/>
      <c r="C4" s="354" t="s">
        <v>2181</v>
      </c>
      <c r="D4" s="348"/>
      <c r="E4" s="349"/>
      <c r="F4" s="350"/>
      <c r="G4" s="351"/>
      <c r="H4" s="352"/>
      <c r="I4" s="353"/>
      <c r="J4" s="343"/>
    </row>
    <row r="5" spans="1:13" s="362" customFormat="1" ht="12" customHeight="1">
      <c r="A5" s="355"/>
      <c r="B5" s="356"/>
      <c r="C5" s="357"/>
      <c r="D5" s="358"/>
      <c r="E5" s="359"/>
      <c r="F5" s="360"/>
      <c r="G5" s="361"/>
      <c r="H5" s="361"/>
      <c r="I5" s="361"/>
      <c r="M5" s="363"/>
    </row>
    <row r="6" spans="1:9" s="362" customFormat="1" ht="12" customHeight="1">
      <c r="A6" s="364"/>
      <c r="B6" s="365"/>
      <c r="C6" s="366" t="s">
        <v>2182</v>
      </c>
      <c r="D6" s="367"/>
      <c r="E6" s="360"/>
      <c r="F6" s="358"/>
      <c r="G6" s="368"/>
      <c r="H6" s="369"/>
      <c r="I6" s="370"/>
    </row>
    <row r="7" spans="1:9" s="362" customFormat="1" ht="12" customHeight="1">
      <c r="A7" s="364"/>
      <c r="B7" s="356"/>
      <c r="C7" s="366" t="s">
        <v>2183</v>
      </c>
      <c r="D7" s="367"/>
      <c r="E7" s="358"/>
      <c r="F7" s="360"/>
      <c r="G7" s="368"/>
      <c r="H7" s="369"/>
      <c r="I7" s="370"/>
    </row>
    <row r="8" spans="1:10" s="344" customFormat="1" ht="12" customHeight="1">
      <c r="A8" s="371"/>
      <c r="B8" s="356"/>
      <c r="C8" s="372"/>
      <c r="D8" s="373"/>
      <c r="E8" s="374"/>
      <c r="F8" s="375"/>
      <c r="G8" s="351"/>
      <c r="H8" s="352"/>
      <c r="I8" s="353"/>
      <c r="J8" s="343"/>
    </row>
    <row r="9" spans="1:11" s="381" customFormat="1" ht="12" customHeight="1">
      <c r="A9" s="376" t="s">
        <v>2184</v>
      </c>
      <c r="B9" s="377" t="s">
        <v>2185</v>
      </c>
      <c r="C9" s="378" t="s">
        <v>2186</v>
      </c>
      <c r="D9" s="379"/>
      <c r="E9" s="379" t="s">
        <v>245</v>
      </c>
      <c r="F9" s="379">
        <v>1</v>
      </c>
      <c r="G9" s="380"/>
      <c r="H9" s="380"/>
      <c r="I9" s="380"/>
      <c r="J9" s="362"/>
      <c r="K9" s="362"/>
    </row>
    <row r="10" spans="1:10" s="381" customFormat="1" ht="12" customHeight="1">
      <c r="A10" s="382"/>
      <c r="B10" s="383"/>
      <c r="C10" s="378" t="s">
        <v>2187</v>
      </c>
      <c r="D10" s="379"/>
      <c r="E10" s="384"/>
      <c r="F10" s="385"/>
      <c r="G10" s="380"/>
      <c r="H10" s="380"/>
      <c r="I10" s="380"/>
      <c r="J10" s="386"/>
    </row>
    <row r="11" spans="1:11" s="343" customFormat="1" ht="12" customHeight="1">
      <c r="A11" s="387"/>
      <c r="B11" s="377"/>
      <c r="C11" s="388"/>
      <c r="D11" s="389"/>
      <c r="E11" s="390"/>
      <c r="F11" s="391"/>
      <c r="G11" s="380"/>
      <c r="H11" s="392"/>
      <c r="I11" s="393"/>
      <c r="J11" s="386"/>
      <c r="K11" s="386"/>
    </row>
    <row r="12" spans="1:11" s="381" customFormat="1" ht="12" customHeight="1">
      <c r="A12" s="376" t="s">
        <v>2188</v>
      </c>
      <c r="B12" s="377" t="s">
        <v>2185</v>
      </c>
      <c r="C12" s="378" t="s">
        <v>2186</v>
      </c>
      <c r="D12" s="379"/>
      <c r="E12" s="379" t="s">
        <v>245</v>
      </c>
      <c r="F12" s="379">
        <v>1</v>
      </c>
      <c r="G12" s="380"/>
      <c r="H12" s="380"/>
      <c r="I12" s="380"/>
      <c r="J12" s="362"/>
      <c r="K12" s="362"/>
    </row>
    <row r="13" spans="1:10" s="381" customFormat="1" ht="12" customHeight="1">
      <c r="A13" s="382"/>
      <c r="B13" s="383"/>
      <c r="C13" s="378" t="s">
        <v>2189</v>
      </c>
      <c r="D13" s="379"/>
      <c r="E13" s="384"/>
      <c r="F13" s="385"/>
      <c r="G13" s="380"/>
      <c r="H13" s="380"/>
      <c r="I13" s="380"/>
      <c r="J13" s="386"/>
    </row>
    <row r="14" spans="1:10" s="396" customFormat="1" ht="12" customHeight="1">
      <c r="A14" s="387"/>
      <c r="B14" s="377"/>
      <c r="C14" s="394"/>
      <c r="D14" s="390"/>
      <c r="E14" s="390"/>
      <c r="F14" s="389"/>
      <c r="G14" s="390"/>
      <c r="H14" s="392"/>
      <c r="I14" s="393"/>
      <c r="J14" s="395"/>
    </row>
    <row r="15" spans="1:11" s="381" customFormat="1" ht="12" customHeight="1">
      <c r="A15" s="376" t="s">
        <v>2190</v>
      </c>
      <c r="B15" s="383"/>
      <c r="C15" s="378" t="s">
        <v>2191</v>
      </c>
      <c r="D15" s="379"/>
      <c r="E15" s="379" t="s">
        <v>2192</v>
      </c>
      <c r="F15" s="389">
        <v>0.896</v>
      </c>
      <c r="G15" s="380"/>
      <c r="H15" s="380"/>
      <c r="I15" s="380"/>
      <c r="J15" s="362"/>
      <c r="K15" s="362"/>
    </row>
    <row r="16" spans="1:11" s="381" customFormat="1" ht="12" customHeight="1">
      <c r="A16" s="382"/>
      <c r="B16" s="383"/>
      <c r="C16" s="378" t="s">
        <v>2193</v>
      </c>
      <c r="D16" s="379"/>
      <c r="E16" s="379"/>
      <c r="F16" s="389"/>
      <c r="G16" s="380"/>
      <c r="H16" s="380"/>
      <c r="I16" s="397"/>
      <c r="J16" s="362"/>
      <c r="K16" s="362"/>
    </row>
    <row r="17" spans="1:10" s="396" customFormat="1" ht="12" customHeight="1">
      <c r="A17" s="387"/>
      <c r="B17" s="377"/>
      <c r="C17" s="390"/>
      <c r="D17" s="390"/>
      <c r="E17" s="390"/>
      <c r="F17" s="391"/>
      <c r="G17" s="390"/>
      <c r="H17" s="398"/>
      <c r="I17" s="394"/>
      <c r="J17" s="395"/>
    </row>
    <row r="18" spans="1:11" s="381" customFormat="1" ht="12" customHeight="1">
      <c r="A18" s="376" t="s">
        <v>2194</v>
      </c>
      <c r="B18" s="383"/>
      <c r="C18" s="378" t="s">
        <v>2195</v>
      </c>
      <c r="D18" s="379"/>
      <c r="E18" s="379" t="s">
        <v>2192</v>
      </c>
      <c r="F18" s="389">
        <v>0.04</v>
      </c>
      <c r="G18" s="380"/>
      <c r="H18" s="380"/>
      <c r="I18" s="380"/>
      <c r="J18" s="362"/>
      <c r="K18" s="362"/>
    </row>
    <row r="19" spans="1:11" s="381" customFormat="1" ht="12" customHeight="1">
      <c r="A19" s="376"/>
      <c r="B19" s="383"/>
      <c r="C19" s="378" t="s">
        <v>2196</v>
      </c>
      <c r="D19" s="379"/>
      <c r="E19" s="379"/>
      <c r="F19" s="389"/>
      <c r="G19" s="380"/>
      <c r="H19" s="380"/>
      <c r="I19" s="397"/>
      <c r="J19" s="362"/>
      <c r="K19" s="362"/>
    </row>
    <row r="20" spans="1:10" s="396" customFormat="1" ht="12" customHeight="1">
      <c r="A20" s="376"/>
      <c r="B20" s="377"/>
      <c r="C20" s="390"/>
      <c r="D20" s="390"/>
      <c r="E20" s="390"/>
      <c r="F20" s="391"/>
      <c r="G20" s="390"/>
      <c r="H20" s="398"/>
      <c r="I20" s="394"/>
      <c r="J20" s="395"/>
    </row>
    <row r="21" spans="1:11" s="396" customFormat="1" ht="12.75" customHeight="1">
      <c r="A21" s="376" t="s">
        <v>2197</v>
      </c>
      <c r="B21" s="377" t="s">
        <v>2198</v>
      </c>
      <c r="C21" s="394" t="s">
        <v>2199</v>
      </c>
      <c r="D21" s="394"/>
      <c r="E21" s="379" t="s">
        <v>245</v>
      </c>
      <c r="F21" s="379">
        <v>1</v>
      </c>
      <c r="G21" s="380"/>
      <c r="H21" s="380"/>
      <c r="I21" s="380"/>
      <c r="J21" s="362"/>
      <c r="K21" s="362"/>
    </row>
    <row r="22" spans="1:11" s="396" customFormat="1" ht="12.75" customHeight="1">
      <c r="A22" s="376"/>
      <c r="B22" s="383"/>
      <c r="C22" s="378" t="s">
        <v>2200</v>
      </c>
      <c r="D22" s="394"/>
      <c r="E22" s="379"/>
      <c r="F22" s="379"/>
      <c r="G22" s="380"/>
      <c r="H22" s="380"/>
      <c r="I22" s="397"/>
      <c r="J22" s="362"/>
      <c r="K22" s="362"/>
    </row>
    <row r="23" spans="1:10" s="396" customFormat="1" ht="12" customHeight="1">
      <c r="A23" s="376"/>
      <c r="B23" s="377"/>
      <c r="C23" s="390"/>
      <c r="D23" s="390"/>
      <c r="E23" s="390"/>
      <c r="F23" s="391"/>
      <c r="G23" s="390"/>
      <c r="H23" s="398"/>
      <c r="I23" s="394"/>
      <c r="J23" s="395"/>
    </row>
    <row r="24" spans="1:9" s="396" customFormat="1" ht="12" customHeight="1">
      <c r="A24" s="376" t="s">
        <v>2201</v>
      </c>
      <c r="B24" s="378"/>
      <c r="C24" s="394"/>
      <c r="D24" s="399"/>
      <c r="E24" s="379"/>
      <c r="F24" s="379"/>
      <c r="G24" s="392"/>
      <c r="H24" s="392"/>
      <c r="I24" s="392"/>
    </row>
    <row r="25" spans="1:10" s="404" customFormat="1" ht="12" customHeight="1">
      <c r="A25" s="376" t="s">
        <v>2202</v>
      </c>
      <c r="B25" s="400"/>
      <c r="C25" s="394" t="s">
        <v>2203</v>
      </c>
      <c r="D25" s="389"/>
      <c r="E25" s="390"/>
      <c r="F25" s="391"/>
      <c r="G25" s="380"/>
      <c r="H25" s="401"/>
      <c r="I25" s="402"/>
      <c r="J25" s="403"/>
    </row>
    <row r="26" spans="1:10" s="404" customFormat="1" ht="12" customHeight="1">
      <c r="A26" s="376" t="s">
        <v>2204</v>
      </c>
      <c r="B26" s="400"/>
      <c r="C26" s="390"/>
      <c r="D26" s="389"/>
      <c r="E26" s="390"/>
      <c r="F26" s="391"/>
      <c r="G26" s="380"/>
      <c r="H26" s="401"/>
      <c r="I26" s="402"/>
      <c r="J26" s="403"/>
    </row>
    <row r="27" spans="1:10" s="396" customFormat="1" ht="12" customHeight="1">
      <c r="A27" s="387"/>
      <c r="B27" s="377"/>
      <c r="C27" s="390"/>
      <c r="D27" s="390"/>
      <c r="E27" s="390"/>
      <c r="F27" s="391"/>
      <c r="G27" s="390"/>
      <c r="H27" s="398"/>
      <c r="I27" s="394"/>
      <c r="J27" s="395"/>
    </row>
    <row r="28" spans="1:10" s="396" customFormat="1" ht="12" customHeight="1">
      <c r="A28" s="376" t="s">
        <v>2205</v>
      </c>
      <c r="B28" s="383"/>
      <c r="C28" s="378" t="s">
        <v>2206</v>
      </c>
      <c r="D28" s="405"/>
      <c r="E28" s="379"/>
      <c r="F28" s="392"/>
      <c r="G28" s="392"/>
      <c r="H28" s="392"/>
      <c r="I28" s="394"/>
      <c r="J28" s="395"/>
    </row>
    <row r="29" spans="1:10" s="396" customFormat="1" ht="12" customHeight="1">
      <c r="A29" s="387"/>
      <c r="B29" s="377"/>
      <c r="C29" s="390"/>
      <c r="D29" s="390"/>
      <c r="E29" s="390"/>
      <c r="F29" s="391"/>
      <c r="G29" s="390"/>
      <c r="H29" s="398"/>
      <c r="I29" s="394"/>
      <c r="J29" s="395"/>
    </row>
    <row r="30" spans="1:10" s="396" customFormat="1" ht="12" customHeight="1">
      <c r="A30" s="382"/>
      <c r="B30" s="383"/>
      <c r="C30" s="406"/>
      <c r="D30" s="405" t="s">
        <v>2207</v>
      </c>
      <c r="E30" s="407"/>
      <c r="F30" s="408"/>
      <c r="G30" s="408"/>
      <c r="H30" s="408"/>
      <c r="I30" s="394"/>
      <c r="J30" s="395"/>
    </row>
    <row r="31" spans="1:11" s="396" customFormat="1" ht="12" customHeight="1">
      <c r="A31" s="409"/>
      <c r="B31" s="383"/>
      <c r="C31" s="378" t="s">
        <v>2208</v>
      </c>
      <c r="D31" s="378">
        <v>1</v>
      </c>
      <c r="E31" s="379" t="s">
        <v>2192</v>
      </c>
      <c r="F31" s="379">
        <f>PRODUCT(4.46,D31)</f>
        <v>4.46</v>
      </c>
      <c r="G31" s="380"/>
      <c r="H31" s="380"/>
      <c r="I31" s="380"/>
      <c r="J31" s="362"/>
      <c r="K31" s="362"/>
    </row>
    <row r="32" spans="1:11" s="396" customFormat="1" ht="12" customHeight="1">
      <c r="A32" s="409"/>
      <c r="B32" s="383"/>
      <c r="C32" s="378" t="s">
        <v>2209</v>
      </c>
      <c r="D32" s="378">
        <v>0.5</v>
      </c>
      <c r="E32" s="379" t="s">
        <v>2192</v>
      </c>
      <c r="F32" s="379">
        <f>PRODUCT(4.46,D32)</f>
        <v>2.23</v>
      </c>
      <c r="G32" s="380"/>
      <c r="H32" s="380"/>
      <c r="I32" s="380"/>
      <c r="J32" s="362"/>
      <c r="K32" s="362"/>
    </row>
    <row r="33" spans="1:11" s="396" customFormat="1" ht="12" customHeight="1">
      <c r="A33" s="409"/>
      <c r="B33" s="383"/>
      <c r="C33" s="378" t="s">
        <v>2210</v>
      </c>
      <c r="D33" s="378">
        <v>2</v>
      </c>
      <c r="E33" s="379" t="s">
        <v>2192</v>
      </c>
      <c r="F33" s="379">
        <f>PRODUCT(3.5,D33)</f>
        <v>7</v>
      </c>
      <c r="G33" s="380"/>
      <c r="H33" s="380"/>
      <c r="I33" s="380"/>
      <c r="J33" s="362"/>
      <c r="K33" s="362"/>
    </row>
    <row r="34" spans="1:11" s="396" customFormat="1" ht="12" customHeight="1">
      <c r="A34" s="409"/>
      <c r="B34" s="383"/>
      <c r="C34" s="378" t="s">
        <v>2211</v>
      </c>
      <c r="D34" s="378">
        <v>1</v>
      </c>
      <c r="E34" s="379" t="s">
        <v>2192</v>
      </c>
      <c r="F34" s="379">
        <f>PRODUCT(1.5,D34)</f>
        <v>1.5</v>
      </c>
      <c r="G34" s="380"/>
      <c r="H34" s="380"/>
      <c r="I34" s="380"/>
      <c r="J34" s="362"/>
      <c r="K34" s="362"/>
    </row>
    <row r="35" spans="1:13" s="381" customFormat="1" ht="12" customHeight="1">
      <c r="A35" s="410"/>
      <c r="B35" s="383"/>
      <c r="C35" s="378" t="s">
        <v>2212</v>
      </c>
      <c r="D35" s="378">
        <v>5.5</v>
      </c>
      <c r="E35" s="379" t="s">
        <v>2192</v>
      </c>
      <c r="F35" s="379">
        <f>PRODUCT(1.05,D35)</f>
        <v>5.775</v>
      </c>
      <c r="G35" s="380"/>
      <c r="H35" s="380"/>
      <c r="I35" s="393"/>
      <c r="J35" s="362"/>
      <c r="K35" s="362"/>
      <c r="L35" s="396"/>
      <c r="M35" s="411"/>
    </row>
    <row r="36" spans="1:13" s="381" customFormat="1" ht="12" customHeight="1">
      <c r="A36" s="410"/>
      <c r="B36" s="383"/>
      <c r="C36" s="378"/>
      <c r="D36" s="378"/>
      <c r="E36" s="379"/>
      <c r="F36" s="379"/>
      <c r="G36" s="380"/>
      <c r="H36" s="380"/>
      <c r="I36" s="393"/>
      <c r="J36" s="362"/>
      <c r="K36" s="362"/>
      <c r="L36" s="396"/>
      <c r="M36" s="412"/>
    </row>
    <row r="37" spans="1:13" s="362" customFormat="1" ht="12" customHeight="1">
      <c r="A37" s="413" t="s">
        <v>2213</v>
      </c>
      <c r="B37" s="383"/>
      <c r="C37" s="378" t="s">
        <v>2214</v>
      </c>
      <c r="D37" s="389"/>
      <c r="E37" s="389" t="s">
        <v>2215</v>
      </c>
      <c r="F37" s="389">
        <v>1</v>
      </c>
      <c r="G37" s="380"/>
      <c r="H37" s="380"/>
      <c r="I37" s="380"/>
      <c r="M37" s="414"/>
    </row>
    <row r="38" spans="1:10" s="396" customFormat="1" ht="12" customHeight="1">
      <c r="A38" s="387"/>
      <c r="B38" s="377"/>
      <c r="C38" s="390"/>
      <c r="D38" s="390"/>
      <c r="E38" s="390"/>
      <c r="F38" s="391"/>
      <c r="G38" s="390"/>
      <c r="H38" s="398"/>
      <c r="I38" s="394"/>
      <c r="J38" s="395"/>
    </row>
    <row r="39" spans="1:13" s="362" customFormat="1" ht="12" customHeight="1">
      <c r="A39" s="413" t="s">
        <v>2216</v>
      </c>
      <c r="B39" s="383"/>
      <c r="C39" s="394" t="s">
        <v>2217</v>
      </c>
      <c r="D39" s="389"/>
      <c r="E39" s="379" t="s">
        <v>245</v>
      </c>
      <c r="F39" s="379">
        <v>1</v>
      </c>
      <c r="G39" s="380"/>
      <c r="H39" s="380"/>
      <c r="I39" s="393"/>
      <c r="M39" s="415"/>
    </row>
    <row r="40" spans="1:9" s="362" customFormat="1" ht="12" customHeight="1">
      <c r="A40" s="413"/>
      <c r="B40" s="390"/>
      <c r="C40" s="390"/>
      <c r="D40" s="389"/>
      <c r="E40" s="379"/>
      <c r="F40" s="379"/>
      <c r="G40" s="380"/>
      <c r="H40" s="380"/>
      <c r="I40" s="380"/>
    </row>
    <row r="41" spans="1:9" s="362" customFormat="1" ht="12" customHeight="1">
      <c r="A41" s="413" t="s">
        <v>2218</v>
      </c>
      <c r="B41" s="390"/>
      <c r="C41" s="390" t="s">
        <v>2203</v>
      </c>
      <c r="D41" s="389"/>
      <c r="E41" s="379"/>
      <c r="F41" s="379"/>
      <c r="G41" s="380"/>
      <c r="H41" s="380"/>
      <c r="I41" s="380"/>
    </row>
    <row r="42" spans="1:11" s="396" customFormat="1" ht="12" customHeight="1">
      <c r="A42" s="416"/>
      <c r="B42" s="417"/>
      <c r="C42" s="418"/>
      <c r="D42" s="419"/>
      <c r="E42" s="420"/>
      <c r="F42" s="420"/>
      <c r="G42" s="421"/>
      <c r="H42" s="421"/>
      <c r="I42" s="422"/>
      <c r="J42" s="423"/>
      <c r="K42" s="424"/>
    </row>
    <row r="43" spans="1:13" s="396" customFormat="1" ht="12" customHeight="1">
      <c r="A43" s="425"/>
      <c r="B43" s="426"/>
      <c r="C43" s="427" t="s">
        <v>2219</v>
      </c>
      <c r="D43" s="395"/>
      <c r="E43" s="359"/>
      <c r="F43" s="359"/>
      <c r="G43" s="428"/>
      <c r="H43" s="428"/>
      <c r="I43" s="429"/>
      <c r="J43" s="362"/>
      <c r="K43" s="362"/>
      <c r="M43" s="411"/>
    </row>
    <row r="44" spans="1:9" s="362" customFormat="1" ht="12" customHeight="1">
      <c r="A44" s="430"/>
      <c r="B44" s="431"/>
      <c r="C44" s="427"/>
      <c r="D44" s="432"/>
      <c r="E44" s="432"/>
      <c r="F44" s="433"/>
      <c r="G44" s="428"/>
      <c r="H44" s="428"/>
      <c r="I44" s="434"/>
    </row>
    <row r="45" spans="1:9" s="362" customFormat="1" ht="12" customHeight="1">
      <c r="A45" s="430"/>
      <c r="B45" s="431"/>
      <c r="C45" s="427"/>
      <c r="D45" s="432"/>
      <c r="E45" s="432"/>
      <c r="F45" s="433"/>
      <c r="G45" s="428"/>
      <c r="H45" s="428"/>
      <c r="I45" s="434"/>
    </row>
    <row r="46" spans="1:9" s="362" customFormat="1" ht="12" customHeight="1">
      <c r="A46" s="435"/>
      <c r="B46" s="431"/>
      <c r="C46" s="436" t="s">
        <v>2220</v>
      </c>
      <c r="D46" s="437"/>
      <c r="E46" s="432"/>
      <c r="F46" s="432"/>
      <c r="G46" s="438"/>
      <c r="H46" s="439"/>
      <c r="I46" s="370"/>
    </row>
    <row r="47" spans="1:9" s="362" customFormat="1" ht="12" customHeight="1">
      <c r="A47" s="435"/>
      <c r="B47" s="426"/>
      <c r="C47" s="440" t="s">
        <v>2221</v>
      </c>
      <c r="D47" s="437"/>
      <c r="E47" s="432"/>
      <c r="F47" s="432"/>
      <c r="G47" s="438"/>
      <c r="H47" s="439"/>
      <c r="I47" s="370"/>
    </row>
    <row r="48" spans="1:10" s="344" customFormat="1" ht="12" customHeight="1">
      <c r="A48" s="441"/>
      <c r="B48" s="442"/>
      <c r="C48" s="443"/>
      <c r="D48" s="444"/>
      <c r="E48" s="445"/>
      <c r="F48" s="445"/>
      <c r="G48" s="446"/>
      <c r="H48" s="447"/>
      <c r="I48" s="448"/>
      <c r="J48" s="343"/>
    </row>
    <row r="49" spans="1:9" s="362" customFormat="1" ht="12" customHeight="1">
      <c r="A49" s="376" t="s">
        <v>2222</v>
      </c>
      <c r="B49" s="377" t="s">
        <v>2223</v>
      </c>
      <c r="C49" s="394" t="s">
        <v>2224</v>
      </c>
      <c r="D49" s="449"/>
      <c r="E49" s="379" t="s">
        <v>245</v>
      </c>
      <c r="F49" s="379">
        <v>9</v>
      </c>
      <c r="G49" s="380"/>
      <c r="H49" s="380"/>
      <c r="I49" s="392"/>
    </row>
    <row r="50" spans="1:9" s="362" customFormat="1" ht="12" customHeight="1">
      <c r="A50" s="399"/>
      <c r="B50" s="450" t="s">
        <v>2225</v>
      </c>
      <c r="C50" s="394" t="s">
        <v>2226</v>
      </c>
      <c r="D50" s="449"/>
      <c r="E50" s="379"/>
      <c r="F50" s="379"/>
      <c r="G50" s="380"/>
      <c r="H50" s="392"/>
      <c r="I50" s="397"/>
    </row>
    <row r="51" spans="1:9" s="362" customFormat="1" ht="12" customHeight="1">
      <c r="A51" s="399"/>
      <c r="B51" s="450"/>
      <c r="C51" s="394" t="s">
        <v>2227</v>
      </c>
      <c r="D51" s="390"/>
      <c r="E51" s="394"/>
      <c r="F51" s="451"/>
      <c r="G51" s="380"/>
      <c r="H51" s="452"/>
      <c r="I51" s="452"/>
    </row>
    <row r="52" spans="1:9" s="362" customFormat="1" ht="12" customHeight="1">
      <c r="A52" s="399"/>
      <c r="B52" s="390"/>
      <c r="C52" s="394" t="s">
        <v>2228</v>
      </c>
      <c r="D52" s="390" t="s">
        <v>2229</v>
      </c>
      <c r="E52" s="394"/>
      <c r="F52" s="451"/>
      <c r="G52" s="380"/>
      <c r="H52" s="452"/>
      <c r="I52" s="452"/>
    </row>
    <row r="53" spans="1:9" s="362" customFormat="1" ht="12" customHeight="1">
      <c r="A53" s="399"/>
      <c r="B53" s="390"/>
      <c r="C53" s="394" t="s">
        <v>2230</v>
      </c>
      <c r="D53" s="449" t="s">
        <v>2231</v>
      </c>
      <c r="E53" s="394"/>
      <c r="F53" s="451"/>
      <c r="G53" s="380"/>
      <c r="H53" s="452"/>
      <c r="I53" s="452"/>
    </row>
    <row r="54" spans="1:9" s="362" customFormat="1" ht="12" customHeight="1">
      <c r="A54" s="405"/>
      <c r="B54" s="390"/>
      <c r="C54" s="394" t="s">
        <v>2232</v>
      </c>
      <c r="D54" s="449" t="s">
        <v>2233</v>
      </c>
      <c r="E54" s="389"/>
      <c r="F54" s="389"/>
      <c r="G54" s="380"/>
      <c r="H54" s="390"/>
      <c r="I54" s="390"/>
    </row>
    <row r="55" spans="1:9" s="362" customFormat="1" ht="12" customHeight="1">
      <c r="A55" s="453"/>
      <c r="B55" s="390"/>
      <c r="C55" s="390" t="s">
        <v>2234</v>
      </c>
      <c r="D55" s="454" t="s">
        <v>2235</v>
      </c>
      <c r="E55" s="389"/>
      <c r="F55" s="389"/>
      <c r="G55" s="393"/>
      <c r="H55" s="393"/>
      <c r="I55" s="393"/>
    </row>
    <row r="56" spans="1:12" s="456" customFormat="1" ht="12" customHeight="1">
      <c r="A56" s="376"/>
      <c r="B56" s="377"/>
      <c r="C56" s="394" t="s">
        <v>2236</v>
      </c>
      <c r="D56" s="394"/>
      <c r="E56" s="379"/>
      <c r="F56" s="379"/>
      <c r="G56" s="380"/>
      <c r="H56" s="380"/>
      <c r="I56" s="392"/>
      <c r="J56" s="455"/>
      <c r="K56" s="455"/>
      <c r="L56" s="455"/>
    </row>
    <row r="57" spans="1:10" s="344" customFormat="1" ht="12" customHeight="1">
      <c r="A57" s="457"/>
      <c r="B57" s="377"/>
      <c r="C57" s="458"/>
      <c r="D57" s="399"/>
      <c r="E57" s="379"/>
      <c r="F57" s="379"/>
      <c r="G57" s="388"/>
      <c r="H57" s="459"/>
      <c r="I57" s="459"/>
      <c r="J57" s="343"/>
    </row>
    <row r="58" spans="1:9" s="362" customFormat="1" ht="12" customHeight="1">
      <c r="A58" s="376" t="s">
        <v>2188</v>
      </c>
      <c r="B58" s="377" t="s">
        <v>2223</v>
      </c>
      <c r="C58" s="394" t="s">
        <v>2237</v>
      </c>
      <c r="D58" s="449"/>
      <c r="E58" s="379" t="s">
        <v>245</v>
      </c>
      <c r="F58" s="379">
        <v>1</v>
      </c>
      <c r="G58" s="380"/>
      <c r="H58" s="380"/>
      <c r="I58" s="392"/>
    </row>
    <row r="59" spans="1:9" s="362" customFormat="1" ht="12" customHeight="1">
      <c r="A59" s="399"/>
      <c r="B59" s="450" t="s">
        <v>2225</v>
      </c>
      <c r="C59" s="394" t="s">
        <v>2238</v>
      </c>
      <c r="D59" s="449"/>
      <c r="E59" s="379"/>
      <c r="F59" s="379"/>
      <c r="G59" s="380"/>
      <c r="H59" s="392"/>
      <c r="I59" s="397"/>
    </row>
    <row r="60" spans="1:9" s="362" customFormat="1" ht="12" customHeight="1">
      <c r="A60" s="399"/>
      <c r="B60" s="450"/>
      <c r="C60" s="394" t="s">
        <v>2239</v>
      </c>
      <c r="D60" s="390"/>
      <c r="E60" s="394"/>
      <c r="F60" s="451"/>
      <c r="G60" s="380"/>
      <c r="H60" s="452"/>
      <c r="I60" s="452"/>
    </row>
    <row r="61" spans="1:9" s="362" customFormat="1" ht="12" customHeight="1">
      <c r="A61" s="399"/>
      <c r="B61" s="390"/>
      <c r="C61" s="394" t="s">
        <v>2228</v>
      </c>
      <c r="D61" s="390" t="s">
        <v>2240</v>
      </c>
      <c r="E61" s="394"/>
      <c r="F61" s="451"/>
      <c r="G61" s="380"/>
      <c r="H61" s="452"/>
      <c r="I61" s="452"/>
    </row>
    <row r="62" spans="1:9" s="362" customFormat="1" ht="12" customHeight="1">
      <c r="A62" s="399"/>
      <c r="B62" s="390"/>
      <c r="C62" s="394" t="s">
        <v>2230</v>
      </c>
      <c r="D62" s="449" t="s">
        <v>2241</v>
      </c>
      <c r="E62" s="394"/>
      <c r="F62" s="451"/>
      <c r="G62" s="380"/>
      <c r="H62" s="452"/>
      <c r="I62" s="452"/>
    </row>
    <row r="63" spans="1:9" s="362" customFormat="1" ht="12" customHeight="1">
      <c r="A63" s="405"/>
      <c r="B63" s="390"/>
      <c r="C63" s="394" t="s">
        <v>2232</v>
      </c>
      <c r="D63" s="449" t="s">
        <v>2233</v>
      </c>
      <c r="E63" s="389"/>
      <c r="F63" s="389"/>
      <c r="G63" s="380"/>
      <c r="H63" s="390"/>
      <c r="I63" s="390"/>
    </row>
    <row r="64" spans="1:9" s="362" customFormat="1" ht="12" customHeight="1">
      <c r="A64" s="453"/>
      <c r="B64" s="390"/>
      <c r="C64" s="390" t="s">
        <v>2234</v>
      </c>
      <c r="D64" s="454" t="s">
        <v>2242</v>
      </c>
      <c r="E64" s="389"/>
      <c r="F64" s="389"/>
      <c r="G64" s="393"/>
      <c r="H64" s="393"/>
      <c r="I64" s="393"/>
    </row>
    <row r="65" spans="1:12" s="456" customFormat="1" ht="12" customHeight="1">
      <c r="A65" s="376"/>
      <c r="B65" s="377"/>
      <c r="C65" s="394" t="s">
        <v>2243</v>
      </c>
      <c r="D65" s="394"/>
      <c r="E65" s="379"/>
      <c r="F65" s="379"/>
      <c r="G65" s="380"/>
      <c r="H65" s="380"/>
      <c r="I65" s="392"/>
      <c r="J65" s="455"/>
      <c r="K65" s="455"/>
      <c r="L65" s="455"/>
    </row>
    <row r="66" spans="1:15" s="460" customFormat="1" ht="12" customHeight="1">
      <c r="A66" s="376"/>
      <c r="B66" s="377"/>
      <c r="C66" s="378"/>
      <c r="D66" s="379"/>
      <c r="E66" s="379"/>
      <c r="F66" s="379"/>
      <c r="G66" s="380"/>
      <c r="H66" s="380"/>
      <c r="I66" s="392"/>
      <c r="J66" s="362"/>
      <c r="K66" s="362"/>
      <c r="N66" s="461"/>
      <c r="O66" s="461"/>
    </row>
    <row r="67" spans="1:11" s="460" customFormat="1" ht="12" customHeight="1">
      <c r="A67" s="376" t="s">
        <v>2244</v>
      </c>
      <c r="B67" s="377" t="s">
        <v>2185</v>
      </c>
      <c r="C67" s="394" t="s">
        <v>2245</v>
      </c>
      <c r="D67" s="394"/>
      <c r="E67" s="379" t="s">
        <v>245</v>
      </c>
      <c r="F67" s="379">
        <v>21</v>
      </c>
      <c r="G67" s="380"/>
      <c r="H67" s="380"/>
      <c r="I67" s="380"/>
      <c r="J67" s="362"/>
      <c r="K67" s="362"/>
    </row>
    <row r="68" spans="1:11" s="460" customFormat="1" ht="12" customHeight="1">
      <c r="A68" s="462"/>
      <c r="B68" s="377" t="s">
        <v>2246</v>
      </c>
      <c r="C68" s="394" t="s">
        <v>2247</v>
      </c>
      <c r="D68" s="394"/>
      <c r="E68" s="379"/>
      <c r="F68" s="379"/>
      <c r="G68" s="380"/>
      <c r="H68" s="380"/>
      <c r="I68" s="380"/>
      <c r="J68" s="463"/>
      <c r="K68" s="464"/>
    </row>
    <row r="69" spans="1:9" s="464" customFormat="1" ht="12" customHeight="1">
      <c r="A69" s="465"/>
      <c r="B69" s="377"/>
      <c r="C69" s="378" t="s">
        <v>2248</v>
      </c>
      <c r="D69" s="466"/>
      <c r="E69" s="407"/>
      <c r="F69" s="379"/>
      <c r="G69" s="392"/>
      <c r="H69" s="393"/>
      <c r="I69" s="393"/>
    </row>
    <row r="70" spans="1:12" s="456" customFormat="1" ht="12" customHeight="1">
      <c r="A70" s="376"/>
      <c r="B70" s="377"/>
      <c r="C70" s="394"/>
      <c r="D70" s="394"/>
      <c r="E70" s="379"/>
      <c r="F70" s="379"/>
      <c r="G70" s="380"/>
      <c r="H70" s="380"/>
      <c r="I70" s="392"/>
      <c r="J70" s="455"/>
      <c r="K70" s="455"/>
      <c r="L70" s="455"/>
    </row>
    <row r="71" spans="1:11" s="460" customFormat="1" ht="13.5">
      <c r="A71" s="376" t="s">
        <v>2249</v>
      </c>
      <c r="B71" s="377" t="s">
        <v>2185</v>
      </c>
      <c r="C71" s="394" t="s">
        <v>2245</v>
      </c>
      <c r="D71" s="394"/>
      <c r="E71" s="379" t="s">
        <v>245</v>
      </c>
      <c r="F71" s="379">
        <v>5</v>
      </c>
      <c r="G71" s="380"/>
      <c r="H71" s="380"/>
      <c r="I71" s="380"/>
      <c r="J71" s="362"/>
      <c r="K71" s="362"/>
    </row>
    <row r="72" spans="1:9" s="460" customFormat="1" ht="13.5">
      <c r="A72" s="462"/>
      <c r="B72" s="377" t="s">
        <v>2250</v>
      </c>
      <c r="C72" s="394" t="s">
        <v>2251</v>
      </c>
      <c r="D72" s="394"/>
      <c r="E72" s="379"/>
      <c r="F72" s="379"/>
      <c r="G72" s="380"/>
      <c r="H72" s="380"/>
      <c r="I72" s="397"/>
    </row>
    <row r="73" spans="1:9" s="362" customFormat="1" ht="13.5">
      <c r="A73" s="405"/>
      <c r="B73" s="377"/>
      <c r="C73" s="378" t="s">
        <v>2248</v>
      </c>
      <c r="D73" s="466"/>
      <c r="E73" s="407"/>
      <c r="F73" s="379"/>
      <c r="G73" s="392"/>
      <c r="H73" s="393"/>
      <c r="I73" s="393"/>
    </row>
    <row r="74" spans="1:11" s="460" customFormat="1" ht="13.5">
      <c r="A74" s="376"/>
      <c r="B74" s="377"/>
      <c r="C74" s="394"/>
      <c r="D74" s="394"/>
      <c r="E74" s="379"/>
      <c r="F74" s="379"/>
      <c r="G74" s="380"/>
      <c r="H74" s="380"/>
      <c r="I74" s="380"/>
      <c r="J74" s="362"/>
      <c r="K74" s="362"/>
    </row>
    <row r="75" spans="1:15" s="460" customFormat="1" ht="12" customHeight="1">
      <c r="A75" s="376" t="s">
        <v>2252</v>
      </c>
      <c r="B75" s="383" t="s">
        <v>2253</v>
      </c>
      <c r="C75" s="394" t="s">
        <v>2254</v>
      </c>
      <c r="D75" s="394"/>
      <c r="E75" s="379" t="s">
        <v>2207</v>
      </c>
      <c r="F75" s="379">
        <v>1</v>
      </c>
      <c r="G75" s="380"/>
      <c r="H75" s="380"/>
      <c r="I75" s="380"/>
      <c r="J75" s="362"/>
      <c r="K75" s="362"/>
      <c r="L75" s="461"/>
      <c r="M75" s="461"/>
      <c r="N75" s="461"/>
      <c r="O75" s="461"/>
    </row>
    <row r="76" spans="1:15" s="460" customFormat="1" ht="12" customHeight="1">
      <c r="A76" s="376"/>
      <c r="B76" s="383"/>
      <c r="C76" s="467"/>
      <c r="D76" s="394"/>
      <c r="E76" s="379"/>
      <c r="F76" s="379"/>
      <c r="G76" s="380"/>
      <c r="H76" s="380"/>
      <c r="I76" s="380"/>
      <c r="J76" s="468"/>
      <c r="K76" s="468"/>
      <c r="L76" s="461"/>
      <c r="M76" s="461"/>
      <c r="N76" s="461"/>
      <c r="O76" s="461"/>
    </row>
    <row r="77" spans="1:15" s="460" customFormat="1" ht="12" customHeight="1">
      <c r="A77" s="376" t="s">
        <v>2255</v>
      </c>
      <c r="B77" s="383"/>
      <c r="C77" s="390" t="s">
        <v>2203</v>
      </c>
      <c r="D77" s="394"/>
      <c r="E77" s="379"/>
      <c r="F77" s="379"/>
      <c r="G77" s="380"/>
      <c r="H77" s="380"/>
      <c r="I77" s="380"/>
      <c r="J77" s="362"/>
      <c r="K77" s="362"/>
      <c r="L77" s="461"/>
      <c r="M77" s="461"/>
      <c r="N77" s="461"/>
      <c r="O77" s="461"/>
    </row>
    <row r="78" spans="1:15" s="460" customFormat="1" ht="12" customHeight="1">
      <c r="A78" s="376"/>
      <c r="B78" s="383"/>
      <c r="C78" s="467"/>
      <c r="D78" s="394"/>
      <c r="E78" s="379"/>
      <c r="F78" s="379"/>
      <c r="G78" s="380"/>
      <c r="H78" s="380"/>
      <c r="I78" s="380"/>
      <c r="J78" s="468"/>
      <c r="K78" s="468"/>
      <c r="L78" s="461"/>
      <c r="M78" s="461"/>
      <c r="N78" s="461"/>
      <c r="O78" s="461"/>
    </row>
    <row r="79" spans="1:13" s="362" customFormat="1" ht="12" customHeight="1">
      <c r="A79" s="413" t="s">
        <v>2256</v>
      </c>
      <c r="B79" s="377" t="s">
        <v>2257</v>
      </c>
      <c r="C79" s="394" t="s">
        <v>2258</v>
      </c>
      <c r="D79" s="389"/>
      <c r="E79" s="379" t="s">
        <v>245</v>
      </c>
      <c r="F79" s="389">
        <v>8</v>
      </c>
      <c r="G79" s="380"/>
      <c r="H79" s="380"/>
      <c r="I79" s="380"/>
      <c r="M79" s="363"/>
    </row>
    <row r="80" spans="1:13" s="362" customFormat="1" ht="12" customHeight="1">
      <c r="A80" s="413"/>
      <c r="B80" s="383"/>
      <c r="C80" s="394" t="s">
        <v>2259</v>
      </c>
      <c r="D80" s="389"/>
      <c r="E80" s="379"/>
      <c r="F80" s="389"/>
      <c r="G80" s="380"/>
      <c r="H80" s="380"/>
      <c r="I80" s="397"/>
      <c r="M80" s="363"/>
    </row>
    <row r="81" spans="1:11" s="343" customFormat="1" ht="12" customHeight="1">
      <c r="A81" s="376"/>
      <c r="B81" s="400"/>
      <c r="C81" s="390"/>
      <c r="D81" s="389"/>
      <c r="E81" s="390"/>
      <c r="F81" s="391"/>
      <c r="G81" s="380"/>
      <c r="H81" s="401"/>
      <c r="I81" s="394"/>
      <c r="J81" s="386"/>
      <c r="K81" s="386"/>
    </row>
    <row r="82" spans="1:13" s="362" customFormat="1" ht="12" customHeight="1">
      <c r="A82" s="413" t="s">
        <v>2260</v>
      </c>
      <c r="B82" s="377" t="s">
        <v>2257</v>
      </c>
      <c r="C82" s="394" t="s">
        <v>2261</v>
      </c>
      <c r="D82" s="389"/>
      <c r="E82" s="379" t="s">
        <v>245</v>
      </c>
      <c r="F82" s="389">
        <v>1</v>
      </c>
      <c r="G82" s="380"/>
      <c r="H82" s="380"/>
      <c r="I82" s="380"/>
      <c r="M82" s="363"/>
    </row>
    <row r="83" spans="1:13" s="362" customFormat="1" ht="12" customHeight="1">
      <c r="A83" s="413"/>
      <c r="B83" s="383"/>
      <c r="C83" s="394" t="s">
        <v>2259</v>
      </c>
      <c r="D83" s="389"/>
      <c r="E83" s="379"/>
      <c r="F83" s="389"/>
      <c r="G83" s="380"/>
      <c r="H83" s="380"/>
      <c r="I83" s="397"/>
      <c r="M83" s="363"/>
    </row>
    <row r="84" spans="1:13" s="362" customFormat="1" ht="12" customHeight="1">
      <c r="A84" s="413"/>
      <c r="B84" s="377"/>
      <c r="C84" s="378"/>
      <c r="D84" s="389"/>
      <c r="E84" s="379"/>
      <c r="F84" s="389"/>
      <c r="G84" s="380"/>
      <c r="H84" s="380"/>
      <c r="I84" s="380"/>
      <c r="M84" s="363"/>
    </row>
    <row r="85" spans="1:13" s="362" customFormat="1" ht="12" customHeight="1">
      <c r="A85" s="413" t="s">
        <v>2262</v>
      </c>
      <c r="B85" s="377" t="s">
        <v>2257</v>
      </c>
      <c r="C85" s="394" t="s">
        <v>2263</v>
      </c>
      <c r="D85" s="389"/>
      <c r="E85" s="379" t="s">
        <v>245</v>
      </c>
      <c r="F85" s="389">
        <v>5</v>
      </c>
      <c r="G85" s="380"/>
      <c r="H85" s="380"/>
      <c r="I85" s="380"/>
      <c r="M85" s="363"/>
    </row>
    <row r="86" spans="1:13" s="362" customFormat="1" ht="12" customHeight="1">
      <c r="A86" s="413"/>
      <c r="B86" s="383"/>
      <c r="C86" s="394" t="s">
        <v>2259</v>
      </c>
      <c r="D86" s="389"/>
      <c r="E86" s="379"/>
      <c r="F86" s="389"/>
      <c r="G86" s="380"/>
      <c r="H86" s="380"/>
      <c r="I86" s="397"/>
      <c r="M86" s="363"/>
    </row>
    <row r="87" spans="1:9" s="396" customFormat="1" ht="12" customHeight="1">
      <c r="A87" s="413"/>
      <c r="B87" s="377"/>
      <c r="C87" s="394" t="s">
        <v>2264</v>
      </c>
      <c r="D87" s="453"/>
      <c r="E87" s="389"/>
      <c r="F87" s="389"/>
      <c r="G87" s="380"/>
      <c r="H87" s="380"/>
      <c r="I87" s="380"/>
    </row>
    <row r="88" spans="1:13" s="362" customFormat="1" ht="12" customHeight="1">
      <c r="A88" s="413"/>
      <c r="B88" s="377"/>
      <c r="C88" s="378"/>
      <c r="D88" s="389"/>
      <c r="E88" s="379"/>
      <c r="F88" s="389"/>
      <c r="G88" s="380"/>
      <c r="H88" s="380"/>
      <c r="I88" s="380"/>
      <c r="M88" s="363"/>
    </row>
    <row r="89" spans="1:9" s="362" customFormat="1" ht="12" customHeight="1">
      <c r="A89" s="413" t="s">
        <v>2265</v>
      </c>
      <c r="B89" s="377"/>
      <c r="C89" s="378" t="s">
        <v>2266</v>
      </c>
      <c r="D89" s="389"/>
      <c r="E89" s="389"/>
      <c r="F89" s="389"/>
      <c r="G89" s="380"/>
      <c r="H89" s="380"/>
      <c r="I89" s="380"/>
    </row>
    <row r="90" spans="1:13" s="396" customFormat="1" ht="12" customHeight="1">
      <c r="A90" s="376"/>
      <c r="B90" s="377"/>
      <c r="C90" s="394" t="s">
        <v>2267</v>
      </c>
      <c r="D90" s="394"/>
      <c r="E90" s="379" t="s">
        <v>2207</v>
      </c>
      <c r="F90" s="379">
        <v>5</v>
      </c>
      <c r="G90" s="380"/>
      <c r="H90" s="380"/>
      <c r="I90" s="392"/>
      <c r="J90" s="362"/>
      <c r="K90" s="362"/>
      <c r="M90" s="411"/>
    </row>
    <row r="91" spans="1:9" s="362" customFormat="1" ht="12" customHeight="1">
      <c r="A91" s="413"/>
      <c r="B91" s="390"/>
      <c r="C91" s="390" t="s">
        <v>2268</v>
      </c>
      <c r="D91" s="389"/>
      <c r="E91" s="389" t="s">
        <v>2207</v>
      </c>
      <c r="F91" s="389">
        <v>5</v>
      </c>
      <c r="G91" s="380"/>
      <c r="H91" s="380"/>
      <c r="I91" s="380"/>
    </row>
    <row r="92" spans="1:11" s="396" customFormat="1" ht="12" customHeight="1">
      <c r="A92" s="376"/>
      <c r="B92" s="469"/>
      <c r="C92" s="394" t="s">
        <v>2269</v>
      </c>
      <c r="D92" s="394"/>
      <c r="E92" s="379" t="s">
        <v>2207</v>
      </c>
      <c r="F92" s="379">
        <v>1</v>
      </c>
      <c r="G92" s="380"/>
      <c r="H92" s="380"/>
      <c r="I92" s="392"/>
      <c r="J92" s="362"/>
      <c r="K92" s="362"/>
    </row>
    <row r="93" spans="1:13" s="396" customFormat="1" ht="12" customHeight="1">
      <c r="A93" s="376"/>
      <c r="B93" s="377"/>
      <c r="C93" s="394" t="s">
        <v>2270</v>
      </c>
      <c r="D93" s="394"/>
      <c r="E93" s="379" t="s">
        <v>2207</v>
      </c>
      <c r="F93" s="379">
        <v>25</v>
      </c>
      <c r="G93" s="380"/>
      <c r="H93" s="380"/>
      <c r="I93" s="392"/>
      <c r="J93" s="362"/>
      <c r="K93" s="362"/>
      <c r="M93" s="411"/>
    </row>
    <row r="94" spans="1:11" s="396" customFormat="1" ht="12" customHeight="1">
      <c r="A94" s="376"/>
      <c r="B94" s="469"/>
      <c r="C94" s="394" t="s">
        <v>2271</v>
      </c>
      <c r="D94" s="394"/>
      <c r="E94" s="379" t="s">
        <v>2207</v>
      </c>
      <c r="F94" s="470">
        <v>1</v>
      </c>
      <c r="G94" s="380"/>
      <c r="H94" s="380"/>
      <c r="I94" s="392"/>
      <c r="J94" s="362"/>
      <c r="K94" s="362"/>
    </row>
    <row r="95" spans="1:9" s="396" customFormat="1" ht="12" customHeight="1">
      <c r="A95" s="376"/>
      <c r="B95" s="394"/>
      <c r="C95" s="394"/>
      <c r="D95" s="394"/>
      <c r="E95" s="379"/>
      <c r="F95" s="470"/>
      <c r="G95" s="380"/>
      <c r="H95" s="392"/>
      <c r="I95" s="380"/>
    </row>
    <row r="96" spans="1:13" s="362" customFormat="1" ht="12" customHeight="1">
      <c r="A96" s="413" t="s">
        <v>2272</v>
      </c>
      <c r="B96" s="377"/>
      <c r="C96" s="378" t="s">
        <v>2273</v>
      </c>
      <c r="D96" s="389"/>
      <c r="E96" s="389" t="s">
        <v>2215</v>
      </c>
      <c r="F96" s="389">
        <v>1</v>
      </c>
      <c r="G96" s="380"/>
      <c r="H96" s="380"/>
      <c r="I96" s="380"/>
      <c r="M96" s="363"/>
    </row>
    <row r="97" spans="1:13" s="362" customFormat="1" ht="12" customHeight="1">
      <c r="A97" s="413"/>
      <c r="B97" s="377"/>
      <c r="C97" s="378"/>
      <c r="D97" s="389"/>
      <c r="E97" s="379"/>
      <c r="F97" s="389"/>
      <c r="G97" s="380"/>
      <c r="H97" s="380"/>
      <c r="I97" s="380"/>
      <c r="M97" s="363"/>
    </row>
    <row r="98" spans="1:12" s="362" customFormat="1" ht="12" customHeight="1">
      <c r="A98" s="413" t="s">
        <v>2274</v>
      </c>
      <c r="B98" s="390"/>
      <c r="C98" s="390" t="s">
        <v>2203</v>
      </c>
      <c r="D98" s="389"/>
      <c r="E98" s="389"/>
      <c r="F98" s="389"/>
      <c r="G98" s="380"/>
      <c r="H98" s="380"/>
      <c r="I98" s="397"/>
      <c r="J98" s="423"/>
      <c r="K98" s="424"/>
      <c r="L98" s="396"/>
    </row>
    <row r="99" spans="1:13" s="362" customFormat="1" ht="12" customHeight="1">
      <c r="A99" s="471"/>
      <c r="B99" s="417"/>
      <c r="C99" s="472"/>
      <c r="D99" s="473"/>
      <c r="E99" s="420"/>
      <c r="F99" s="473"/>
      <c r="G99" s="421"/>
      <c r="H99" s="421"/>
      <c r="I99" s="474"/>
      <c r="M99" s="363"/>
    </row>
    <row r="100" spans="1:13" s="396" customFormat="1" ht="12" customHeight="1">
      <c r="A100" s="425"/>
      <c r="B100" s="426"/>
      <c r="C100" s="475" t="s">
        <v>2275</v>
      </c>
      <c r="D100" s="395"/>
      <c r="E100" s="359"/>
      <c r="F100" s="359"/>
      <c r="G100" s="428"/>
      <c r="H100" s="428"/>
      <c r="I100" s="429"/>
      <c r="J100" s="362"/>
      <c r="K100" s="362"/>
      <c r="M100" s="411"/>
    </row>
    <row r="101" spans="1:13" s="396" customFormat="1" ht="12" customHeight="1">
      <c r="A101" s="425"/>
      <c r="B101" s="426"/>
      <c r="C101" s="395"/>
      <c r="D101" s="395"/>
      <c r="E101" s="359"/>
      <c r="F101" s="359"/>
      <c r="G101" s="428"/>
      <c r="H101" s="428"/>
      <c r="I101" s="434"/>
      <c r="J101" s="362"/>
      <c r="K101" s="362"/>
      <c r="M101" s="411"/>
    </row>
    <row r="102" spans="1:12" s="480" customFormat="1" ht="12" customHeight="1">
      <c r="A102" s="476"/>
      <c r="B102" s="477"/>
      <c r="C102" s="478"/>
      <c r="D102" s="479"/>
      <c r="E102" s="479"/>
      <c r="F102" s="479"/>
      <c r="G102" s="428"/>
      <c r="H102" s="428"/>
      <c r="I102" s="434"/>
      <c r="J102" s="464"/>
      <c r="K102" s="464"/>
      <c r="L102" s="464"/>
    </row>
    <row r="103" spans="1:9" s="362" customFormat="1" ht="12" customHeight="1">
      <c r="A103" s="435"/>
      <c r="B103" s="431"/>
      <c r="C103" s="436" t="s">
        <v>2276</v>
      </c>
      <c r="D103" s="437"/>
      <c r="E103" s="432"/>
      <c r="F103" s="432"/>
      <c r="G103" s="438"/>
      <c r="H103" s="439"/>
      <c r="I103" s="370"/>
    </row>
    <row r="104" spans="1:9" s="362" customFormat="1" ht="12" customHeight="1">
      <c r="A104" s="435"/>
      <c r="B104" s="431"/>
      <c r="C104" s="440" t="s">
        <v>2277</v>
      </c>
      <c r="D104" s="437"/>
      <c r="E104" s="432"/>
      <c r="F104" s="432"/>
      <c r="G104" s="481"/>
      <c r="H104" s="439"/>
      <c r="I104" s="370"/>
    </row>
    <row r="105" spans="1:9" s="362" customFormat="1" ht="12" customHeight="1">
      <c r="A105" s="482"/>
      <c r="B105" s="483"/>
      <c r="C105" s="484"/>
      <c r="D105" s="484"/>
      <c r="E105" s="485"/>
      <c r="F105" s="485"/>
      <c r="G105" s="486"/>
      <c r="H105" s="487"/>
      <c r="I105" s="488"/>
    </row>
    <row r="106" spans="1:15" s="460" customFormat="1" ht="12" customHeight="1">
      <c r="A106" s="376" t="s">
        <v>2278</v>
      </c>
      <c r="B106" s="377"/>
      <c r="C106" s="489" t="s">
        <v>2279</v>
      </c>
      <c r="D106" s="394"/>
      <c r="E106" s="379"/>
      <c r="F106" s="379"/>
      <c r="G106" s="380"/>
      <c r="H106" s="380"/>
      <c r="I106" s="490"/>
      <c r="N106" s="461"/>
      <c r="O106" s="461"/>
    </row>
    <row r="107" spans="1:15" s="460" customFormat="1" ht="12" customHeight="1">
      <c r="A107" s="376"/>
      <c r="B107" s="377"/>
      <c r="C107" s="378" t="s">
        <v>2280</v>
      </c>
      <c r="D107" s="378" t="s">
        <v>2281</v>
      </c>
      <c r="E107" s="379" t="s">
        <v>2282</v>
      </c>
      <c r="F107" s="379">
        <v>18</v>
      </c>
      <c r="G107" s="380"/>
      <c r="H107" s="380"/>
      <c r="I107" s="490"/>
      <c r="N107" s="461"/>
      <c r="O107" s="461"/>
    </row>
    <row r="108" spans="1:15" s="460" customFormat="1" ht="12" customHeight="1">
      <c r="A108" s="376"/>
      <c r="B108" s="377"/>
      <c r="C108" s="491" t="s">
        <v>2283</v>
      </c>
      <c r="D108" s="378" t="s">
        <v>2284</v>
      </c>
      <c r="E108" s="379" t="s">
        <v>2282</v>
      </c>
      <c r="F108" s="379">
        <v>12</v>
      </c>
      <c r="G108" s="380"/>
      <c r="H108" s="380"/>
      <c r="I108" s="490"/>
      <c r="N108" s="461"/>
      <c r="O108" s="461"/>
    </row>
    <row r="109" spans="1:9" s="362" customFormat="1" ht="12.75" customHeight="1">
      <c r="A109" s="376"/>
      <c r="B109" s="394"/>
      <c r="C109" s="394"/>
      <c r="D109" s="378"/>
      <c r="E109" s="379" t="s">
        <v>2282</v>
      </c>
      <c r="F109" s="379">
        <f>SUM(F107:F108)</f>
        <v>30</v>
      </c>
      <c r="G109" s="380"/>
      <c r="H109" s="380"/>
      <c r="I109" s="380"/>
    </row>
    <row r="110" spans="1:10" s="396" customFormat="1" ht="12.75" customHeight="1">
      <c r="A110" s="376" t="s">
        <v>2285</v>
      </c>
      <c r="B110" s="394"/>
      <c r="C110" s="394" t="s">
        <v>2286</v>
      </c>
      <c r="D110" s="378"/>
      <c r="E110" s="492" t="s">
        <v>320</v>
      </c>
      <c r="F110" s="493">
        <f>PRODUCT(F109,0.001)</f>
        <v>0.03</v>
      </c>
      <c r="G110" s="380"/>
      <c r="H110" s="380"/>
      <c r="I110" s="380"/>
      <c r="J110" s="460"/>
    </row>
    <row r="111" spans="1:10" s="396" customFormat="1" ht="12.75" customHeight="1">
      <c r="A111" s="376"/>
      <c r="B111" s="377"/>
      <c r="C111" s="394" t="s">
        <v>2287</v>
      </c>
      <c r="D111" s="394"/>
      <c r="E111" s="492" t="s">
        <v>2288</v>
      </c>
      <c r="F111" s="492">
        <v>15</v>
      </c>
      <c r="G111" s="494"/>
      <c r="H111" s="495"/>
      <c r="I111" s="380"/>
      <c r="J111" s="496"/>
    </row>
    <row r="112" spans="1:10" s="396" customFormat="1" ht="12.75" customHeight="1">
      <c r="A112" s="376" t="s">
        <v>2289</v>
      </c>
      <c r="B112" s="377"/>
      <c r="C112" s="394" t="s">
        <v>2290</v>
      </c>
      <c r="D112" s="390"/>
      <c r="E112" s="492" t="s">
        <v>320</v>
      </c>
      <c r="F112" s="493">
        <f>PRODUCT(F109,0.001)</f>
        <v>0.03</v>
      </c>
      <c r="G112" s="497"/>
      <c r="H112" s="495"/>
      <c r="I112" s="380"/>
      <c r="J112" s="496"/>
    </row>
    <row r="113" spans="1:10" s="396" customFormat="1" ht="12" customHeight="1">
      <c r="A113" s="498" t="s">
        <v>2291</v>
      </c>
      <c r="B113" s="499"/>
      <c r="C113" s="499" t="s">
        <v>2203</v>
      </c>
      <c r="D113" s="499"/>
      <c r="E113" s="500"/>
      <c r="F113" s="500"/>
      <c r="G113" s="501"/>
      <c r="H113" s="501"/>
      <c r="I113" s="501"/>
      <c r="J113" s="362"/>
    </row>
    <row r="114" spans="1:10" s="362" customFormat="1" ht="12" customHeight="1">
      <c r="A114" s="502"/>
      <c r="B114" s="503"/>
      <c r="C114" s="504"/>
      <c r="D114" s="505"/>
      <c r="E114" s="473"/>
      <c r="F114" s="473"/>
      <c r="G114" s="473"/>
      <c r="H114" s="473"/>
      <c r="I114" s="506"/>
      <c r="J114" s="507"/>
    </row>
    <row r="115" spans="1:10" s="362" customFormat="1" ht="12" customHeight="1">
      <c r="A115" s="508"/>
      <c r="B115" s="431"/>
      <c r="C115" s="427" t="s">
        <v>2292</v>
      </c>
      <c r="D115" s="509"/>
      <c r="E115" s="431"/>
      <c r="F115" s="510"/>
      <c r="G115" s="428"/>
      <c r="H115" s="428"/>
      <c r="I115" s="511"/>
      <c r="J115" s="431"/>
    </row>
    <row r="116" spans="1:10" s="396" customFormat="1" ht="12" customHeight="1">
      <c r="A116" s="512"/>
      <c r="B116" s="395"/>
      <c r="C116" s="395"/>
      <c r="D116" s="513"/>
      <c r="E116" s="359"/>
      <c r="F116" s="359"/>
      <c r="G116" s="428"/>
      <c r="H116" s="428"/>
      <c r="I116" s="434"/>
      <c r="J116" s="395"/>
    </row>
    <row r="117" spans="1:10" s="396" customFormat="1" ht="12" customHeight="1">
      <c r="A117" s="512"/>
      <c r="B117" s="395"/>
      <c r="C117" s="395"/>
      <c r="D117" s="513"/>
      <c r="E117" s="359"/>
      <c r="F117" s="359"/>
      <c r="G117" s="428"/>
      <c r="H117" s="428"/>
      <c r="I117" s="434"/>
      <c r="J117" s="395"/>
    </row>
    <row r="118" spans="1:10" s="396" customFormat="1" ht="12" customHeight="1">
      <c r="A118" s="512"/>
      <c r="B118" s="395"/>
      <c r="C118" s="395"/>
      <c r="D118" s="513"/>
      <c r="E118" s="359"/>
      <c r="F118" s="359"/>
      <c r="G118" s="428"/>
      <c r="H118" s="428"/>
      <c r="I118" s="434"/>
      <c r="J118" s="395"/>
    </row>
    <row r="119" spans="1:12" s="480" customFormat="1" ht="12" customHeight="1">
      <c r="A119" s="476"/>
      <c r="B119" s="477"/>
      <c r="C119" s="478"/>
      <c r="D119" s="479"/>
      <c r="E119" s="479"/>
      <c r="F119" s="479"/>
      <c r="G119" s="428"/>
      <c r="H119" s="428"/>
      <c r="I119" s="434"/>
      <c r="J119" s="477"/>
      <c r="K119" s="464"/>
      <c r="L119" s="464"/>
    </row>
    <row r="120" spans="1:10" s="396" customFormat="1" ht="12" customHeight="1">
      <c r="A120" s="512"/>
      <c r="B120" s="395"/>
      <c r="C120" s="395"/>
      <c r="D120" s="513"/>
      <c r="E120" s="359"/>
      <c r="F120" s="359"/>
      <c r="G120" s="428"/>
      <c r="H120" s="428"/>
      <c r="I120" s="434"/>
      <c r="J120" s="395"/>
    </row>
    <row r="121" spans="1:12" s="480" customFormat="1" ht="12" customHeight="1">
      <c r="A121" s="476"/>
      <c r="B121" s="477"/>
      <c r="C121" s="478"/>
      <c r="D121" s="479"/>
      <c r="E121" s="479"/>
      <c r="F121" s="479"/>
      <c r="G121" s="428"/>
      <c r="H121" s="428"/>
      <c r="I121" s="434"/>
      <c r="J121" s="477"/>
      <c r="K121" s="464"/>
      <c r="L121" s="464"/>
    </row>
    <row r="122" spans="1:12" s="480" customFormat="1" ht="12" customHeight="1">
      <c r="A122" s="476"/>
      <c r="B122" s="477"/>
      <c r="C122" s="478"/>
      <c r="D122" s="479"/>
      <c r="E122" s="479"/>
      <c r="F122" s="479"/>
      <c r="G122" s="428"/>
      <c r="H122" s="428"/>
      <c r="I122" s="434"/>
      <c r="J122" s="477"/>
      <c r="K122" s="464"/>
      <c r="L122" s="464"/>
    </row>
    <row r="123" spans="1:10" s="396" customFormat="1" ht="12" customHeight="1">
      <c r="A123" s="512"/>
      <c r="B123" s="395"/>
      <c r="C123" s="395"/>
      <c r="D123" s="513"/>
      <c r="E123" s="359"/>
      <c r="F123" s="359"/>
      <c r="G123" s="428"/>
      <c r="H123" s="428"/>
      <c r="I123" s="434"/>
      <c r="J123" s="395"/>
    </row>
    <row r="124" spans="1:12" s="480" customFormat="1" ht="12" customHeight="1">
      <c r="A124" s="514"/>
      <c r="B124" s="515"/>
      <c r="C124" s="516"/>
      <c r="D124" s="513"/>
      <c r="E124" s="359"/>
      <c r="F124" s="359"/>
      <c r="G124" s="428"/>
      <c r="H124" s="428"/>
      <c r="I124" s="434"/>
      <c r="J124" s="477"/>
      <c r="K124" s="464"/>
      <c r="L124" s="464"/>
    </row>
    <row r="125" spans="1:12" s="362" customFormat="1" ht="12" customHeight="1">
      <c r="A125" s="517"/>
      <c r="B125" s="442"/>
      <c r="C125" s="518" t="s">
        <v>2293</v>
      </c>
      <c r="D125" s="519"/>
      <c r="E125" s="445"/>
      <c r="F125" s="445"/>
      <c r="G125" s="520"/>
      <c r="H125" s="520"/>
      <c r="I125" s="521"/>
      <c r="J125" s="522"/>
      <c r="K125" s="396"/>
      <c r="L125" s="396"/>
    </row>
    <row r="126" spans="1:10" s="396" customFormat="1" ht="12" customHeight="1">
      <c r="A126" s="376" t="s">
        <v>2294</v>
      </c>
      <c r="B126" s="377"/>
      <c r="C126" s="523" t="s">
        <v>2295</v>
      </c>
      <c r="D126" s="399"/>
      <c r="E126" s="379"/>
      <c r="F126" s="379"/>
      <c r="G126" s="380"/>
      <c r="H126" s="380"/>
      <c r="I126" s="380"/>
      <c r="J126" s="522"/>
    </row>
    <row r="127" spans="1:10" s="396" customFormat="1" ht="12" customHeight="1">
      <c r="A127" s="524"/>
      <c r="B127" s="377"/>
      <c r="C127" s="378" t="s">
        <v>2296</v>
      </c>
      <c r="D127" s="399"/>
      <c r="E127" s="379"/>
      <c r="F127" s="379"/>
      <c r="G127" s="380"/>
      <c r="H127" s="380"/>
      <c r="I127" s="380"/>
      <c r="J127" s="522"/>
    </row>
    <row r="128" spans="1:10" s="396" customFormat="1" ht="12" customHeight="1">
      <c r="A128" s="524"/>
      <c r="B128" s="377"/>
      <c r="C128" s="394" t="s">
        <v>2297</v>
      </c>
      <c r="D128" s="399"/>
      <c r="E128" s="394"/>
      <c r="F128" s="394"/>
      <c r="G128" s="380"/>
      <c r="H128" s="380"/>
      <c r="I128" s="380"/>
      <c r="J128" s="522"/>
    </row>
    <row r="129" spans="1:12" s="362" customFormat="1" ht="12" customHeight="1">
      <c r="A129" s="524"/>
      <c r="B129" s="377"/>
      <c r="C129" s="378" t="s">
        <v>2298</v>
      </c>
      <c r="D129" s="399"/>
      <c r="E129" s="379" t="s">
        <v>2192</v>
      </c>
      <c r="F129" s="379">
        <v>18</v>
      </c>
      <c r="G129" s="380"/>
      <c r="H129" s="380"/>
      <c r="I129" s="380"/>
      <c r="J129" s="522"/>
      <c r="K129" s="396"/>
      <c r="L129" s="396"/>
    </row>
    <row r="130" spans="1:10" s="396" customFormat="1" ht="12" customHeight="1">
      <c r="A130" s="392"/>
      <c r="B130" s="377"/>
      <c r="C130" s="394"/>
      <c r="D130" s="399"/>
      <c r="E130" s="394"/>
      <c r="F130" s="394"/>
      <c r="G130" s="380"/>
      <c r="H130" s="380"/>
      <c r="I130" s="380"/>
      <c r="J130" s="522"/>
    </row>
    <row r="131" spans="1:10" s="396" customFormat="1" ht="12" customHeight="1">
      <c r="A131" s="405"/>
      <c r="B131" s="394"/>
      <c r="C131" s="525"/>
      <c r="D131" s="394"/>
      <c r="E131" s="379"/>
      <c r="F131" s="379"/>
      <c r="G131" s="392"/>
      <c r="H131" s="380"/>
      <c r="I131" s="526"/>
      <c r="J131" s="395"/>
    </row>
    <row r="132" spans="1:10" s="464" customFormat="1" ht="12" customHeight="1">
      <c r="A132" s="376" t="s">
        <v>2299</v>
      </c>
      <c r="B132" s="527"/>
      <c r="C132" s="528" t="s">
        <v>2300</v>
      </c>
      <c r="D132" s="529"/>
      <c r="E132" s="407"/>
      <c r="F132" s="407"/>
      <c r="G132" s="530"/>
      <c r="H132" s="408"/>
      <c r="I132" s="531"/>
      <c r="J132" s="515"/>
    </row>
    <row r="133" spans="1:10" s="396" customFormat="1" ht="12" customHeight="1">
      <c r="A133" s="449"/>
      <c r="B133" s="394"/>
      <c r="C133" s="532" t="s">
        <v>2301</v>
      </c>
      <c r="D133" s="399"/>
      <c r="E133" s="379"/>
      <c r="F133" s="379"/>
      <c r="G133" s="398"/>
      <c r="H133" s="398"/>
      <c r="I133" s="398"/>
      <c r="J133" s="522"/>
    </row>
    <row r="134" spans="1:10" s="396" customFormat="1" ht="12" customHeight="1">
      <c r="A134" s="465"/>
      <c r="B134" s="394"/>
      <c r="C134" s="390" t="s">
        <v>2302</v>
      </c>
      <c r="D134" s="399"/>
      <c r="E134" s="379" t="s">
        <v>2192</v>
      </c>
      <c r="F134" s="389">
        <v>10</v>
      </c>
      <c r="G134" s="380"/>
      <c r="H134" s="380"/>
      <c r="I134" s="380"/>
      <c r="J134" s="522"/>
    </row>
    <row r="135" spans="1:10" s="396" customFormat="1" ht="12" customHeight="1">
      <c r="A135" s="465"/>
      <c r="B135" s="394"/>
      <c r="C135" s="390" t="s">
        <v>2303</v>
      </c>
      <c r="D135" s="399"/>
      <c r="E135" s="379"/>
      <c r="F135" s="389"/>
      <c r="G135" s="380"/>
      <c r="H135" s="380"/>
      <c r="I135" s="380"/>
      <c r="J135" s="522"/>
    </row>
    <row r="136" spans="1:10" s="396" customFormat="1" ht="12" customHeight="1">
      <c r="A136" s="376"/>
      <c r="B136" s="394"/>
      <c r="C136" s="394" t="s">
        <v>2304</v>
      </c>
      <c r="D136" s="394"/>
      <c r="E136" s="379" t="s">
        <v>2305</v>
      </c>
      <c r="F136" s="379">
        <v>1</v>
      </c>
      <c r="G136" s="380"/>
      <c r="H136" s="380"/>
      <c r="I136" s="380"/>
      <c r="J136" s="395"/>
    </row>
    <row r="137" spans="1:10" s="464" customFormat="1" ht="12" customHeight="1">
      <c r="A137" s="533"/>
      <c r="B137" s="534"/>
      <c r="C137" s="529"/>
      <c r="D137" s="529"/>
      <c r="E137" s="407"/>
      <c r="F137" s="379"/>
      <c r="G137" s="380"/>
      <c r="H137" s="380"/>
      <c r="I137" s="380"/>
      <c r="J137" s="477"/>
    </row>
    <row r="138" spans="1:10" ht="12">
      <c r="A138" s="409"/>
      <c r="B138" s="469"/>
      <c r="C138" s="394"/>
      <c r="D138" s="394"/>
      <c r="E138" s="379"/>
      <c r="F138" s="379"/>
      <c r="G138" s="380"/>
      <c r="H138" s="380"/>
      <c r="I138" s="380"/>
      <c r="J138" s="395"/>
    </row>
    <row r="139" spans="1:10" s="396" customFormat="1" ht="12" customHeight="1">
      <c r="A139" s="376" t="s">
        <v>2306</v>
      </c>
      <c r="B139" s="394"/>
      <c r="C139" s="528" t="s">
        <v>2307</v>
      </c>
      <c r="D139" s="394"/>
      <c r="E139" s="399"/>
      <c r="F139" s="379"/>
      <c r="G139" s="380"/>
      <c r="H139" s="380"/>
      <c r="I139" s="380"/>
      <c r="J139" s="522"/>
    </row>
    <row r="140" spans="1:10" s="396" customFormat="1" ht="12" customHeight="1">
      <c r="A140" s="524"/>
      <c r="B140" s="537"/>
      <c r="C140" s="378" t="s">
        <v>2308</v>
      </c>
      <c r="D140" s="394"/>
      <c r="E140" s="394"/>
      <c r="F140" s="409"/>
      <c r="G140" s="380"/>
      <c r="H140" s="380"/>
      <c r="I140" s="380"/>
      <c r="J140" s="522"/>
    </row>
    <row r="141" spans="1:10" s="396" customFormat="1" ht="12" customHeight="1">
      <c r="A141" s="524"/>
      <c r="B141" s="537"/>
      <c r="C141" s="378" t="s">
        <v>2309</v>
      </c>
      <c r="D141" s="394"/>
      <c r="E141" s="394"/>
      <c r="F141" s="409"/>
      <c r="G141" s="380"/>
      <c r="H141" s="380"/>
      <c r="I141" s="380"/>
      <c r="J141" s="522"/>
    </row>
    <row r="142" spans="1:10" s="396" customFormat="1" ht="12" customHeight="1">
      <c r="A142" s="524"/>
      <c r="B142" s="537"/>
      <c r="C142" s="378" t="s">
        <v>2310</v>
      </c>
      <c r="D142" s="394"/>
      <c r="E142" s="379" t="s">
        <v>2192</v>
      </c>
      <c r="F142" s="379">
        <v>6</v>
      </c>
      <c r="G142" s="380"/>
      <c r="H142" s="380"/>
      <c r="I142" s="380"/>
      <c r="J142" s="522"/>
    </row>
    <row r="143" spans="1:10" s="396" customFormat="1" ht="12" customHeight="1">
      <c r="A143" s="524"/>
      <c r="B143" s="537"/>
      <c r="C143" s="394" t="s">
        <v>2311</v>
      </c>
      <c r="D143" s="394"/>
      <c r="E143" s="379" t="s">
        <v>2192</v>
      </c>
      <c r="F143" s="379">
        <v>12</v>
      </c>
      <c r="G143" s="380"/>
      <c r="H143" s="380"/>
      <c r="I143" s="380"/>
      <c r="J143" s="522"/>
    </row>
    <row r="144" spans="1:10" s="396" customFormat="1" ht="12" customHeight="1">
      <c r="A144" s="524"/>
      <c r="B144" s="537"/>
      <c r="C144" s="394" t="s">
        <v>2312</v>
      </c>
      <c r="D144" s="394"/>
      <c r="E144" s="379" t="s">
        <v>2192</v>
      </c>
      <c r="F144" s="379">
        <v>6</v>
      </c>
      <c r="G144" s="380"/>
      <c r="H144" s="380"/>
      <c r="I144" s="380"/>
      <c r="J144" s="395"/>
    </row>
    <row r="145" spans="1:10" ht="12" customHeight="1">
      <c r="A145" s="392"/>
      <c r="B145" s="537"/>
      <c r="C145" s="378" t="s">
        <v>2313</v>
      </c>
      <c r="D145" s="394"/>
      <c r="E145" s="379" t="s">
        <v>2192</v>
      </c>
      <c r="F145" s="379">
        <v>6</v>
      </c>
      <c r="G145" s="380"/>
      <c r="H145" s="380"/>
      <c r="I145" s="380"/>
      <c r="J145" s="395"/>
    </row>
    <row r="146" spans="1:10" ht="12" customHeight="1">
      <c r="A146" s="392"/>
      <c r="B146" s="537"/>
      <c r="C146" s="378" t="s">
        <v>2314</v>
      </c>
      <c r="D146" s="394"/>
      <c r="E146" s="379" t="s">
        <v>2192</v>
      </c>
      <c r="F146" s="379">
        <v>6</v>
      </c>
      <c r="G146" s="380"/>
      <c r="H146" s="380"/>
      <c r="I146" s="380"/>
      <c r="J146" s="395"/>
    </row>
    <row r="147" spans="1:10" s="396" customFormat="1" ht="12" customHeight="1">
      <c r="A147" s="392"/>
      <c r="B147" s="538"/>
      <c r="C147" s="539"/>
      <c r="D147" s="399"/>
      <c r="E147" s="379"/>
      <c r="F147" s="379"/>
      <c r="G147" s="380"/>
      <c r="H147" s="380"/>
      <c r="I147" s="526"/>
      <c r="J147" s="522"/>
    </row>
    <row r="148" spans="1:10" s="396" customFormat="1" ht="12" customHeight="1">
      <c r="A148" s="376"/>
      <c r="B148" s="538"/>
      <c r="C148" s="540" t="s">
        <v>2315</v>
      </c>
      <c r="D148" s="399"/>
      <c r="E148" s="379"/>
      <c r="F148" s="379"/>
      <c r="G148" s="380"/>
      <c r="H148" s="380"/>
      <c r="I148" s="380"/>
      <c r="J148" s="395"/>
    </row>
    <row r="149" spans="1:10" s="396" customFormat="1" ht="12" customHeight="1">
      <c r="A149" s="392"/>
      <c r="B149" s="538"/>
      <c r="C149" s="378" t="s">
        <v>2316</v>
      </c>
      <c r="D149" s="399"/>
      <c r="E149" s="379" t="s">
        <v>2317</v>
      </c>
      <c r="F149" s="457">
        <f>PRODUCT(F144,117,0.001)</f>
        <v>0.7020000000000001</v>
      </c>
      <c r="G149" s="380"/>
      <c r="H149" s="380"/>
      <c r="I149" s="380"/>
      <c r="J149" s="395"/>
    </row>
    <row r="150" spans="1:10" s="396" customFormat="1" ht="12" customHeight="1">
      <c r="A150" s="392"/>
      <c r="B150" s="538"/>
      <c r="C150" s="394" t="s">
        <v>2318</v>
      </c>
      <c r="D150" s="399"/>
      <c r="E150" s="379" t="s">
        <v>2317</v>
      </c>
      <c r="F150" s="457">
        <f>PRODUCT(F142,80.8,0.001)</f>
        <v>0.48479999999999995</v>
      </c>
      <c r="G150" s="380"/>
      <c r="H150" s="380"/>
      <c r="I150" s="380"/>
      <c r="J150" s="395"/>
    </row>
    <row r="151" spans="1:10" s="396" customFormat="1" ht="12" customHeight="1">
      <c r="A151" s="376"/>
      <c r="B151" s="538" t="s">
        <v>1777</v>
      </c>
      <c r="C151" s="394" t="s">
        <v>2319</v>
      </c>
      <c r="D151" s="399"/>
      <c r="E151" s="379" t="s">
        <v>2317</v>
      </c>
      <c r="F151" s="379">
        <f>PRODUCT(F143,150,0.001)</f>
        <v>1.8</v>
      </c>
      <c r="G151" s="380"/>
      <c r="H151" s="380"/>
      <c r="I151" s="380"/>
      <c r="J151" s="395"/>
    </row>
    <row r="152" spans="1:10" s="396" customFormat="1" ht="12" customHeight="1">
      <c r="A152" s="541"/>
      <c r="B152" s="538"/>
      <c r="C152" s="378" t="s">
        <v>2320</v>
      </c>
      <c r="D152" s="399"/>
      <c r="E152" s="379" t="s">
        <v>2317</v>
      </c>
      <c r="F152" s="380">
        <f>PRODUCT(F149+F151,0.2)</f>
        <v>0.5004000000000001</v>
      </c>
      <c r="G152" s="380"/>
      <c r="H152" s="380"/>
      <c r="I152" s="380"/>
      <c r="J152" s="395"/>
    </row>
    <row r="153" spans="1:10" s="396" customFormat="1" ht="12" customHeight="1">
      <c r="A153" s="524"/>
      <c r="B153" s="538"/>
      <c r="C153" s="378" t="s">
        <v>2321</v>
      </c>
      <c r="D153" s="394"/>
      <c r="E153" s="379" t="s">
        <v>2317</v>
      </c>
      <c r="F153" s="457">
        <f>PRODUCT(F150,0.2)</f>
        <v>0.09695999999999999</v>
      </c>
      <c r="G153" s="380"/>
      <c r="H153" s="380"/>
      <c r="I153" s="380"/>
      <c r="J153" s="395"/>
    </row>
    <row r="154" spans="1:10" s="396" customFormat="1" ht="12" customHeight="1">
      <c r="A154" s="524"/>
      <c r="B154" s="538" t="s">
        <v>1777</v>
      </c>
      <c r="C154" s="378" t="s">
        <v>2322</v>
      </c>
      <c r="D154" s="394"/>
      <c r="E154" s="379" t="s">
        <v>2317</v>
      </c>
      <c r="F154" s="457">
        <f>PRODUCT(F142,31.5,0.001)</f>
        <v>0.189</v>
      </c>
      <c r="G154" s="380"/>
      <c r="H154" s="380"/>
      <c r="I154" s="380"/>
      <c r="J154" s="395"/>
    </row>
    <row r="155" spans="1:10" s="396" customFormat="1" ht="12" customHeight="1">
      <c r="A155" s="524"/>
      <c r="B155" s="538"/>
      <c r="C155" s="542"/>
      <c r="D155" s="394"/>
      <c r="E155" s="379"/>
      <c r="F155" s="379"/>
      <c r="G155" s="380"/>
      <c r="H155" s="526"/>
      <c r="I155" s="380"/>
      <c r="J155" s="395"/>
    </row>
    <row r="156" spans="1:13" s="396" customFormat="1" ht="12" customHeight="1">
      <c r="A156" s="524"/>
      <c r="B156" s="538"/>
      <c r="C156" s="543"/>
      <c r="D156" s="399"/>
      <c r="E156" s="379"/>
      <c r="F156" s="379"/>
      <c r="G156" s="380"/>
      <c r="H156" s="380"/>
      <c r="I156" s="544"/>
      <c r="J156" s="522"/>
      <c r="K156" s="460"/>
      <c r="L156" s="460"/>
      <c r="M156" s="460"/>
    </row>
    <row r="157" spans="1:13" s="396" customFormat="1" ht="12" customHeight="1">
      <c r="A157" s="376" t="s">
        <v>2323</v>
      </c>
      <c r="B157" s="377"/>
      <c r="C157" s="528" t="s">
        <v>2324</v>
      </c>
      <c r="D157" s="399"/>
      <c r="E157" s="379"/>
      <c r="F157" s="379"/>
      <c r="G157" s="380"/>
      <c r="H157" s="380"/>
      <c r="I157" s="393"/>
      <c r="J157" s="522"/>
      <c r="K157" s="460"/>
      <c r="L157" s="460"/>
      <c r="M157" s="460"/>
    </row>
    <row r="158" spans="1:10" s="396" customFormat="1" ht="12" customHeight="1">
      <c r="A158" s="524"/>
      <c r="B158" s="377"/>
      <c r="C158" s="378" t="s">
        <v>2325</v>
      </c>
      <c r="D158" s="399"/>
      <c r="E158" s="379"/>
      <c r="F158" s="379"/>
      <c r="G158" s="380"/>
      <c r="H158" s="380"/>
      <c r="I158" s="393"/>
      <c r="J158" s="522"/>
    </row>
    <row r="159" spans="1:10" s="396" customFormat="1" ht="12" customHeight="1">
      <c r="A159" s="524"/>
      <c r="B159" s="377"/>
      <c r="C159" s="394" t="s">
        <v>2326</v>
      </c>
      <c r="D159" s="399"/>
      <c r="E159" s="379" t="s">
        <v>2171</v>
      </c>
      <c r="F159" s="379">
        <v>8</v>
      </c>
      <c r="G159" s="380"/>
      <c r="H159" s="380"/>
      <c r="I159" s="380"/>
      <c r="J159" s="522"/>
    </row>
    <row r="160" spans="1:10" s="396" customFormat="1" ht="12" customHeight="1">
      <c r="A160" s="524"/>
      <c r="B160" s="377"/>
      <c r="C160" s="378" t="s">
        <v>2327</v>
      </c>
      <c r="D160" s="399"/>
      <c r="E160" s="379"/>
      <c r="F160" s="379"/>
      <c r="G160" s="380"/>
      <c r="H160" s="380"/>
      <c r="I160" s="393"/>
      <c r="J160" s="522"/>
    </row>
    <row r="161" spans="1:10" s="396" customFormat="1" ht="12" customHeight="1">
      <c r="A161" s="524"/>
      <c r="B161" s="377"/>
      <c r="C161" s="378" t="s">
        <v>2328</v>
      </c>
      <c r="D161" s="399"/>
      <c r="E161" s="379" t="s">
        <v>2171</v>
      </c>
      <c r="F161" s="379">
        <v>2</v>
      </c>
      <c r="G161" s="380"/>
      <c r="H161" s="380"/>
      <c r="I161" s="393"/>
      <c r="J161" s="522"/>
    </row>
    <row r="162" spans="1:10" s="396" customFormat="1" ht="12" customHeight="1">
      <c r="A162" s="545"/>
      <c r="B162" s="356"/>
      <c r="C162" s="546"/>
      <c r="D162" s="373"/>
      <c r="E162" s="375"/>
      <c r="F162" s="375"/>
      <c r="G162" s="361"/>
      <c r="H162" s="361"/>
      <c r="I162" s="547"/>
      <c r="J162" s="460"/>
    </row>
    <row r="163" spans="1:10" s="396" customFormat="1" ht="12" customHeight="1">
      <c r="A163" s="548"/>
      <c r="B163" s="549"/>
      <c r="C163" s="550"/>
      <c r="D163" s="549"/>
      <c r="E163" s="374"/>
      <c r="F163" s="374"/>
      <c r="G163" s="434"/>
      <c r="H163" s="434"/>
      <c r="I163" s="551"/>
      <c r="J163" s="362"/>
    </row>
    <row r="164" spans="1:9" s="396" customFormat="1" ht="12" customHeight="1">
      <c r="A164" s="552"/>
      <c r="B164" s="550"/>
      <c r="C164" s="550"/>
      <c r="D164" s="553"/>
      <c r="E164" s="374"/>
      <c r="F164" s="374"/>
      <c r="G164" s="361"/>
      <c r="H164" s="361"/>
      <c r="I164" s="361"/>
    </row>
    <row r="165" spans="1:9" s="396" customFormat="1" ht="12" customHeight="1">
      <c r="A165" s="552"/>
      <c r="B165" s="550"/>
      <c r="C165" s="550"/>
      <c r="D165" s="553"/>
      <c r="E165" s="374"/>
      <c r="F165" s="374"/>
      <c r="G165" s="361"/>
      <c r="H165" s="361"/>
      <c r="I165" s="361"/>
    </row>
    <row r="166" spans="1:12" s="480" customFormat="1" ht="12" customHeight="1">
      <c r="A166" s="554"/>
      <c r="B166" s="555"/>
      <c r="C166" s="556"/>
      <c r="D166" s="557"/>
      <c r="E166" s="557"/>
      <c r="F166" s="557"/>
      <c r="G166" s="361"/>
      <c r="H166" s="361"/>
      <c r="I166" s="361"/>
      <c r="J166" s="464"/>
      <c r="K166" s="464"/>
      <c r="L166" s="464"/>
    </row>
    <row r="167" spans="1:9" s="396" customFormat="1" ht="12" customHeight="1">
      <c r="A167" s="552"/>
      <c r="B167" s="550"/>
      <c r="C167" s="550"/>
      <c r="D167" s="553"/>
      <c r="E167" s="374"/>
      <c r="F167" s="374"/>
      <c r="G167" s="361"/>
      <c r="H167" s="361"/>
      <c r="I167" s="361"/>
    </row>
    <row r="168" spans="1:12" s="480" customFormat="1" ht="12" customHeight="1">
      <c r="A168" s="554"/>
      <c r="B168" s="555"/>
      <c r="C168" s="556"/>
      <c r="D168" s="557"/>
      <c r="E168" s="557"/>
      <c r="F168" s="557"/>
      <c r="G168" s="361"/>
      <c r="H168" s="361"/>
      <c r="I168" s="361"/>
      <c r="J168" s="464"/>
      <c r="K168" s="464"/>
      <c r="L168" s="464"/>
    </row>
    <row r="169" spans="1:9" s="396" customFormat="1" ht="12" customHeight="1">
      <c r="A169" s="552"/>
      <c r="B169" s="550"/>
      <c r="C169" s="550"/>
      <c r="D169" s="553"/>
      <c r="E169" s="374"/>
      <c r="F169" s="374"/>
      <c r="G169" s="361"/>
      <c r="H169" s="361"/>
      <c r="I169" s="361"/>
    </row>
    <row r="170" spans="1:9" s="396" customFormat="1" ht="12" customHeight="1">
      <c r="A170" s="552"/>
      <c r="B170" s="550"/>
      <c r="C170" s="550"/>
      <c r="D170" s="553"/>
      <c r="E170" s="374"/>
      <c r="F170" s="374"/>
      <c r="G170" s="361"/>
      <c r="H170" s="361"/>
      <c r="I170" s="361"/>
    </row>
    <row r="171" spans="1:12" s="480" customFormat="1" ht="12" customHeight="1">
      <c r="A171" s="554"/>
      <c r="B171" s="555"/>
      <c r="C171" s="556"/>
      <c r="D171" s="557"/>
      <c r="E171" s="557"/>
      <c r="F171" s="557"/>
      <c r="G171" s="361"/>
      <c r="H171" s="361"/>
      <c r="I171" s="361"/>
      <c r="J171" s="464"/>
      <c r="K171" s="464"/>
      <c r="L171" s="464"/>
    </row>
    <row r="172" spans="1:12" s="480" customFormat="1" ht="12" customHeight="1">
      <c r="A172" s="554"/>
      <c r="B172" s="555"/>
      <c r="C172" s="556"/>
      <c r="D172" s="557"/>
      <c r="E172" s="557"/>
      <c r="F172" s="557"/>
      <c r="G172" s="361"/>
      <c r="H172" s="361"/>
      <c r="I172" s="361"/>
      <c r="J172" s="464"/>
      <c r="K172" s="464"/>
      <c r="L172" s="464"/>
    </row>
    <row r="173" spans="1:12" s="480" customFormat="1" ht="12" customHeight="1">
      <c r="A173" s="554"/>
      <c r="B173" s="555"/>
      <c r="C173" s="556"/>
      <c r="D173" s="557"/>
      <c r="E173" s="557"/>
      <c r="F173" s="557"/>
      <c r="G173" s="361"/>
      <c r="H173" s="361"/>
      <c r="I173" s="361"/>
      <c r="J173" s="464"/>
      <c r="K173" s="464"/>
      <c r="L173" s="464"/>
    </row>
    <row r="174" spans="1:12" s="480" customFormat="1" ht="12" customHeight="1">
      <c r="A174" s="554"/>
      <c r="B174" s="555"/>
      <c r="C174" s="556"/>
      <c r="D174" s="557"/>
      <c r="E174" s="557"/>
      <c r="F174" s="557"/>
      <c r="G174" s="361"/>
      <c r="H174" s="361"/>
      <c r="I174" s="361"/>
      <c r="J174" s="464"/>
      <c r="K174" s="464"/>
      <c r="L174" s="464"/>
    </row>
    <row r="175" spans="1:9" s="396" customFormat="1" ht="12" customHeight="1">
      <c r="A175" s="552"/>
      <c r="B175" s="550"/>
      <c r="C175" s="550"/>
      <c r="D175" s="553"/>
      <c r="E175" s="374"/>
      <c r="F175" s="374"/>
      <c r="G175" s="361"/>
      <c r="H175" s="361"/>
      <c r="I175" s="361"/>
    </row>
    <row r="176" spans="1:9" s="396" customFormat="1" ht="12" customHeight="1">
      <c r="A176" s="552"/>
      <c r="B176" s="550"/>
      <c r="C176" s="550"/>
      <c r="D176" s="553"/>
      <c r="E176" s="374"/>
      <c r="F176" s="374"/>
      <c r="G176" s="361"/>
      <c r="H176" s="361"/>
      <c r="I176" s="361"/>
    </row>
    <row r="177" spans="1:12" s="480" customFormat="1" ht="12" customHeight="1">
      <c r="A177" s="554"/>
      <c r="B177" s="555"/>
      <c r="C177" s="556"/>
      <c r="D177" s="557"/>
      <c r="E177" s="557"/>
      <c r="F177" s="557"/>
      <c r="G177" s="361"/>
      <c r="H177" s="361"/>
      <c r="I177" s="361"/>
      <c r="J177" s="464"/>
      <c r="K177" s="464"/>
      <c r="L177" s="464"/>
    </row>
    <row r="178" spans="1:9" s="396" customFormat="1" ht="12" customHeight="1">
      <c r="A178" s="552"/>
      <c r="B178" s="550"/>
      <c r="C178" s="550"/>
      <c r="D178" s="553"/>
      <c r="E178" s="374"/>
      <c r="F178" s="374"/>
      <c r="G178" s="361"/>
      <c r="H178" s="361"/>
      <c r="I178" s="361"/>
    </row>
    <row r="179" spans="1:12" s="480" customFormat="1" ht="12" customHeight="1">
      <c r="A179" s="554"/>
      <c r="B179" s="555"/>
      <c r="C179" s="556"/>
      <c r="D179" s="557"/>
      <c r="E179" s="557"/>
      <c r="F179" s="557"/>
      <c r="G179" s="361"/>
      <c r="H179" s="361"/>
      <c r="I179" s="361"/>
      <c r="J179" s="464"/>
      <c r="K179" s="464"/>
      <c r="L179" s="464"/>
    </row>
    <row r="180" spans="1:9" s="396" customFormat="1" ht="12" customHeight="1">
      <c r="A180" s="552"/>
      <c r="B180" s="550"/>
      <c r="C180" s="550"/>
      <c r="D180" s="553"/>
      <c r="E180" s="374"/>
      <c r="F180" s="374"/>
      <c r="G180" s="361"/>
      <c r="H180" s="361"/>
      <c r="I180" s="361"/>
    </row>
    <row r="181" spans="1:9" s="396" customFormat="1" ht="12" customHeight="1">
      <c r="A181" s="552"/>
      <c r="B181" s="550"/>
      <c r="C181" s="550"/>
      <c r="D181" s="553"/>
      <c r="E181" s="374"/>
      <c r="F181" s="374"/>
      <c r="G181" s="361"/>
      <c r="H181" s="361"/>
      <c r="I181" s="361"/>
    </row>
    <row r="230" spans="4:11" ht="12" customHeight="1">
      <c r="D230" s="536"/>
      <c r="J230" s="536"/>
      <c r="K230" s="536"/>
    </row>
    <row r="231" spans="4:11" ht="12" customHeight="1">
      <c r="D231" s="536"/>
      <c r="J231" s="536"/>
      <c r="K231" s="536"/>
    </row>
    <row r="232" spans="4:11" ht="12" customHeight="1">
      <c r="D232" s="536"/>
      <c r="J232" s="536"/>
      <c r="K232" s="536"/>
    </row>
    <row r="233" spans="4:11" ht="12" customHeight="1">
      <c r="D233" s="536"/>
      <c r="J233" s="536"/>
      <c r="K233" s="536"/>
    </row>
    <row r="234" spans="4:11" ht="12" customHeight="1">
      <c r="D234" s="536"/>
      <c r="J234" s="536"/>
      <c r="K234" s="536"/>
    </row>
    <row r="235" spans="4:11" ht="12" customHeight="1">
      <c r="D235" s="536"/>
      <c r="J235" s="536"/>
      <c r="K235" s="536"/>
    </row>
    <row r="236" spans="4:11" ht="12" customHeight="1">
      <c r="D236" s="536"/>
      <c r="J236" s="536"/>
      <c r="K236" s="536"/>
    </row>
    <row r="237" spans="4:11" ht="12" customHeight="1">
      <c r="D237" s="536"/>
      <c r="J237" s="536"/>
      <c r="K237" s="536"/>
    </row>
    <row r="238" spans="4:11" ht="12" customHeight="1">
      <c r="D238" s="536"/>
      <c r="J238" s="536"/>
      <c r="K238" s="536"/>
    </row>
    <row r="239" spans="4:11" ht="12" customHeight="1">
      <c r="D239" s="536"/>
      <c r="J239" s="536"/>
      <c r="K239" s="536"/>
    </row>
    <row r="240" spans="4:11" ht="12" customHeight="1">
      <c r="D240" s="536"/>
      <c r="J240" s="536"/>
      <c r="K240" s="536"/>
    </row>
    <row r="241" spans="4:11" ht="12" customHeight="1">
      <c r="D241" s="536"/>
      <c r="J241" s="536"/>
      <c r="K241" s="536"/>
    </row>
    <row r="242" spans="4:11" ht="12" customHeight="1">
      <c r="D242" s="536"/>
      <c r="J242" s="536"/>
      <c r="K242" s="536"/>
    </row>
    <row r="243" spans="4:11" ht="12" customHeight="1">
      <c r="D243" s="536"/>
      <c r="J243" s="536"/>
      <c r="K243" s="536"/>
    </row>
    <row r="244" spans="4:11" ht="12" customHeight="1">
      <c r="D244" s="536"/>
      <c r="J244" s="536"/>
      <c r="K244" s="536"/>
    </row>
    <row r="245" spans="4:11" ht="12" customHeight="1">
      <c r="D245" s="536"/>
      <c r="J245" s="536"/>
      <c r="K245" s="536"/>
    </row>
    <row r="246" spans="4:11" ht="12" customHeight="1">
      <c r="D246" s="536"/>
      <c r="J246" s="536"/>
      <c r="K246" s="536"/>
    </row>
    <row r="247" spans="4:11" ht="12" customHeight="1">
      <c r="D247" s="536"/>
      <c r="J247" s="536"/>
      <c r="K247" s="536"/>
    </row>
    <row r="248" spans="4:11" ht="12" customHeight="1">
      <c r="D248" s="536"/>
      <c r="J248" s="536"/>
      <c r="K248" s="536"/>
    </row>
    <row r="249" spans="4:11" ht="12" customHeight="1">
      <c r="D249" s="536"/>
      <c r="J249" s="536"/>
      <c r="K249" s="536"/>
    </row>
    <row r="250" spans="4:11" ht="12" customHeight="1">
      <c r="D250" s="536"/>
      <c r="J250" s="536"/>
      <c r="K250" s="536"/>
    </row>
    <row r="251" spans="4:11" ht="12" customHeight="1">
      <c r="D251" s="536"/>
      <c r="J251" s="536"/>
      <c r="K251" s="536"/>
    </row>
    <row r="252" spans="4:11" ht="12" customHeight="1">
      <c r="D252" s="536"/>
      <c r="J252" s="536"/>
      <c r="K252" s="536"/>
    </row>
    <row r="253" spans="4:11" ht="12" customHeight="1">
      <c r="D253" s="536"/>
      <c r="J253" s="536"/>
      <c r="K253" s="536"/>
    </row>
    <row r="254" spans="4:11" ht="12" customHeight="1">
      <c r="D254" s="536"/>
      <c r="J254" s="536"/>
      <c r="K254" s="536"/>
    </row>
    <row r="255" spans="4:11" ht="12" customHeight="1">
      <c r="D255" s="536"/>
      <c r="J255" s="536"/>
      <c r="K255" s="536"/>
    </row>
    <row r="256" spans="4:11" ht="12" customHeight="1">
      <c r="D256" s="536"/>
      <c r="J256" s="536"/>
      <c r="K256" s="536"/>
    </row>
    <row r="257" spans="4:11" ht="12" customHeight="1">
      <c r="D257" s="536"/>
      <c r="J257" s="536"/>
      <c r="K257" s="536"/>
    </row>
    <row r="258" spans="4:11" ht="12" customHeight="1">
      <c r="D258" s="536"/>
      <c r="J258" s="536"/>
      <c r="K258" s="536"/>
    </row>
    <row r="259" spans="4:11" ht="12" customHeight="1">
      <c r="D259" s="536"/>
      <c r="J259" s="536"/>
      <c r="K259" s="536"/>
    </row>
    <row r="260" spans="4:11" ht="12" customHeight="1">
      <c r="D260" s="536"/>
      <c r="J260" s="536"/>
      <c r="K260" s="536"/>
    </row>
    <row r="261" spans="4:11" ht="12" customHeight="1">
      <c r="D261" s="536"/>
      <c r="J261" s="536"/>
      <c r="K261" s="536"/>
    </row>
    <row r="262" spans="4:11" ht="12" customHeight="1">
      <c r="D262" s="536"/>
      <c r="J262" s="536"/>
      <c r="K262" s="536"/>
    </row>
    <row r="263" spans="4:11" ht="12" customHeight="1">
      <c r="D263" s="536"/>
      <c r="J263" s="536"/>
      <c r="K263" s="536"/>
    </row>
    <row r="264" spans="4:11" ht="12" customHeight="1">
      <c r="D264" s="536"/>
      <c r="J264" s="536"/>
      <c r="K264" s="536"/>
    </row>
    <row r="265" spans="4:11" ht="12" customHeight="1">
      <c r="D265" s="536"/>
      <c r="J265" s="536"/>
      <c r="K265" s="536"/>
    </row>
    <row r="266" spans="4:11" ht="12" customHeight="1">
      <c r="D266" s="536"/>
      <c r="J266" s="536"/>
      <c r="K266" s="536"/>
    </row>
    <row r="267" spans="4:11" ht="12" customHeight="1">
      <c r="D267" s="536"/>
      <c r="J267" s="536"/>
      <c r="K267" s="536"/>
    </row>
    <row r="268" spans="4:11" ht="12" customHeight="1">
      <c r="D268" s="536"/>
      <c r="J268" s="536"/>
      <c r="K268" s="536"/>
    </row>
    <row r="269" spans="4:11" ht="12" customHeight="1">
      <c r="D269" s="536"/>
      <c r="J269" s="536"/>
      <c r="K269" s="536"/>
    </row>
    <row r="270" spans="4:11" ht="12" customHeight="1">
      <c r="D270" s="536"/>
      <c r="J270" s="536"/>
      <c r="K270" s="536"/>
    </row>
    <row r="271" spans="4:11" ht="12" customHeight="1">
      <c r="D271" s="536"/>
      <c r="J271" s="536"/>
      <c r="K271" s="536"/>
    </row>
    <row r="272" spans="4:11" ht="10.5">
      <c r="D272" s="536"/>
      <c r="J272" s="536"/>
      <c r="K272" s="536"/>
    </row>
    <row r="273" spans="4:11" ht="10.5">
      <c r="D273" s="536"/>
      <c r="J273" s="536"/>
      <c r="K273" s="536"/>
    </row>
    <row r="274" spans="4:11" ht="12" customHeight="1">
      <c r="D274" s="536"/>
      <c r="J274" s="536"/>
      <c r="K274" s="536"/>
    </row>
    <row r="275" spans="4:11" ht="12" customHeight="1">
      <c r="D275" s="536"/>
      <c r="J275" s="536"/>
      <c r="K275" s="536"/>
    </row>
    <row r="276" spans="4:11" ht="12" customHeight="1">
      <c r="D276" s="536"/>
      <c r="J276" s="536"/>
      <c r="K276" s="536"/>
    </row>
    <row r="277" spans="4:11" ht="12" customHeight="1">
      <c r="D277" s="536"/>
      <c r="J277" s="536"/>
      <c r="K277" s="536"/>
    </row>
    <row r="278" spans="4:11" ht="12" customHeight="1">
      <c r="D278" s="536"/>
      <c r="J278" s="536"/>
      <c r="K278" s="536"/>
    </row>
    <row r="279" spans="4:11" ht="12" customHeight="1">
      <c r="D279" s="536"/>
      <c r="J279" s="536"/>
      <c r="K279" s="536"/>
    </row>
    <row r="280" spans="4:11" ht="12" customHeight="1">
      <c r="D280" s="536"/>
      <c r="J280" s="536"/>
      <c r="K280" s="536"/>
    </row>
    <row r="281" spans="4:11" ht="12" customHeight="1">
      <c r="D281" s="536"/>
      <c r="J281" s="536"/>
      <c r="K281" s="536"/>
    </row>
    <row r="282" spans="4:11" ht="12" customHeight="1">
      <c r="D282" s="536"/>
      <c r="J282" s="536"/>
      <c r="K282" s="536"/>
    </row>
    <row r="283" spans="4:11" ht="12" customHeight="1">
      <c r="D283" s="536"/>
      <c r="J283" s="536"/>
      <c r="K283" s="536"/>
    </row>
    <row r="284" spans="4:11" ht="12" customHeight="1">
      <c r="D284" s="536"/>
      <c r="J284" s="536"/>
      <c r="K284" s="536"/>
    </row>
    <row r="285" spans="4:11" ht="12" customHeight="1">
      <c r="D285" s="536"/>
      <c r="J285" s="536"/>
      <c r="K285" s="536"/>
    </row>
    <row r="286" spans="4:11" ht="12" customHeight="1">
      <c r="D286" s="536"/>
      <c r="J286" s="536"/>
      <c r="K286" s="536"/>
    </row>
    <row r="287" spans="4:11" ht="12" customHeight="1">
      <c r="D287" s="536"/>
      <c r="J287" s="536"/>
      <c r="K287" s="536"/>
    </row>
    <row r="288" spans="4:11" ht="12" customHeight="1">
      <c r="D288" s="536"/>
      <c r="J288" s="536"/>
      <c r="K288" s="536"/>
    </row>
    <row r="289" spans="4:11" ht="12" customHeight="1">
      <c r="D289" s="536"/>
      <c r="J289" s="536"/>
      <c r="K289" s="536"/>
    </row>
    <row r="290" spans="4:11" ht="12" customHeight="1">
      <c r="D290" s="536"/>
      <c r="J290" s="536"/>
      <c r="K290" s="536"/>
    </row>
    <row r="291" spans="4:11" ht="12" customHeight="1">
      <c r="D291" s="536"/>
      <c r="J291" s="536"/>
      <c r="K291" s="536"/>
    </row>
    <row r="292" spans="4:11" ht="12" customHeight="1">
      <c r="D292" s="536"/>
      <c r="J292" s="536"/>
      <c r="K292" s="536"/>
    </row>
    <row r="293" spans="4:11" ht="12" customHeight="1">
      <c r="D293" s="536"/>
      <c r="J293" s="536"/>
      <c r="K293" s="536"/>
    </row>
    <row r="294" spans="4:11" ht="12" customHeight="1">
      <c r="D294" s="536"/>
      <c r="J294" s="536"/>
      <c r="K294" s="536"/>
    </row>
    <row r="295" spans="4:11" ht="12" customHeight="1">
      <c r="D295" s="536"/>
      <c r="J295" s="536"/>
      <c r="K295" s="536"/>
    </row>
    <row r="296" spans="4:11" ht="12" customHeight="1">
      <c r="D296" s="536"/>
      <c r="J296" s="536"/>
      <c r="K296" s="536"/>
    </row>
    <row r="297" spans="4:11" ht="12" customHeight="1">
      <c r="D297" s="536"/>
      <c r="J297" s="536"/>
      <c r="K297" s="536"/>
    </row>
    <row r="298" spans="4:11" ht="12" customHeight="1">
      <c r="D298" s="536"/>
      <c r="J298" s="536"/>
      <c r="K298" s="536"/>
    </row>
    <row r="299" spans="4:11" ht="12" customHeight="1">
      <c r="D299" s="536"/>
      <c r="J299" s="536"/>
      <c r="K299" s="536"/>
    </row>
    <row r="300" spans="4:11" ht="12" customHeight="1">
      <c r="D300" s="536"/>
      <c r="J300" s="536"/>
      <c r="K300" s="536"/>
    </row>
    <row r="301" spans="4:11" ht="12" customHeight="1">
      <c r="D301" s="536"/>
      <c r="J301" s="536"/>
      <c r="K301" s="536"/>
    </row>
    <row r="302" spans="4:11" ht="12" customHeight="1">
      <c r="D302" s="536"/>
      <c r="J302" s="536"/>
      <c r="K302" s="536"/>
    </row>
    <row r="303" spans="4:11" ht="12" customHeight="1">
      <c r="D303" s="536"/>
      <c r="J303" s="536"/>
      <c r="K303" s="536"/>
    </row>
    <row r="304" spans="4:11" ht="12" customHeight="1">
      <c r="D304" s="536"/>
      <c r="J304" s="536"/>
      <c r="K304" s="536"/>
    </row>
    <row r="305" spans="4:11" ht="12" customHeight="1">
      <c r="D305" s="536"/>
      <c r="J305" s="536"/>
      <c r="K305" s="536"/>
    </row>
    <row r="306" spans="4:11" ht="12" customHeight="1">
      <c r="D306" s="536"/>
      <c r="J306" s="536"/>
      <c r="K306" s="536"/>
    </row>
    <row r="307" spans="4:11" ht="12" customHeight="1">
      <c r="D307" s="536"/>
      <c r="J307" s="536"/>
      <c r="K307" s="536"/>
    </row>
    <row r="308" spans="4:11" ht="12" customHeight="1">
      <c r="D308" s="536"/>
      <c r="J308" s="536"/>
      <c r="K308" s="536"/>
    </row>
    <row r="309" spans="4:11" ht="12" customHeight="1">
      <c r="D309" s="536"/>
      <c r="J309" s="536"/>
      <c r="K309" s="536"/>
    </row>
    <row r="310" spans="4:11" ht="12" customHeight="1">
      <c r="D310" s="536"/>
      <c r="J310" s="536"/>
      <c r="K310" s="536"/>
    </row>
    <row r="311" spans="4:11" ht="12" customHeight="1">
      <c r="D311" s="536"/>
      <c r="J311" s="536"/>
      <c r="K311" s="536"/>
    </row>
    <row r="312" spans="4:11" ht="12" customHeight="1">
      <c r="D312" s="536"/>
      <c r="J312" s="536"/>
      <c r="K312" s="536"/>
    </row>
    <row r="313" spans="4:11" ht="12" customHeight="1">
      <c r="D313" s="536"/>
      <c r="J313" s="536"/>
      <c r="K313" s="536"/>
    </row>
    <row r="314" spans="4:11" ht="12" customHeight="1">
      <c r="D314" s="536"/>
      <c r="J314" s="536"/>
      <c r="K314" s="536"/>
    </row>
    <row r="315" spans="4:11" ht="12" customHeight="1">
      <c r="D315" s="536"/>
      <c r="J315" s="536"/>
      <c r="K315" s="536"/>
    </row>
    <row r="316" spans="4:11" ht="12" customHeight="1">
      <c r="D316" s="536"/>
      <c r="J316" s="536"/>
      <c r="K316" s="536"/>
    </row>
    <row r="317" spans="4:11" ht="12" customHeight="1">
      <c r="D317" s="536"/>
      <c r="J317" s="536"/>
      <c r="K317" s="536"/>
    </row>
    <row r="318" spans="4:11" ht="12" customHeight="1">
      <c r="D318" s="536"/>
      <c r="J318" s="536"/>
      <c r="K318" s="536"/>
    </row>
    <row r="319" spans="4:11" ht="10.5">
      <c r="D319" s="536"/>
      <c r="J319" s="536"/>
      <c r="K319" s="536"/>
    </row>
    <row r="320" spans="4:11" ht="10.5">
      <c r="D320" s="536"/>
      <c r="J320" s="536"/>
      <c r="K320" s="536"/>
    </row>
    <row r="321" spans="4:11" ht="10.5">
      <c r="D321" s="536"/>
      <c r="J321" s="536"/>
      <c r="K321" s="536"/>
    </row>
    <row r="322" spans="4:11" ht="10.5">
      <c r="D322" s="536"/>
      <c r="J322" s="536"/>
      <c r="K322" s="536"/>
    </row>
    <row r="323" spans="4:11" ht="10.5">
      <c r="D323" s="536"/>
      <c r="J323" s="536"/>
      <c r="K323" s="536"/>
    </row>
    <row r="324" spans="4:11" ht="10.5">
      <c r="D324" s="536"/>
      <c r="J324" s="536"/>
      <c r="K324" s="536"/>
    </row>
    <row r="325" spans="4:11" ht="10.5">
      <c r="D325" s="536"/>
      <c r="J325" s="536"/>
      <c r="K325" s="536"/>
    </row>
    <row r="326" spans="4:11" ht="10.5">
      <c r="D326" s="536"/>
      <c r="J326" s="536"/>
      <c r="K326" s="536"/>
    </row>
    <row r="327" spans="4:11" ht="10.5">
      <c r="D327" s="536"/>
      <c r="J327" s="536"/>
      <c r="K327" s="536"/>
    </row>
    <row r="328" spans="4:11" ht="10.5">
      <c r="D328" s="536"/>
      <c r="J328" s="536"/>
      <c r="K328" s="536"/>
    </row>
    <row r="329" spans="4:11" ht="12" customHeight="1">
      <c r="D329" s="536"/>
      <c r="J329" s="536"/>
      <c r="K329" s="536"/>
    </row>
    <row r="330" spans="4:11" ht="12.75" customHeight="1">
      <c r="D330" s="536"/>
      <c r="J330" s="536"/>
      <c r="K330" s="536"/>
    </row>
    <row r="331" spans="4:11" ht="12.75" customHeight="1">
      <c r="D331" s="536"/>
      <c r="J331" s="536"/>
      <c r="K331" s="536"/>
    </row>
    <row r="332" spans="4:11" ht="12" customHeight="1">
      <c r="D332" s="536"/>
      <c r="J332" s="536"/>
      <c r="K332" s="536"/>
    </row>
    <row r="333" spans="4:11" ht="12.75" customHeight="1">
      <c r="D333" s="536"/>
      <c r="J333" s="536"/>
      <c r="K333" s="536"/>
    </row>
    <row r="334" spans="4:11" ht="12" customHeight="1">
      <c r="D334" s="536"/>
      <c r="J334" s="536"/>
      <c r="K334" s="536"/>
    </row>
    <row r="335" spans="4:11" ht="12" customHeight="1">
      <c r="D335" s="536"/>
      <c r="J335" s="536"/>
      <c r="K335" s="536"/>
    </row>
    <row r="336" spans="4:11" ht="12" customHeight="1">
      <c r="D336" s="536"/>
      <c r="J336" s="536"/>
      <c r="K336" s="536"/>
    </row>
    <row r="337" spans="4:11" ht="12" customHeight="1">
      <c r="D337" s="536"/>
      <c r="J337" s="536"/>
      <c r="K337" s="536"/>
    </row>
    <row r="338" spans="4:11" ht="12" customHeight="1">
      <c r="D338" s="536"/>
      <c r="J338" s="536"/>
      <c r="K338" s="536"/>
    </row>
    <row r="339" spans="4:11" ht="12" customHeight="1">
      <c r="D339" s="536"/>
      <c r="J339" s="536"/>
      <c r="K339" s="536"/>
    </row>
    <row r="340" spans="4:11" ht="12" customHeight="1">
      <c r="D340" s="536"/>
      <c r="J340" s="536"/>
      <c r="K340" s="536"/>
    </row>
    <row r="341" spans="4:11" ht="12" customHeight="1">
      <c r="D341" s="536"/>
      <c r="J341" s="536"/>
      <c r="K341" s="536"/>
    </row>
    <row r="342" spans="4:11" ht="10.5">
      <c r="D342" s="536"/>
      <c r="J342" s="536"/>
      <c r="K342" s="536"/>
    </row>
    <row r="343" spans="4:11" ht="10.5">
      <c r="D343" s="536"/>
      <c r="J343" s="536"/>
      <c r="K343" s="536"/>
    </row>
    <row r="344" spans="4:11" ht="10.5">
      <c r="D344" s="536"/>
      <c r="J344" s="536"/>
      <c r="K344" s="536"/>
    </row>
    <row r="345" spans="4:11" ht="10.5">
      <c r="D345" s="536"/>
      <c r="J345" s="536"/>
      <c r="K345" s="536"/>
    </row>
    <row r="346" spans="4:11" ht="10.5">
      <c r="D346" s="536"/>
      <c r="J346" s="536"/>
      <c r="K346" s="536"/>
    </row>
    <row r="347" spans="4:11" ht="10.5">
      <c r="D347" s="536"/>
      <c r="J347" s="536"/>
      <c r="K347" s="536"/>
    </row>
    <row r="348" spans="4:11" ht="10.5">
      <c r="D348" s="536"/>
      <c r="J348" s="536"/>
      <c r="K348" s="536"/>
    </row>
    <row r="349" spans="4:11" ht="10.5">
      <c r="D349" s="536"/>
      <c r="J349" s="536"/>
      <c r="K349" s="536"/>
    </row>
    <row r="350" spans="4:11" ht="10.5">
      <c r="D350" s="536"/>
      <c r="J350" s="536"/>
      <c r="K350" s="536"/>
    </row>
    <row r="351" spans="4:11" ht="10.5">
      <c r="D351" s="536"/>
      <c r="J351" s="536"/>
      <c r="K351" s="536"/>
    </row>
    <row r="352" spans="4:11" ht="10.5">
      <c r="D352" s="536"/>
      <c r="J352" s="536"/>
      <c r="K352" s="536"/>
    </row>
    <row r="353" spans="4:11" ht="10.5">
      <c r="D353" s="536"/>
      <c r="J353" s="536"/>
      <c r="K353" s="536"/>
    </row>
    <row r="354" spans="4:11" ht="10.5">
      <c r="D354" s="536"/>
      <c r="J354" s="536"/>
      <c r="K354" s="536"/>
    </row>
    <row r="355" spans="4:11" ht="10.5">
      <c r="D355" s="536"/>
      <c r="J355" s="536"/>
      <c r="K355" s="536"/>
    </row>
    <row r="356" spans="4:11" ht="10.5">
      <c r="D356" s="536"/>
      <c r="J356" s="536"/>
      <c r="K356" s="536"/>
    </row>
    <row r="357" spans="4:11" ht="10.5">
      <c r="D357" s="536"/>
      <c r="J357" s="536"/>
      <c r="K357" s="536"/>
    </row>
    <row r="358" spans="4:11" ht="10.5">
      <c r="D358" s="536"/>
      <c r="J358" s="536"/>
      <c r="K358" s="536"/>
    </row>
    <row r="359" spans="4:11" ht="10.5">
      <c r="D359" s="536"/>
      <c r="J359" s="536"/>
      <c r="K359" s="536"/>
    </row>
    <row r="360" spans="4:11" ht="10.5">
      <c r="D360" s="536"/>
      <c r="J360" s="536"/>
      <c r="K360" s="536"/>
    </row>
    <row r="361" spans="4:11" ht="10.5">
      <c r="D361" s="536"/>
      <c r="J361" s="536"/>
      <c r="K361" s="536"/>
    </row>
    <row r="362" spans="4:11" ht="10.5">
      <c r="D362" s="536"/>
      <c r="J362" s="536"/>
      <c r="K362" s="536"/>
    </row>
    <row r="363" spans="4:11" ht="10.5">
      <c r="D363" s="536"/>
      <c r="J363" s="536"/>
      <c r="K363" s="536"/>
    </row>
    <row r="364" spans="4:11" ht="10.5">
      <c r="D364" s="536"/>
      <c r="J364" s="536"/>
      <c r="K364" s="536"/>
    </row>
    <row r="365" spans="4:11" ht="10.5">
      <c r="D365" s="536"/>
      <c r="J365" s="536"/>
      <c r="K365" s="536"/>
    </row>
    <row r="366" spans="4:11" ht="10.5">
      <c r="D366" s="536"/>
      <c r="J366" s="536"/>
      <c r="K366" s="536"/>
    </row>
    <row r="367" spans="4:11" ht="10.5">
      <c r="D367" s="536"/>
      <c r="J367" s="536"/>
      <c r="K367" s="536"/>
    </row>
    <row r="368" spans="4:11" ht="10.5">
      <c r="D368" s="536"/>
      <c r="J368" s="536"/>
      <c r="K368" s="536"/>
    </row>
    <row r="369" spans="4:11" ht="10.5">
      <c r="D369" s="536"/>
      <c r="J369" s="536"/>
      <c r="K369" s="536"/>
    </row>
    <row r="370" spans="4:11" ht="10.5">
      <c r="D370" s="536"/>
      <c r="J370" s="536"/>
      <c r="K370" s="536"/>
    </row>
    <row r="371" spans="4:11" ht="10.5">
      <c r="D371" s="536"/>
      <c r="J371" s="536"/>
      <c r="K371" s="536"/>
    </row>
    <row r="372" spans="4:11" ht="10.5">
      <c r="D372" s="536"/>
      <c r="J372" s="536"/>
      <c r="K372" s="536"/>
    </row>
    <row r="373" spans="4:11" ht="10.5">
      <c r="D373" s="536"/>
      <c r="J373" s="536"/>
      <c r="K373" s="536"/>
    </row>
    <row r="374" spans="4:11" ht="10.5">
      <c r="D374" s="536"/>
      <c r="J374" s="536"/>
      <c r="K374" s="536"/>
    </row>
    <row r="375" spans="4:11" ht="10.5">
      <c r="D375" s="536"/>
      <c r="J375" s="536"/>
      <c r="K375" s="536"/>
    </row>
    <row r="376" spans="4:11" ht="10.5">
      <c r="D376" s="536"/>
      <c r="J376" s="536"/>
      <c r="K376" s="536"/>
    </row>
    <row r="377" spans="4:11" ht="10.5">
      <c r="D377" s="536"/>
      <c r="J377" s="536"/>
      <c r="K377" s="536"/>
    </row>
    <row r="378" spans="4:11" ht="10.5">
      <c r="D378" s="536"/>
      <c r="J378" s="536"/>
      <c r="K378" s="536"/>
    </row>
    <row r="379" spans="4:11" ht="10.5">
      <c r="D379" s="536"/>
      <c r="J379" s="536"/>
      <c r="K379" s="536"/>
    </row>
    <row r="380" spans="4:11" ht="10.5">
      <c r="D380" s="536"/>
      <c r="J380" s="536"/>
      <c r="K380" s="536"/>
    </row>
    <row r="381" spans="4:11" ht="10.5">
      <c r="D381" s="536"/>
      <c r="J381" s="536"/>
      <c r="K381" s="536"/>
    </row>
    <row r="382" spans="4:11" ht="10.5">
      <c r="D382" s="536"/>
      <c r="J382" s="536"/>
      <c r="K382" s="536"/>
    </row>
    <row r="383" spans="4:11" ht="10.5">
      <c r="D383" s="536"/>
      <c r="J383" s="536"/>
      <c r="K383" s="536"/>
    </row>
    <row r="384" spans="4:11" ht="10.5">
      <c r="D384" s="536"/>
      <c r="J384" s="536"/>
      <c r="K384" s="536"/>
    </row>
    <row r="385" spans="4:11" ht="10.5">
      <c r="D385" s="536"/>
      <c r="J385" s="536"/>
      <c r="K385" s="536"/>
    </row>
    <row r="386" spans="4:11" ht="10.5">
      <c r="D386" s="536"/>
      <c r="J386" s="536"/>
      <c r="K386" s="536"/>
    </row>
    <row r="387" spans="4:11" ht="10.5">
      <c r="D387" s="536"/>
      <c r="J387" s="536"/>
      <c r="K387" s="536"/>
    </row>
    <row r="388" spans="4:11" ht="10.5">
      <c r="D388" s="536"/>
      <c r="J388" s="536"/>
      <c r="K388" s="536"/>
    </row>
    <row r="389" spans="4:11" ht="10.5">
      <c r="D389" s="536"/>
      <c r="J389" s="536"/>
      <c r="K389" s="536"/>
    </row>
    <row r="390" spans="4:11" ht="10.5">
      <c r="D390" s="536"/>
      <c r="J390" s="536"/>
      <c r="K390" s="536"/>
    </row>
    <row r="919" spans="4:11" ht="12" customHeight="1">
      <c r="D919" s="536"/>
      <c r="J919" s="536"/>
      <c r="K919" s="536"/>
    </row>
    <row r="920" spans="4:11" ht="12" customHeight="1">
      <c r="D920" s="536"/>
      <c r="J920" s="536"/>
      <c r="K920" s="536"/>
    </row>
    <row r="921" spans="4:11" ht="12" customHeight="1">
      <c r="D921" s="536"/>
      <c r="J921" s="536"/>
      <c r="K921" s="536"/>
    </row>
    <row r="922" spans="4:11" ht="12" customHeight="1">
      <c r="D922" s="536"/>
      <c r="J922" s="536"/>
      <c r="K922" s="536"/>
    </row>
    <row r="923" spans="4:11" ht="12" customHeight="1">
      <c r="D923" s="536"/>
      <c r="J923" s="536"/>
      <c r="K923" s="536"/>
    </row>
    <row r="924" spans="4:11" ht="12" customHeight="1">
      <c r="D924" s="536"/>
      <c r="J924" s="536"/>
      <c r="K924" s="536"/>
    </row>
    <row r="925" spans="4:11" ht="12" customHeight="1">
      <c r="D925" s="536"/>
      <c r="J925" s="536"/>
      <c r="K925" s="536"/>
    </row>
    <row r="926" spans="4:11" ht="12" customHeight="1">
      <c r="D926" s="536"/>
      <c r="J926" s="536"/>
      <c r="K926" s="536"/>
    </row>
    <row r="927" spans="4:11" ht="12" customHeight="1">
      <c r="D927" s="536"/>
      <c r="J927" s="536"/>
      <c r="K927" s="536"/>
    </row>
    <row r="928" spans="4:11" ht="12" customHeight="1">
      <c r="D928" s="536"/>
      <c r="J928" s="536"/>
      <c r="K928" s="536"/>
    </row>
    <row r="929" spans="4:11" ht="12" customHeight="1">
      <c r="D929" s="536"/>
      <c r="J929" s="536"/>
      <c r="K929" s="536"/>
    </row>
    <row r="930" spans="4:11" ht="12" customHeight="1">
      <c r="D930" s="536"/>
      <c r="J930" s="536"/>
      <c r="K930" s="536"/>
    </row>
    <row r="931" spans="4:11" ht="12" customHeight="1">
      <c r="D931" s="536"/>
      <c r="J931" s="536"/>
      <c r="K931" s="536"/>
    </row>
    <row r="932" spans="4:11" ht="12" customHeight="1">
      <c r="D932" s="536"/>
      <c r="J932" s="536"/>
      <c r="K932" s="536"/>
    </row>
    <row r="933" spans="4:11" ht="12" customHeight="1">
      <c r="D933" s="536"/>
      <c r="J933" s="536"/>
      <c r="K933" s="536"/>
    </row>
    <row r="934" spans="4:11" ht="10.5">
      <c r="D934" s="536"/>
      <c r="J934" s="536"/>
      <c r="K934" s="536"/>
    </row>
    <row r="935" spans="4:11" ht="10.5">
      <c r="D935" s="536"/>
      <c r="J935" s="536"/>
      <c r="K935" s="536"/>
    </row>
    <row r="936" spans="4:11" ht="10.5">
      <c r="D936" s="536"/>
      <c r="J936" s="536"/>
      <c r="K936" s="536"/>
    </row>
    <row r="937" spans="4:11" ht="10.5">
      <c r="D937" s="536"/>
      <c r="J937" s="536"/>
      <c r="K937" s="536"/>
    </row>
    <row r="938" spans="4:11" ht="10.5">
      <c r="D938" s="536"/>
      <c r="J938" s="536"/>
      <c r="K938" s="536"/>
    </row>
    <row r="939" spans="4:11" ht="10.5">
      <c r="D939" s="536"/>
      <c r="J939" s="536"/>
      <c r="K939" s="536"/>
    </row>
    <row r="940" spans="4:11" ht="10.5">
      <c r="D940" s="536"/>
      <c r="J940" s="536"/>
      <c r="K940" s="536"/>
    </row>
    <row r="941" spans="4:11" ht="10.5">
      <c r="D941" s="536"/>
      <c r="J941" s="536"/>
      <c r="K941" s="536"/>
    </row>
    <row r="942" spans="4:11" ht="10.5">
      <c r="D942" s="536"/>
      <c r="J942" s="536"/>
      <c r="K942" s="536"/>
    </row>
    <row r="943" spans="4:11" ht="10.5">
      <c r="D943" s="536"/>
      <c r="J943" s="536"/>
      <c r="K943" s="536"/>
    </row>
    <row r="944" spans="4:11" ht="10.5">
      <c r="D944" s="536"/>
      <c r="J944" s="536"/>
      <c r="K944" s="536"/>
    </row>
    <row r="945" spans="4:11" ht="10.5">
      <c r="D945" s="536"/>
      <c r="J945" s="536"/>
      <c r="K945" s="536"/>
    </row>
    <row r="946" spans="4:11" ht="10.5">
      <c r="D946" s="536"/>
      <c r="J946" s="536"/>
      <c r="K946" s="536"/>
    </row>
    <row r="947" spans="4:11" ht="10.5">
      <c r="D947" s="536"/>
      <c r="J947" s="536"/>
      <c r="K947" s="536"/>
    </row>
    <row r="948" spans="4:11" ht="10.5">
      <c r="D948" s="536"/>
      <c r="J948" s="536"/>
      <c r="K948" s="536"/>
    </row>
    <row r="949" spans="4:11" ht="10.5">
      <c r="D949" s="536"/>
      <c r="J949" s="536"/>
      <c r="K949" s="536"/>
    </row>
    <row r="950" spans="4:11" ht="10.5">
      <c r="D950" s="536"/>
      <c r="J950" s="536"/>
      <c r="K950" s="536"/>
    </row>
    <row r="951" spans="4:11" ht="10.5">
      <c r="D951" s="536"/>
      <c r="J951" s="536"/>
      <c r="K951" s="536"/>
    </row>
    <row r="952" spans="4:11" ht="10.5">
      <c r="D952" s="536"/>
      <c r="J952" s="536"/>
      <c r="K952" s="536"/>
    </row>
    <row r="953" spans="4:11" ht="10.5">
      <c r="D953" s="536"/>
      <c r="J953" s="536"/>
      <c r="K953" s="536"/>
    </row>
    <row r="954" spans="4:11" ht="10.5">
      <c r="D954" s="536"/>
      <c r="J954" s="536"/>
      <c r="K954" s="536"/>
    </row>
    <row r="955" spans="4:11" ht="10.5">
      <c r="D955" s="536"/>
      <c r="J955" s="536"/>
      <c r="K955" s="536"/>
    </row>
    <row r="956" spans="4:11" ht="10.5">
      <c r="D956" s="536"/>
      <c r="J956" s="536"/>
      <c r="K956" s="536"/>
    </row>
    <row r="957" spans="4:11" ht="10.5">
      <c r="D957" s="536"/>
      <c r="J957" s="536"/>
      <c r="K957" s="536"/>
    </row>
    <row r="958" spans="4:11" ht="10.5">
      <c r="D958" s="536"/>
      <c r="J958" s="536"/>
      <c r="K958" s="536"/>
    </row>
    <row r="959" spans="4:11" ht="10.5">
      <c r="D959" s="536"/>
      <c r="J959" s="536"/>
      <c r="K959" s="536"/>
    </row>
    <row r="960" spans="4:11" ht="10.5">
      <c r="D960" s="536"/>
      <c r="J960" s="536"/>
      <c r="K960" s="536"/>
    </row>
    <row r="961" spans="4:11" ht="10.5">
      <c r="D961" s="536"/>
      <c r="J961" s="536"/>
      <c r="K961" s="536"/>
    </row>
    <row r="962" spans="4:11" ht="10.5">
      <c r="D962" s="536"/>
      <c r="J962" s="536"/>
      <c r="K962" s="536"/>
    </row>
    <row r="963" spans="4:11" ht="10.5">
      <c r="D963" s="536"/>
      <c r="J963" s="536"/>
      <c r="K963" s="536"/>
    </row>
    <row r="964" spans="4:11" ht="10.5">
      <c r="D964" s="536"/>
      <c r="J964" s="536"/>
      <c r="K964" s="536"/>
    </row>
    <row r="965" spans="4:11" ht="10.5">
      <c r="D965" s="536"/>
      <c r="J965" s="536"/>
      <c r="K965" s="536"/>
    </row>
    <row r="966" spans="4:11" ht="10.5">
      <c r="D966" s="536"/>
      <c r="J966" s="536"/>
      <c r="K966" s="536"/>
    </row>
    <row r="986" spans="4:11" ht="10.5">
      <c r="D986" s="536"/>
      <c r="J986" s="536"/>
      <c r="K986" s="536"/>
    </row>
    <row r="987" spans="4:11" ht="10.5">
      <c r="D987" s="536"/>
      <c r="J987" s="536"/>
      <c r="K987" s="536"/>
    </row>
    <row r="988" spans="4:11" ht="10.5">
      <c r="D988" s="536"/>
      <c r="J988" s="536"/>
      <c r="K988" s="536"/>
    </row>
    <row r="989" spans="4:11" ht="10.5">
      <c r="D989" s="536"/>
      <c r="J989" s="536"/>
      <c r="K989" s="536"/>
    </row>
    <row r="990" spans="4:11" ht="10.5">
      <c r="D990" s="536"/>
      <c r="J990" s="536"/>
      <c r="K990" s="536"/>
    </row>
    <row r="991" spans="4:11" ht="10.5">
      <c r="D991" s="536"/>
      <c r="J991" s="536"/>
      <c r="K991" s="536"/>
    </row>
    <row r="992" spans="4:11" ht="10.5">
      <c r="D992" s="536"/>
      <c r="J992" s="536"/>
      <c r="K992" s="536"/>
    </row>
    <row r="993" spans="4:11" ht="10.5">
      <c r="D993" s="536"/>
      <c r="J993" s="536"/>
      <c r="K993" s="536"/>
    </row>
    <row r="994" spans="4:11" ht="10.5">
      <c r="D994" s="536"/>
      <c r="J994" s="536"/>
      <c r="K994" s="536"/>
    </row>
    <row r="995" spans="4:11" ht="10.5">
      <c r="D995" s="536"/>
      <c r="J995" s="536"/>
      <c r="K995" s="536"/>
    </row>
    <row r="996" spans="4:11" ht="10.5">
      <c r="D996" s="536"/>
      <c r="J996" s="536"/>
      <c r="K996" s="536"/>
    </row>
    <row r="997" spans="4:11" ht="10.5">
      <c r="D997" s="536"/>
      <c r="J997" s="536"/>
      <c r="K997" s="536"/>
    </row>
    <row r="998" spans="4:11" ht="10.5">
      <c r="D998" s="536"/>
      <c r="J998" s="536"/>
      <c r="K998" s="536"/>
    </row>
    <row r="1091" spans="4:11" ht="10.5">
      <c r="D1091" s="536"/>
      <c r="J1091" s="536"/>
      <c r="K1091" s="536"/>
    </row>
    <row r="1092" spans="4:11" ht="10.5">
      <c r="D1092" s="536"/>
      <c r="J1092" s="536"/>
      <c r="K1092" s="536"/>
    </row>
    <row r="1093" spans="4:11" ht="10.5">
      <c r="D1093" s="536"/>
      <c r="J1093" s="536"/>
      <c r="K1093" s="536"/>
    </row>
    <row r="1094" spans="4:11" ht="10.5">
      <c r="D1094" s="536"/>
      <c r="J1094" s="536"/>
      <c r="K1094" s="536"/>
    </row>
    <row r="1095" spans="4:11" ht="10.5">
      <c r="D1095" s="536"/>
      <c r="J1095" s="536"/>
      <c r="K1095" s="536"/>
    </row>
    <row r="1096" spans="4:11" ht="10.5">
      <c r="D1096" s="536"/>
      <c r="J1096" s="536"/>
      <c r="K1096" s="536"/>
    </row>
    <row r="1097" spans="4:11" ht="10.5">
      <c r="D1097" s="536"/>
      <c r="J1097" s="536"/>
      <c r="K1097" s="536"/>
    </row>
    <row r="1098" spans="4:11" ht="10.5">
      <c r="D1098" s="536"/>
      <c r="J1098" s="536"/>
      <c r="K1098" s="536"/>
    </row>
    <row r="1099" spans="4:11" ht="10.5">
      <c r="D1099" s="536"/>
      <c r="J1099" s="536"/>
      <c r="K1099" s="536"/>
    </row>
    <row r="1100" spans="4:11" ht="10.5">
      <c r="D1100" s="536"/>
      <c r="J1100" s="536"/>
      <c r="K1100" s="536"/>
    </row>
    <row r="1101" spans="4:11" ht="10.5">
      <c r="D1101" s="536"/>
      <c r="J1101" s="536"/>
      <c r="K1101" s="536"/>
    </row>
    <row r="1102" spans="4:11" ht="10.5">
      <c r="D1102" s="536"/>
      <c r="J1102" s="536"/>
      <c r="K1102" s="536"/>
    </row>
    <row r="1103" spans="4:11" ht="10.5">
      <c r="D1103" s="536"/>
      <c r="J1103" s="536"/>
      <c r="K1103" s="536"/>
    </row>
    <row r="1104" spans="4:11" ht="10.5">
      <c r="D1104" s="536"/>
      <c r="J1104" s="536"/>
      <c r="K1104" s="536"/>
    </row>
    <row r="1105" spans="4:11" ht="10.5">
      <c r="D1105" s="536"/>
      <c r="J1105" s="536"/>
      <c r="K1105" s="536"/>
    </row>
    <row r="1106" spans="4:11" ht="10.5">
      <c r="D1106" s="536"/>
      <c r="J1106" s="536"/>
      <c r="K1106" s="536"/>
    </row>
    <row r="1107" spans="4:11" ht="10.5">
      <c r="D1107" s="536"/>
      <c r="J1107" s="536"/>
      <c r="K1107" s="536"/>
    </row>
    <row r="1108" spans="4:11" ht="10.5">
      <c r="D1108" s="536"/>
      <c r="J1108" s="536"/>
      <c r="K1108" s="536"/>
    </row>
    <row r="1109" spans="4:11" ht="10.5">
      <c r="D1109" s="536"/>
      <c r="J1109" s="536"/>
      <c r="K1109" s="536"/>
    </row>
    <row r="1110" spans="4:11" ht="10.5">
      <c r="D1110" s="536"/>
      <c r="J1110" s="536"/>
      <c r="K1110" s="536"/>
    </row>
    <row r="1111" spans="4:11" ht="10.5">
      <c r="D1111" s="536"/>
      <c r="J1111" s="536"/>
      <c r="K1111" s="536"/>
    </row>
    <row r="1112" spans="4:11" ht="10.5">
      <c r="D1112" s="536"/>
      <c r="J1112" s="536"/>
      <c r="K1112" s="536"/>
    </row>
    <row r="1113" spans="4:11" ht="10.5">
      <c r="D1113" s="536"/>
      <c r="J1113" s="536"/>
      <c r="K1113" s="536"/>
    </row>
    <row r="1114" spans="4:11" ht="10.5">
      <c r="D1114" s="536"/>
      <c r="J1114" s="536"/>
      <c r="K1114" s="536"/>
    </row>
    <row r="1115" spans="4:11" ht="10.5">
      <c r="D1115" s="536"/>
      <c r="J1115" s="536"/>
      <c r="K1115" s="536"/>
    </row>
    <row r="1116" spans="4:11" ht="10.5">
      <c r="D1116" s="536"/>
      <c r="J1116" s="536"/>
      <c r="K1116" s="536"/>
    </row>
    <row r="1117" spans="4:11" ht="10.5">
      <c r="D1117" s="536"/>
      <c r="J1117" s="536"/>
      <c r="K1117" s="536"/>
    </row>
    <row r="1118" spans="4:11" ht="10.5">
      <c r="D1118" s="536"/>
      <c r="J1118" s="536"/>
      <c r="K1118" s="536"/>
    </row>
    <row r="1119" spans="4:11" ht="10.5">
      <c r="D1119" s="536"/>
      <c r="J1119" s="536"/>
      <c r="K1119" s="536"/>
    </row>
    <row r="1120" spans="4:11" ht="10.5">
      <c r="D1120" s="536"/>
      <c r="J1120" s="536"/>
      <c r="K1120" s="536"/>
    </row>
    <row r="1121" spans="4:11" ht="10.5">
      <c r="D1121" s="536"/>
      <c r="J1121" s="536"/>
      <c r="K1121" s="536"/>
    </row>
    <row r="1122" spans="4:11" ht="10.5">
      <c r="D1122" s="536"/>
      <c r="J1122" s="536"/>
      <c r="K1122" s="536"/>
    </row>
    <row r="1123" spans="4:11" ht="10.5">
      <c r="D1123" s="536"/>
      <c r="J1123" s="536"/>
      <c r="K1123" s="536"/>
    </row>
    <row r="1124" spans="4:11" ht="10.5">
      <c r="D1124" s="536"/>
      <c r="J1124" s="536"/>
      <c r="K1124" s="536"/>
    </row>
    <row r="1125" spans="4:11" ht="10.5">
      <c r="D1125" s="536"/>
      <c r="J1125" s="536"/>
      <c r="K1125" s="536"/>
    </row>
    <row r="1126" spans="4:11" ht="10.5">
      <c r="D1126" s="536"/>
      <c r="J1126" s="536"/>
      <c r="K1126" s="536"/>
    </row>
    <row r="1127" spans="4:11" ht="10.5">
      <c r="D1127" s="536"/>
      <c r="J1127" s="536"/>
      <c r="K1127" s="536"/>
    </row>
    <row r="1128" spans="4:11" ht="10.5">
      <c r="D1128" s="536"/>
      <c r="J1128" s="536"/>
      <c r="K1128" s="536"/>
    </row>
    <row r="1129" spans="4:11" ht="10.5">
      <c r="D1129" s="536"/>
      <c r="J1129" s="536"/>
      <c r="K1129" s="536"/>
    </row>
    <row r="1130" spans="4:11" ht="10.5">
      <c r="D1130" s="536"/>
      <c r="J1130" s="536"/>
      <c r="K1130" s="536"/>
    </row>
    <row r="1131" spans="4:11" ht="10.5">
      <c r="D1131" s="536"/>
      <c r="J1131" s="536"/>
      <c r="K1131" s="536"/>
    </row>
    <row r="1132" spans="4:11" ht="10.5">
      <c r="D1132" s="536"/>
      <c r="J1132" s="536"/>
      <c r="K1132" s="536"/>
    </row>
    <row r="1133" spans="4:11" ht="10.5">
      <c r="D1133" s="536"/>
      <c r="J1133" s="536"/>
      <c r="K1133" s="536"/>
    </row>
    <row r="1134" spans="4:11" ht="10.5">
      <c r="D1134" s="536"/>
      <c r="J1134" s="536"/>
      <c r="K1134" s="536"/>
    </row>
    <row r="1135" spans="4:11" ht="10.5">
      <c r="D1135" s="536"/>
      <c r="J1135" s="536"/>
      <c r="K1135" s="536"/>
    </row>
    <row r="1136" spans="4:11" ht="10.5">
      <c r="D1136" s="536"/>
      <c r="J1136" s="536"/>
      <c r="K1136" s="536"/>
    </row>
    <row r="1137" spans="4:11" ht="10.5">
      <c r="D1137" s="536"/>
      <c r="J1137" s="536"/>
      <c r="K1137" s="536"/>
    </row>
    <row r="1138" spans="4:11" ht="10.5">
      <c r="D1138" s="536"/>
      <c r="J1138" s="536"/>
      <c r="K1138" s="536"/>
    </row>
    <row r="1139" spans="4:11" ht="10.5">
      <c r="D1139" s="536"/>
      <c r="J1139" s="536"/>
      <c r="K1139" s="536"/>
    </row>
    <row r="1140" spans="4:11" ht="10.5">
      <c r="D1140" s="536"/>
      <c r="J1140" s="536"/>
      <c r="K1140" s="536"/>
    </row>
    <row r="1141" spans="4:11" ht="10.5">
      <c r="D1141" s="536"/>
      <c r="J1141" s="536"/>
      <c r="K1141" s="536"/>
    </row>
    <row r="1142" spans="4:11" ht="10.5">
      <c r="D1142" s="536"/>
      <c r="J1142" s="536"/>
      <c r="K1142" s="536"/>
    </row>
    <row r="1143" spans="4:11" ht="10.5">
      <c r="D1143" s="536"/>
      <c r="J1143" s="536"/>
      <c r="K1143" s="536"/>
    </row>
    <row r="1144" spans="4:11" ht="10.5">
      <c r="D1144" s="536"/>
      <c r="J1144" s="536"/>
      <c r="K1144" s="536"/>
    </row>
    <row r="1145" spans="4:11" ht="10.5">
      <c r="D1145" s="536"/>
      <c r="J1145" s="536"/>
      <c r="K1145" s="536"/>
    </row>
    <row r="1146" spans="4:11" ht="10.5">
      <c r="D1146" s="536"/>
      <c r="J1146" s="536"/>
      <c r="K1146" s="536"/>
    </row>
    <row r="1147" spans="4:11" ht="10.5">
      <c r="D1147" s="536"/>
      <c r="J1147" s="536"/>
      <c r="K1147" s="536"/>
    </row>
    <row r="1148" spans="4:11" ht="10.5">
      <c r="D1148" s="536"/>
      <c r="J1148" s="536"/>
      <c r="K1148" s="536"/>
    </row>
    <row r="1149" spans="4:11" ht="10.5">
      <c r="D1149" s="536"/>
      <c r="J1149" s="536"/>
      <c r="K1149" s="536"/>
    </row>
    <row r="1150" spans="4:11" ht="10.5">
      <c r="D1150" s="536"/>
      <c r="J1150" s="536"/>
      <c r="K1150" s="536"/>
    </row>
    <row r="1151" spans="4:11" ht="10.5">
      <c r="D1151" s="536"/>
      <c r="J1151" s="536"/>
      <c r="K1151" s="536"/>
    </row>
    <row r="1152" spans="4:11" ht="10.5">
      <c r="D1152" s="536"/>
      <c r="J1152" s="536"/>
      <c r="K1152" s="536"/>
    </row>
    <row r="1153" spans="4:11" ht="10.5">
      <c r="D1153" s="536"/>
      <c r="J1153" s="536"/>
      <c r="K1153" s="536"/>
    </row>
    <row r="1154" spans="4:11" ht="10.5">
      <c r="D1154" s="536"/>
      <c r="J1154" s="536"/>
      <c r="K1154" s="536"/>
    </row>
    <row r="1155" spans="4:11" ht="10.5">
      <c r="D1155" s="536"/>
      <c r="J1155" s="536"/>
      <c r="K1155" s="536"/>
    </row>
    <row r="1156" spans="4:11" ht="10.5">
      <c r="D1156" s="536"/>
      <c r="J1156" s="536"/>
      <c r="K1156" s="536"/>
    </row>
    <row r="1157" spans="4:11" ht="10.5">
      <c r="D1157" s="536"/>
      <c r="J1157" s="536"/>
      <c r="K1157" s="536"/>
    </row>
    <row r="1158" spans="4:11" ht="10.5">
      <c r="D1158" s="536"/>
      <c r="J1158" s="536"/>
      <c r="K1158" s="536"/>
    </row>
    <row r="1159" spans="4:11" ht="10.5">
      <c r="D1159" s="536"/>
      <c r="J1159" s="536"/>
      <c r="K1159" s="536"/>
    </row>
    <row r="1160" spans="4:11" ht="10.5">
      <c r="D1160" s="536"/>
      <c r="J1160" s="536"/>
      <c r="K1160" s="536"/>
    </row>
    <row r="1161" spans="4:11" ht="10.5">
      <c r="D1161" s="536"/>
      <c r="J1161" s="536"/>
      <c r="K1161" s="536"/>
    </row>
    <row r="1162" spans="4:11" ht="10.5">
      <c r="D1162" s="536"/>
      <c r="J1162" s="536"/>
      <c r="K1162" s="536"/>
    </row>
    <row r="1163" spans="4:11" ht="10.5">
      <c r="D1163" s="536"/>
      <c r="J1163" s="536"/>
      <c r="K1163" s="536"/>
    </row>
    <row r="1164" spans="4:11" ht="10.5">
      <c r="D1164" s="536"/>
      <c r="J1164" s="536"/>
      <c r="K1164" s="536"/>
    </row>
    <row r="1165" spans="4:11" ht="10.5">
      <c r="D1165" s="536"/>
      <c r="J1165" s="536"/>
      <c r="K1165" s="536"/>
    </row>
    <row r="1166" spans="4:11" ht="10.5">
      <c r="D1166" s="536"/>
      <c r="J1166" s="536"/>
      <c r="K1166" s="536"/>
    </row>
    <row r="1167" spans="4:11" ht="10.5">
      <c r="D1167" s="536"/>
      <c r="J1167" s="536"/>
      <c r="K1167" s="536"/>
    </row>
    <row r="1168" spans="4:11" ht="10.5">
      <c r="D1168" s="536"/>
      <c r="J1168" s="536"/>
      <c r="K1168" s="536"/>
    </row>
    <row r="1169" spans="4:11" ht="10.5">
      <c r="D1169" s="536"/>
      <c r="J1169" s="536"/>
      <c r="K1169" s="536"/>
    </row>
    <row r="1170" spans="4:11" ht="10.5">
      <c r="D1170" s="536"/>
      <c r="J1170" s="536"/>
      <c r="K1170" s="536"/>
    </row>
    <row r="1171" spans="4:11" ht="10.5">
      <c r="D1171" s="536"/>
      <c r="J1171" s="536"/>
      <c r="K1171" s="536"/>
    </row>
    <row r="1172" spans="4:11" ht="10.5">
      <c r="D1172" s="536"/>
      <c r="J1172" s="536"/>
      <c r="K1172" s="536"/>
    </row>
    <row r="1173" spans="4:11" ht="10.5">
      <c r="D1173" s="536"/>
      <c r="J1173" s="536"/>
      <c r="K1173" s="536"/>
    </row>
    <row r="1174" spans="4:11" ht="10.5">
      <c r="D1174" s="536"/>
      <c r="J1174" s="536"/>
      <c r="K1174" s="536"/>
    </row>
    <row r="1175" spans="4:11" ht="10.5">
      <c r="D1175" s="536"/>
      <c r="J1175" s="536"/>
      <c r="K1175" s="536"/>
    </row>
    <row r="1176" spans="4:11" ht="10.5">
      <c r="D1176" s="536"/>
      <c r="J1176" s="536"/>
      <c r="K1176" s="536"/>
    </row>
    <row r="1177" spans="4:11" ht="10.5">
      <c r="D1177" s="536"/>
      <c r="J1177" s="536"/>
      <c r="K1177" s="536"/>
    </row>
    <row r="1178" spans="4:11" ht="10.5">
      <c r="D1178" s="536"/>
      <c r="J1178" s="536"/>
      <c r="K1178" s="536"/>
    </row>
    <row r="1179" spans="4:11" ht="10.5">
      <c r="D1179" s="536"/>
      <c r="J1179" s="536"/>
      <c r="K1179" s="536"/>
    </row>
    <row r="1180" spans="4:11" ht="10.5">
      <c r="D1180" s="536"/>
      <c r="J1180" s="536"/>
      <c r="K1180" s="536"/>
    </row>
    <row r="1181" spans="4:11" ht="10.5">
      <c r="D1181" s="536"/>
      <c r="J1181" s="536"/>
      <c r="K1181" s="536"/>
    </row>
    <row r="1182" spans="4:11" ht="10.5">
      <c r="D1182" s="536"/>
      <c r="J1182" s="536"/>
      <c r="K1182" s="536"/>
    </row>
    <row r="1183" spans="4:11" ht="10.5">
      <c r="D1183" s="536"/>
      <c r="J1183" s="536"/>
      <c r="K1183" s="536"/>
    </row>
    <row r="1184" spans="4:11" ht="10.5">
      <c r="D1184" s="536"/>
      <c r="J1184" s="536"/>
      <c r="K1184" s="536"/>
    </row>
    <row r="1185" spans="4:11" ht="10.5">
      <c r="D1185" s="536"/>
      <c r="J1185" s="536"/>
      <c r="K1185" s="536"/>
    </row>
    <row r="1186" spans="4:11" ht="10.5">
      <c r="D1186" s="536"/>
      <c r="J1186" s="536"/>
      <c r="K1186" s="536"/>
    </row>
    <row r="1187" spans="4:11" ht="10.5">
      <c r="D1187" s="536"/>
      <c r="J1187" s="536"/>
      <c r="K1187" s="536"/>
    </row>
    <row r="1188" spans="4:11" ht="10.5">
      <c r="D1188" s="536"/>
      <c r="J1188" s="536"/>
      <c r="K1188" s="536"/>
    </row>
    <row r="1189" spans="4:11" ht="10.5">
      <c r="D1189" s="536"/>
      <c r="J1189" s="536"/>
      <c r="K1189" s="536"/>
    </row>
    <row r="1190" spans="4:11" ht="10.5">
      <c r="D1190" s="536"/>
      <c r="J1190" s="536"/>
      <c r="K1190" s="536"/>
    </row>
    <row r="1191" spans="4:11" ht="10.5">
      <c r="D1191" s="536"/>
      <c r="J1191" s="536"/>
      <c r="K1191" s="536"/>
    </row>
    <row r="1192" spans="4:11" ht="10.5">
      <c r="D1192" s="536"/>
      <c r="J1192" s="536"/>
      <c r="K1192" s="536"/>
    </row>
    <row r="1193" spans="4:11" ht="10.5">
      <c r="D1193" s="536"/>
      <c r="J1193" s="536"/>
      <c r="K1193" s="536"/>
    </row>
    <row r="1194" spans="4:11" ht="10.5">
      <c r="D1194" s="536"/>
      <c r="J1194" s="536"/>
      <c r="K1194" s="536"/>
    </row>
    <row r="1195" spans="4:11" ht="10.5">
      <c r="D1195" s="536"/>
      <c r="J1195" s="536"/>
      <c r="K1195" s="536"/>
    </row>
    <row r="1375" spans="4:11" ht="10.5">
      <c r="D1375" s="536"/>
      <c r="J1375" s="536"/>
      <c r="K1375" s="536"/>
    </row>
    <row r="1376" spans="4:11" ht="10.5">
      <c r="D1376" s="536"/>
      <c r="J1376" s="536"/>
      <c r="K1376" s="536"/>
    </row>
    <row r="1377" spans="4:11" ht="10.5">
      <c r="D1377" s="536"/>
      <c r="J1377" s="536"/>
      <c r="K1377" s="536"/>
    </row>
    <row r="1378" spans="4:11" ht="10.5">
      <c r="D1378" s="536"/>
      <c r="J1378" s="536"/>
      <c r="K1378" s="536"/>
    </row>
    <row r="1379" spans="4:11" ht="10.5">
      <c r="D1379" s="536"/>
      <c r="J1379" s="536"/>
      <c r="K1379" s="536"/>
    </row>
    <row r="1380" spans="4:11" ht="10.5">
      <c r="D1380" s="536"/>
      <c r="J1380" s="536"/>
      <c r="K1380" s="536"/>
    </row>
    <row r="1381" spans="4:11" ht="10.5">
      <c r="D1381" s="536"/>
      <c r="J1381" s="536"/>
      <c r="K1381" s="536"/>
    </row>
    <row r="1382" spans="4:11" ht="10.5">
      <c r="D1382" s="536"/>
      <c r="J1382" s="536"/>
      <c r="K1382" s="536"/>
    </row>
    <row r="1383" spans="4:11" ht="10.5">
      <c r="D1383" s="536"/>
      <c r="J1383" s="536"/>
      <c r="K1383" s="536"/>
    </row>
    <row r="1385" spans="4:11" ht="10.5">
      <c r="D1385" s="536"/>
      <c r="J1385" s="536"/>
      <c r="K1385" s="536"/>
    </row>
    <row r="1386" spans="4:11" ht="10.5">
      <c r="D1386" s="536"/>
      <c r="J1386" s="536"/>
      <c r="K1386" s="536"/>
    </row>
    <row r="1387" spans="4:11" ht="10.5">
      <c r="D1387" s="536"/>
      <c r="J1387" s="536"/>
      <c r="K1387" s="536"/>
    </row>
    <row r="1388" spans="4:11" ht="10.5">
      <c r="D1388" s="536"/>
      <c r="J1388" s="536"/>
      <c r="K1388" s="536"/>
    </row>
    <row r="1389" spans="4:11" ht="10.5">
      <c r="D1389" s="536"/>
      <c r="J1389" s="536"/>
      <c r="K1389" s="536"/>
    </row>
    <row r="1390" spans="4:11" ht="10.5">
      <c r="D1390" s="536"/>
      <c r="J1390" s="536"/>
      <c r="K1390" s="536"/>
    </row>
    <row r="1391" spans="4:11" ht="10.5">
      <c r="D1391" s="536"/>
      <c r="J1391" s="536"/>
      <c r="K1391" s="536"/>
    </row>
    <row r="1392" spans="4:11" ht="10.5">
      <c r="D1392" s="536"/>
      <c r="J1392" s="536"/>
      <c r="K1392" s="536"/>
    </row>
    <row r="1393" spans="4:11" ht="10.5">
      <c r="D1393" s="536"/>
      <c r="J1393" s="536"/>
      <c r="K1393" s="536"/>
    </row>
    <row r="1394" spans="4:11" ht="10.5">
      <c r="D1394" s="536"/>
      <c r="J1394" s="536"/>
      <c r="K1394" s="536"/>
    </row>
    <row r="1395" spans="4:11" ht="10.5">
      <c r="D1395" s="536"/>
      <c r="J1395" s="536"/>
      <c r="K1395" s="536"/>
    </row>
    <row r="1396" spans="4:11" ht="10.5">
      <c r="D1396" s="536"/>
      <c r="J1396" s="536"/>
      <c r="K1396" s="536"/>
    </row>
    <row r="1397" spans="4:11" ht="10.5">
      <c r="D1397" s="536"/>
      <c r="J1397" s="536"/>
      <c r="K1397" s="536"/>
    </row>
    <row r="1398" spans="4:11" ht="10.5">
      <c r="D1398" s="536"/>
      <c r="J1398" s="536"/>
      <c r="K1398" s="536"/>
    </row>
    <row r="1399" spans="4:11" ht="10.5">
      <c r="D1399" s="536"/>
      <c r="J1399" s="536"/>
      <c r="K1399" s="536"/>
    </row>
    <row r="1400" spans="4:11" ht="10.5">
      <c r="D1400" s="536"/>
      <c r="J1400" s="536"/>
      <c r="K1400" s="536"/>
    </row>
    <row r="1401" spans="4:11" ht="10.5">
      <c r="D1401" s="536"/>
      <c r="J1401" s="536"/>
      <c r="K1401" s="536"/>
    </row>
    <row r="1402" spans="4:11" ht="10.5">
      <c r="D1402" s="536"/>
      <c r="J1402" s="536"/>
      <c r="K1402" s="536"/>
    </row>
    <row r="1403" spans="4:11" ht="10.5">
      <c r="D1403" s="536"/>
      <c r="J1403" s="536"/>
      <c r="K1403" s="536"/>
    </row>
    <row r="1404" spans="4:11" ht="10.5">
      <c r="D1404" s="536"/>
      <c r="J1404" s="536"/>
      <c r="K1404" s="536"/>
    </row>
    <row r="1405" spans="4:11" ht="10.5">
      <c r="D1405" s="536"/>
      <c r="J1405" s="536"/>
      <c r="K1405" s="536"/>
    </row>
    <row r="1406" spans="4:11" ht="10.5">
      <c r="D1406" s="536"/>
      <c r="J1406" s="536"/>
      <c r="K1406" s="536"/>
    </row>
    <row r="1407" spans="4:11" ht="10.5">
      <c r="D1407" s="536"/>
      <c r="J1407" s="536"/>
      <c r="K1407" s="536"/>
    </row>
    <row r="1408" spans="4:11" ht="10.5">
      <c r="D1408" s="536"/>
      <c r="J1408" s="536"/>
      <c r="K1408" s="536"/>
    </row>
    <row r="1409" spans="4:11" ht="10.5">
      <c r="D1409" s="536"/>
      <c r="J1409" s="536"/>
      <c r="K1409" s="536"/>
    </row>
    <row r="1410" spans="4:11" ht="10.5">
      <c r="D1410" s="536"/>
      <c r="J1410" s="536"/>
      <c r="K1410" s="536"/>
    </row>
    <row r="1411" spans="4:11" ht="10.5">
      <c r="D1411" s="536"/>
      <c r="J1411" s="536"/>
      <c r="K1411" s="536"/>
    </row>
    <row r="1412" spans="4:11" ht="10.5">
      <c r="D1412" s="536"/>
      <c r="J1412" s="536"/>
      <c r="K1412" s="536"/>
    </row>
    <row r="1414" spans="4:11" ht="10.5">
      <c r="D1414" s="536"/>
      <c r="J1414" s="536"/>
      <c r="K1414" s="536"/>
    </row>
    <row r="1415" spans="4:11" ht="10.5">
      <c r="D1415" s="536"/>
      <c r="J1415" s="536"/>
      <c r="K1415" s="536"/>
    </row>
    <row r="1416" spans="4:11" ht="10.5">
      <c r="D1416" s="536"/>
      <c r="J1416" s="536"/>
      <c r="K1416" s="536"/>
    </row>
    <row r="1417" spans="4:11" ht="10.5">
      <c r="D1417" s="536"/>
      <c r="J1417" s="536"/>
      <c r="K1417" s="536"/>
    </row>
    <row r="1418" spans="4:11" ht="10.5">
      <c r="D1418" s="536"/>
      <c r="J1418" s="536"/>
      <c r="K1418" s="536"/>
    </row>
    <row r="1419" spans="4:11" ht="10.5">
      <c r="D1419" s="536"/>
      <c r="J1419" s="536"/>
      <c r="K1419" s="536"/>
    </row>
    <row r="1420" spans="4:11" ht="10.5">
      <c r="D1420" s="536"/>
      <c r="J1420" s="536"/>
      <c r="K1420" s="536"/>
    </row>
    <row r="1421" spans="4:11" ht="10.5">
      <c r="D1421" s="536"/>
      <c r="J1421" s="536"/>
      <c r="K1421" s="536"/>
    </row>
    <row r="1422" spans="4:11" ht="10.5">
      <c r="D1422" s="536"/>
      <c r="J1422" s="536"/>
      <c r="K1422" s="536"/>
    </row>
    <row r="1423" spans="4:11" ht="10.5">
      <c r="D1423" s="536"/>
      <c r="J1423" s="536"/>
      <c r="K1423" s="536"/>
    </row>
    <row r="1424" spans="4:11" ht="10.5">
      <c r="D1424" s="536"/>
      <c r="J1424" s="536"/>
      <c r="K1424" s="536"/>
    </row>
    <row r="1425" spans="4:11" ht="10.5">
      <c r="D1425" s="536"/>
      <c r="J1425" s="536"/>
      <c r="K1425" s="536"/>
    </row>
    <row r="1426" spans="4:11" ht="10.5">
      <c r="D1426" s="536"/>
      <c r="J1426" s="536"/>
      <c r="K1426" s="536"/>
    </row>
    <row r="1427" spans="4:11" ht="10.5">
      <c r="D1427" s="536"/>
      <c r="J1427" s="536"/>
      <c r="K1427" s="536"/>
    </row>
    <row r="1428" spans="4:11" ht="10.5">
      <c r="D1428" s="536"/>
      <c r="J1428" s="536"/>
      <c r="K1428" s="536"/>
    </row>
    <row r="1429" spans="4:11" ht="10.5">
      <c r="D1429" s="536"/>
      <c r="J1429" s="536"/>
      <c r="K1429" s="536"/>
    </row>
    <row r="1430" spans="4:11" ht="10.5">
      <c r="D1430" s="536"/>
      <c r="J1430" s="536"/>
      <c r="K1430" s="536"/>
    </row>
    <row r="1432" spans="4:11" ht="10.5">
      <c r="D1432" s="536"/>
      <c r="J1432" s="536"/>
      <c r="K1432" s="536"/>
    </row>
    <row r="1433" spans="4:11" ht="10.5">
      <c r="D1433" s="536"/>
      <c r="J1433" s="536"/>
      <c r="K1433" s="536"/>
    </row>
    <row r="1434" spans="4:11" ht="10.5">
      <c r="D1434" s="536"/>
      <c r="J1434" s="536"/>
      <c r="K1434" s="536"/>
    </row>
    <row r="1435" spans="4:11" ht="10.5">
      <c r="D1435" s="536"/>
      <c r="J1435" s="536"/>
      <c r="K1435" s="536"/>
    </row>
    <row r="1436" spans="4:11" ht="10.5">
      <c r="D1436" s="536"/>
      <c r="J1436" s="536"/>
      <c r="K1436" s="536"/>
    </row>
    <row r="1437" spans="4:11" ht="10.5">
      <c r="D1437" s="536"/>
      <c r="J1437" s="536"/>
      <c r="K1437" s="536"/>
    </row>
    <row r="1438" spans="4:11" ht="10.5">
      <c r="D1438" s="536"/>
      <c r="J1438" s="536"/>
      <c r="K1438" s="536"/>
    </row>
    <row r="1439" spans="4:11" ht="10.5">
      <c r="D1439" s="536"/>
      <c r="J1439" s="536"/>
      <c r="K1439" s="536"/>
    </row>
    <row r="1440" spans="4:11" ht="10.5">
      <c r="D1440" s="536"/>
      <c r="J1440" s="536"/>
      <c r="K1440" s="536"/>
    </row>
    <row r="1441" spans="4:11" ht="10.5">
      <c r="D1441" s="536"/>
      <c r="J1441" s="536"/>
      <c r="K1441" s="536"/>
    </row>
    <row r="1442" spans="4:11" ht="10.5">
      <c r="D1442" s="536"/>
      <c r="J1442" s="536"/>
      <c r="K1442" s="536"/>
    </row>
    <row r="1443" spans="4:11" ht="10.5">
      <c r="D1443" s="536"/>
      <c r="J1443" s="536"/>
      <c r="K1443" s="536"/>
    </row>
    <row r="1444" spans="4:11" ht="10.5">
      <c r="D1444" s="536"/>
      <c r="J1444" s="536"/>
      <c r="K1444" s="536"/>
    </row>
    <row r="1445" spans="4:11" ht="10.5">
      <c r="D1445" s="536"/>
      <c r="J1445" s="536"/>
      <c r="K1445" s="536"/>
    </row>
    <row r="1446" spans="4:11" ht="10.5">
      <c r="D1446" s="536"/>
      <c r="J1446" s="536"/>
      <c r="K1446" s="536"/>
    </row>
    <row r="1447" spans="4:11" ht="10.5">
      <c r="D1447" s="536"/>
      <c r="J1447" s="536"/>
      <c r="K1447" s="536"/>
    </row>
    <row r="1448" spans="4:11" ht="10.5">
      <c r="D1448" s="536"/>
      <c r="J1448" s="536"/>
      <c r="K1448" s="536"/>
    </row>
    <row r="1449" spans="4:11" ht="10.5">
      <c r="D1449" s="536"/>
      <c r="J1449" s="536"/>
      <c r="K1449" s="536"/>
    </row>
    <row r="1450" spans="4:11" ht="10.5">
      <c r="D1450" s="536"/>
      <c r="J1450" s="536"/>
      <c r="K1450" s="536"/>
    </row>
    <row r="1451" spans="4:11" ht="10.5">
      <c r="D1451" s="536"/>
      <c r="J1451" s="536"/>
      <c r="K1451" s="536"/>
    </row>
    <row r="1452" spans="4:11" ht="10.5">
      <c r="D1452" s="536"/>
      <c r="J1452" s="536"/>
      <c r="K1452" s="536"/>
    </row>
    <row r="1453" spans="4:11" ht="10.5">
      <c r="D1453" s="536"/>
      <c r="J1453" s="536"/>
      <c r="K1453" s="536"/>
    </row>
    <row r="1454" spans="4:11" ht="10.5">
      <c r="D1454" s="536"/>
      <c r="J1454" s="536"/>
      <c r="K1454" s="536"/>
    </row>
    <row r="1455" spans="4:11" ht="10.5">
      <c r="D1455" s="536"/>
      <c r="J1455" s="536"/>
      <c r="K1455" s="536"/>
    </row>
    <row r="1456" spans="4:11" ht="10.5">
      <c r="D1456" s="536"/>
      <c r="J1456" s="536"/>
      <c r="K1456" s="536"/>
    </row>
    <row r="1457" spans="4:11" ht="10.5">
      <c r="D1457" s="536"/>
      <c r="J1457" s="536"/>
      <c r="K1457" s="536"/>
    </row>
    <row r="1458" spans="4:11" ht="10.5">
      <c r="D1458" s="536"/>
      <c r="J1458" s="536"/>
      <c r="K1458" s="536"/>
    </row>
    <row r="1459" spans="4:11" ht="10.5">
      <c r="D1459" s="536"/>
      <c r="J1459" s="536"/>
      <c r="K1459" s="536"/>
    </row>
    <row r="1460" spans="4:11" ht="10.5">
      <c r="D1460" s="536"/>
      <c r="J1460" s="536"/>
      <c r="K1460" s="536"/>
    </row>
    <row r="1461" spans="4:11" ht="10.5">
      <c r="D1461" s="536"/>
      <c r="J1461" s="536"/>
      <c r="K1461" s="536"/>
    </row>
    <row r="1462" spans="4:11" ht="10.5">
      <c r="D1462" s="536"/>
      <c r="J1462" s="536"/>
      <c r="K1462" s="536"/>
    </row>
    <row r="1463" spans="4:11" ht="10.5">
      <c r="D1463" s="536"/>
      <c r="J1463" s="536"/>
      <c r="K1463" s="536"/>
    </row>
    <row r="1464" spans="4:11" ht="10.5">
      <c r="D1464" s="536"/>
      <c r="J1464" s="536"/>
      <c r="K1464" s="536"/>
    </row>
    <row r="1465" spans="4:11" ht="10.5">
      <c r="D1465" s="536"/>
      <c r="J1465" s="536"/>
      <c r="K1465" s="536"/>
    </row>
    <row r="1901" spans="4:11" ht="10.5">
      <c r="D1901" s="536"/>
      <c r="J1901" s="536"/>
      <c r="K1901" s="536"/>
    </row>
    <row r="1902" spans="4:11" ht="10.5">
      <c r="D1902" s="536"/>
      <c r="J1902" s="536"/>
      <c r="K1902" s="536"/>
    </row>
    <row r="1903" spans="4:11" ht="10.5">
      <c r="D1903" s="536"/>
      <c r="J1903" s="536"/>
      <c r="K1903" s="536"/>
    </row>
    <row r="1904" spans="4:11" ht="10.5">
      <c r="D1904" s="536"/>
      <c r="J1904" s="536"/>
      <c r="K1904" s="536"/>
    </row>
    <row r="1905" spans="4:11" ht="10.5">
      <c r="D1905" s="536"/>
      <c r="J1905" s="536"/>
      <c r="K1905" s="536"/>
    </row>
    <row r="1906" spans="4:11" ht="10.5">
      <c r="D1906" s="536"/>
      <c r="J1906" s="536"/>
      <c r="K1906" s="536"/>
    </row>
    <row r="1907" spans="4:11" ht="10.5">
      <c r="D1907" s="536"/>
      <c r="J1907" s="536"/>
      <c r="K1907" s="536"/>
    </row>
    <row r="1908" spans="4:11" ht="10.5">
      <c r="D1908" s="536"/>
      <c r="J1908" s="536"/>
      <c r="K1908" s="536"/>
    </row>
    <row r="1909" spans="4:11" ht="10.5">
      <c r="D1909" s="536"/>
      <c r="J1909" s="536"/>
      <c r="K1909" s="536"/>
    </row>
    <row r="1910" spans="4:11" ht="10.5">
      <c r="D1910" s="536"/>
      <c r="J1910" s="536"/>
      <c r="K1910" s="536"/>
    </row>
    <row r="1911" spans="4:11" ht="10.5">
      <c r="D1911" s="536"/>
      <c r="J1911" s="536"/>
      <c r="K1911" s="536"/>
    </row>
    <row r="1912" spans="4:11" ht="10.5">
      <c r="D1912" s="536"/>
      <c r="J1912" s="536"/>
      <c r="K1912" s="536"/>
    </row>
    <row r="1913" spans="4:11" ht="10.5">
      <c r="D1913" s="536"/>
      <c r="J1913" s="536"/>
      <c r="K1913" s="536"/>
    </row>
    <row r="1914" spans="4:11" ht="10.5">
      <c r="D1914" s="536"/>
      <c r="J1914" s="536"/>
      <c r="K1914" s="536"/>
    </row>
    <row r="1915" spans="4:11" ht="10.5">
      <c r="D1915" s="536"/>
      <c r="J1915" s="536"/>
      <c r="K1915" s="536"/>
    </row>
    <row r="1916" spans="4:11" ht="10.5">
      <c r="D1916" s="536"/>
      <c r="J1916" s="536"/>
      <c r="K1916" s="536"/>
    </row>
    <row r="1917" spans="4:11" ht="10.5">
      <c r="D1917" s="536"/>
      <c r="J1917" s="536"/>
      <c r="K1917" s="536"/>
    </row>
    <row r="1918" spans="4:11" ht="10.5">
      <c r="D1918" s="536"/>
      <c r="J1918" s="536"/>
      <c r="K1918" s="536"/>
    </row>
    <row r="1919" spans="4:11" ht="10.5">
      <c r="D1919" s="536"/>
      <c r="J1919" s="536"/>
      <c r="K1919" s="536"/>
    </row>
    <row r="1920" spans="4:11" ht="10.5">
      <c r="D1920" s="536"/>
      <c r="J1920" s="536"/>
      <c r="K1920" s="536"/>
    </row>
    <row r="1921" spans="4:11" ht="10.5">
      <c r="D1921" s="536"/>
      <c r="J1921" s="536"/>
      <c r="K1921" s="536"/>
    </row>
    <row r="1922" spans="4:11" ht="10.5">
      <c r="D1922" s="536"/>
      <c r="J1922" s="536"/>
      <c r="K1922" s="536"/>
    </row>
    <row r="1923" spans="4:11" ht="10.5">
      <c r="D1923" s="536"/>
      <c r="J1923" s="536"/>
      <c r="K1923" s="536"/>
    </row>
    <row r="1924" spans="4:11" ht="10.5">
      <c r="D1924" s="536"/>
      <c r="J1924" s="536"/>
      <c r="K1924" s="536"/>
    </row>
    <row r="1925" spans="4:11" ht="10.5">
      <c r="D1925" s="536"/>
      <c r="J1925" s="536"/>
      <c r="K1925" s="536"/>
    </row>
    <row r="1926" spans="4:11" ht="10.5">
      <c r="D1926" s="536"/>
      <c r="J1926" s="536"/>
      <c r="K1926" s="536"/>
    </row>
    <row r="1927" spans="4:11" ht="10.5">
      <c r="D1927" s="536"/>
      <c r="J1927" s="536"/>
      <c r="K1927" s="536"/>
    </row>
    <row r="1928" spans="4:11" ht="10.5">
      <c r="D1928" s="536"/>
      <c r="J1928" s="536"/>
      <c r="K1928" s="536"/>
    </row>
    <row r="1929" spans="4:11" ht="10.5">
      <c r="D1929" s="536"/>
      <c r="J1929" s="536"/>
      <c r="K1929" s="536"/>
    </row>
    <row r="1930" spans="4:11" ht="10.5">
      <c r="D1930" s="536"/>
      <c r="J1930" s="536"/>
      <c r="K1930" s="536"/>
    </row>
    <row r="1931" spans="4:11" ht="10.5">
      <c r="D1931" s="536"/>
      <c r="J1931" s="536"/>
      <c r="K1931" s="536"/>
    </row>
    <row r="1932" spans="4:11" ht="10.5">
      <c r="D1932" s="536"/>
      <c r="J1932" s="536"/>
      <c r="K1932" s="536"/>
    </row>
    <row r="1933" spans="4:11" ht="10.5">
      <c r="D1933" s="536"/>
      <c r="J1933" s="536"/>
      <c r="K1933" s="536"/>
    </row>
    <row r="1934" spans="4:11" ht="10.5">
      <c r="D1934" s="536"/>
      <c r="J1934" s="536"/>
      <c r="K1934" s="536"/>
    </row>
    <row r="1935" spans="4:11" ht="10.5">
      <c r="D1935" s="536"/>
      <c r="J1935" s="536"/>
      <c r="K1935" s="536"/>
    </row>
    <row r="1936" spans="4:11" ht="10.5">
      <c r="D1936" s="536"/>
      <c r="J1936" s="536"/>
      <c r="K1936" s="536"/>
    </row>
    <row r="1937" spans="4:11" ht="10.5">
      <c r="D1937" s="536"/>
      <c r="J1937" s="536"/>
      <c r="K1937" s="536"/>
    </row>
    <row r="1938" spans="4:11" ht="10.5">
      <c r="D1938" s="536"/>
      <c r="J1938" s="536"/>
      <c r="K1938" s="536"/>
    </row>
    <row r="1939" spans="4:11" ht="10.5">
      <c r="D1939" s="536"/>
      <c r="J1939" s="536"/>
      <c r="K1939" s="536"/>
    </row>
    <row r="1940" spans="4:11" ht="10.5">
      <c r="D1940" s="536"/>
      <c r="J1940" s="536"/>
      <c r="K1940" s="536"/>
    </row>
    <row r="1941" spans="4:11" ht="10.5">
      <c r="D1941" s="536"/>
      <c r="J1941" s="536"/>
      <c r="K1941" s="536"/>
    </row>
    <row r="1942" spans="4:11" ht="10.5">
      <c r="D1942" s="536"/>
      <c r="J1942" s="536"/>
      <c r="K1942" s="536"/>
    </row>
    <row r="1943" spans="4:11" ht="10.5">
      <c r="D1943" s="536"/>
      <c r="J1943" s="536"/>
      <c r="K1943" s="536"/>
    </row>
    <row r="1944" spans="4:11" ht="10.5">
      <c r="D1944" s="536"/>
      <c r="J1944" s="536"/>
      <c r="K1944" s="536"/>
    </row>
    <row r="1945" spans="4:11" ht="10.5">
      <c r="D1945" s="536"/>
      <c r="J1945" s="536"/>
      <c r="K1945" s="536"/>
    </row>
    <row r="1946" spans="4:11" ht="10.5">
      <c r="D1946" s="536"/>
      <c r="J1946" s="536"/>
      <c r="K1946" s="536"/>
    </row>
    <row r="1947" spans="4:11" ht="10.5">
      <c r="D1947" s="536"/>
      <c r="J1947" s="536"/>
      <c r="K1947" s="536"/>
    </row>
    <row r="1948" spans="4:11" ht="10.5">
      <c r="D1948" s="536"/>
      <c r="J1948" s="536"/>
      <c r="K1948" s="536"/>
    </row>
    <row r="1949" spans="4:11" ht="10.5">
      <c r="D1949" s="536"/>
      <c r="J1949" s="536"/>
      <c r="K1949" s="536"/>
    </row>
    <row r="1950" spans="4:11" ht="10.5">
      <c r="D1950" s="536"/>
      <c r="J1950" s="536"/>
      <c r="K1950" s="536"/>
    </row>
    <row r="1951" spans="4:11" ht="10.5">
      <c r="D1951" s="536"/>
      <c r="J1951" s="536"/>
      <c r="K1951" s="536"/>
    </row>
    <row r="1952" spans="4:11" ht="10.5">
      <c r="D1952" s="536"/>
      <c r="J1952" s="536"/>
      <c r="K1952" s="536"/>
    </row>
    <row r="1953" spans="4:11" ht="10.5">
      <c r="D1953" s="536"/>
      <c r="J1953" s="536"/>
      <c r="K1953" s="536"/>
    </row>
    <row r="1954" spans="4:11" ht="10.5">
      <c r="D1954" s="536"/>
      <c r="J1954" s="536"/>
      <c r="K1954" s="536"/>
    </row>
    <row r="1955" spans="4:11" ht="10.5">
      <c r="D1955" s="536"/>
      <c r="J1955" s="536"/>
      <c r="K1955" s="536"/>
    </row>
    <row r="1956" spans="4:11" ht="10.5">
      <c r="D1956" s="536"/>
      <c r="J1956" s="536"/>
      <c r="K1956" s="536"/>
    </row>
    <row r="1957" spans="4:11" ht="10.5">
      <c r="D1957" s="536"/>
      <c r="J1957" s="536"/>
      <c r="K1957" s="536"/>
    </row>
    <row r="1958" spans="4:11" ht="10.5">
      <c r="D1958" s="536"/>
      <c r="J1958" s="536"/>
      <c r="K1958" s="536"/>
    </row>
    <row r="1959" spans="4:11" ht="10.5">
      <c r="D1959" s="536"/>
      <c r="J1959" s="536"/>
      <c r="K1959" s="536"/>
    </row>
    <row r="1960" spans="4:11" ht="10.5">
      <c r="D1960" s="536"/>
      <c r="J1960" s="536"/>
      <c r="K1960" s="536"/>
    </row>
    <row r="1961" spans="4:11" ht="10.5">
      <c r="D1961" s="536"/>
      <c r="J1961" s="536"/>
      <c r="K1961" s="536"/>
    </row>
    <row r="1962" spans="4:11" ht="10.5">
      <c r="D1962" s="536"/>
      <c r="J1962" s="536"/>
      <c r="K1962" s="536"/>
    </row>
    <row r="1963" spans="4:11" ht="10.5">
      <c r="D1963" s="536"/>
      <c r="J1963" s="536"/>
      <c r="K1963" s="536"/>
    </row>
    <row r="1964" spans="4:11" ht="10.5">
      <c r="D1964" s="536"/>
      <c r="J1964" s="536"/>
      <c r="K1964" s="536"/>
    </row>
    <row r="1965" spans="4:11" ht="10.5">
      <c r="D1965" s="536"/>
      <c r="J1965" s="536"/>
      <c r="K1965" s="536"/>
    </row>
    <row r="1966" spans="4:11" ht="10.5">
      <c r="D1966" s="536"/>
      <c r="J1966" s="536"/>
      <c r="K1966" s="536"/>
    </row>
    <row r="1967" spans="4:11" ht="10.5">
      <c r="D1967" s="536"/>
      <c r="J1967" s="536"/>
      <c r="K1967" s="536"/>
    </row>
    <row r="1968" spans="4:11" ht="10.5">
      <c r="D1968" s="536"/>
      <c r="J1968" s="536"/>
      <c r="K1968" s="536"/>
    </row>
    <row r="1969" spans="4:11" ht="10.5">
      <c r="D1969" s="536"/>
      <c r="J1969" s="536"/>
      <c r="K1969" s="536"/>
    </row>
    <row r="1970" spans="4:11" ht="10.5">
      <c r="D1970" s="536"/>
      <c r="J1970" s="536"/>
      <c r="K1970" s="536"/>
    </row>
    <row r="1971" spans="4:11" ht="10.5">
      <c r="D1971" s="536"/>
      <c r="J1971" s="536"/>
      <c r="K1971" s="536"/>
    </row>
    <row r="1972" spans="4:11" ht="10.5">
      <c r="D1972" s="536"/>
      <c r="J1972" s="536"/>
      <c r="K1972" s="536"/>
    </row>
    <row r="1973" spans="4:11" ht="10.5">
      <c r="D1973" s="536"/>
      <c r="J1973" s="536"/>
      <c r="K1973" s="536"/>
    </row>
    <row r="1974" spans="4:11" ht="10.5">
      <c r="D1974" s="536"/>
      <c r="J1974" s="536"/>
      <c r="K1974" s="536"/>
    </row>
    <row r="1975" spans="4:11" ht="10.5">
      <c r="D1975" s="536"/>
      <c r="J1975" s="536"/>
      <c r="K1975" s="536"/>
    </row>
    <row r="1976" spans="4:11" ht="10.5">
      <c r="D1976" s="536"/>
      <c r="J1976" s="536"/>
      <c r="K1976" s="536"/>
    </row>
    <row r="1977" spans="4:11" ht="10.5">
      <c r="D1977" s="536"/>
      <c r="J1977" s="536"/>
      <c r="K1977" s="536"/>
    </row>
    <row r="1978" spans="4:11" ht="10.5">
      <c r="D1978" s="536"/>
      <c r="J1978" s="536"/>
      <c r="K1978" s="536"/>
    </row>
    <row r="1979" spans="4:11" ht="10.5">
      <c r="D1979" s="536"/>
      <c r="J1979" s="536"/>
      <c r="K1979" s="536"/>
    </row>
    <row r="1980" spans="4:11" ht="10.5">
      <c r="D1980" s="536"/>
      <c r="J1980" s="536"/>
      <c r="K1980" s="536"/>
    </row>
    <row r="1981" spans="4:11" ht="10.5">
      <c r="D1981" s="536"/>
      <c r="J1981" s="536"/>
      <c r="K1981" s="536"/>
    </row>
    <row r="1982" spans="4:11" ht="10.5">
      <c r="D1982" s="536"/>
      <c r="J1982" s="536"/>
      <c r="K1982" s="536"/>
    </row>
    <row r="1983" spans="4:11" ht="10.5">
      <c r="D1983" s="536"/>
      <c r="J1983" s="536"/>
      <c r="K1983" s="536"/>
    </row>
    <row r="1984" spans="4:11" ht="10.5">
      <c r="D1984" s="536"/>
      <c r="J1984" s="536"/>
      <c r="K1984" s="536"/>
    </row>
    <row r="1985" spans="4:11" ht="10.5">
      <c r="D1985" s="536"/>
      <c r="J1985" s="536"/>
      <c r="K1985" s="536"/>
    </row>
    <row r="1986" spans="4:11" ht="10.5">
      <c r="D1986" s="536"/>
      <c r="J1986" s="536"/>
      <c r="K1986" s="536"/>
    </row>
    <row r="1987" spans="4:11" ht="10.5">
      <c r="D1987" s="536"/>
      <c r="J1987" s="536"/>
      <c r="K1987" s="536"/>
    </row>
    <row r="1988" spans="4:11" ht="10.5">
      <c r="D1988" s="536"/>
      <c r="J1988" s="536"/>
      <c r="K1988" s="536"/>
    </row>
    <row r="1989" spans="4:11" ht="10.5">
      <c r="D1989" s="536"/>
      <c r="J1989" s="536"/>
      <c r="K1989" s="536"/>
    </row>
    <row r="1990" spans="4:11" ht="10.5">
      <c r="D1990" s="536"/>
      <c r="J1990" s="536"/>
      <c r="K1990" s="536"/>
    </row>
    <row r="1991" spans="4:11" ht="10.5">
      <c r="D1991" s="536"/>
      <c r="J1991" s="536"/>
      <c r="K1991" s="536"/>
    </row>
    <row r="1992" spans="4:11" ht="10.5">
      <c r="D1992" s="536"/>
      <c r="J1992" s="536"/>
      <c r="K1992" s="536"/>
    </row>
    <row r="1993" spans="4:11" ht="10.5">
      <c r="D1993" s="536"/>
      <c r="J1993" s="536"/>
      <c r="K1993" s="536"/>
    </row>
    <row r="1994" spans="4:11" ht="10.5">
      <c r="D1994" s="536"/>
      <c r="J1994" s="536"/>
      <c r="K1994" s="536"/>
    </row>
    <row r="1995" spans="4:11" ht="10.5">
      <c r="D1995" s="536"/>
      <c r="J1995" s="536"/>
      <c r="K1995" s="536"/>
    </row>
    <row r="1996" spans="4:11" ht="10.5">
      <c r="D1996" s="536"/>
      <c r="J1996" s="536"/>
      <c r="K1996" s="536"/>
    </row>
    <row r="1997" spans="4:11" ht="10.5">
      <c r="D1997" s="536"/>
      <c r="J1997" s="536"/>
      <c r="K1997" s="536"/>
    </row>
    <row r="1998" spans="4:11" ht="10.5">
      <c r="D1998" s="536"/>
      <c r="J1998" s="536"/>
      <c r="K1998" s="536"/>
    </row>
    <row r="1999" spans="4:11" ht="10.5">
      <c r="D1999" s="536"/>
      <c r="J1999" s="536"/>
      <c r="K1999" s="536"/>
    </row>
    <row r="2000" spans="4:11" ht="10.5">
      <c r="D2000" s="536"/>
      <c r="J2000" s="536"/>
      <c r="K2000" s="536"/>
    </row>
    <row r="2001" spans="4:11" ht="10.5">
      <c r="D2001" s="536"/>
      <c r="J2001" s="536"/>
      <c r="K2001" s="536"/>
    </row>
    <row r="2002" spans="4:11" ht="10.5">
      <c r="D2002" s="536"/>
      <c r="J2002" s="536"/>
      <c r="K2002" s="536"/>
    </row>
    <row r="2003" spans="4:11" ht="10.5">
      <c r="D2003" s="536"/>
      <c r="J2003" s="536"/>
      <c r="K2003" s="536"/>
    </row>
    <row r="2004" spans="4:11" ht="10.5">
      <c r="D2004" s="536"/>
      <c r="J2004" s="536"/>
      <c r="K2004" s="536"/>
    </row>
    <row r="2005" spans="4:11" ht="10.5">
      <c r="D2005" s="536"/>
      <c r="J2005" s="536"/>
      <c r="K2005" s="536"/>
    </row>
    <row r="2006" spans="4:11" ht="10.5">
      <c r="D2006" s="536"/>
      <c r="J2006" s="536"/>
      <c r="K2006" s="536"/>
    </row>
    <row r="2007" spans="4:11" ht="10.5">
      <c r="D2007" s="536"/>
      <c r="J2007" s="536"/>
      <c r="K2007" s="536"/>
    </row>
    <row r="2008" spans="4:11" ht="10.5">
      <c r="D2008" s="536"/>
      <c r="J2008" s="536"/>
      <c r="K2008" s="536"/>
    </row>
    <row r="2009" spans="4:11" ht="10.5">
      <c r="D2009" s="536"/>
      <c r="J2009" s="536"/>
      <c r="K2009" s="536"/>
    </row>
    <row r="2010" spans="4:11" ht="10.5">
      <c r="D2010" s="536"/>
      <c r="J2010" s="536"/>
      <c r="K2010" s="536"/>
    </row>
    <row r="2011" spans="4:11" ht="10.5">
      <c r="D2011" s="536"/>
      <c r="J2011" s="536"/>
      <c r="K2011" s="536"/>
    </row>
    <row r="2012" spans="4:11" ht="10.5">
      <c r="D2012" s="536"/>
      <c r="J2012" s="536"/>
      <c r="K2012" s="536"/>
    </row>
    <row r="2013" spans="4:11" ht="10.5">
      <c r="D2013" s="536"/>
      <c r="J2013" s="536"/>
      <c r="K2013" s="536"/>
    </row>
    <row r="2014" spans="4:11" ht="10.5">
      <c r="D2014" s="536"/>
      <c r="J2014" s="536"/>
      <c r="K2014" s="536"/>
    </row>
    <row r="2015" spans="4:11" ht="10.5">
      <c r="D2015" s="536"/>
      <c r="J2015" s="536"/>
      <c r="K2015" s="536"/>
    </row>
    <row r="2016" spans="4:11" ht="10.5">
      <c r="D2016" s="536"/>
      <c r="J2016" s="536"/>
      <c r="K2016" s="536"/>
    </row>
    <row r="2017" spans="4:11" ht="10.5">
      <c r="D2017" s="536"/>
      <c r="J2017" s="536"/>
      <c r="K2017" s="536"/>
    </row>
    <row r="2018" spans="4:11" ht="10.5">
      <c r="D2018" s="536"/>
      <c r="J2018" s="536"/>
      <c r="K2018" s="536"/>
    </row>
    <row r="2019" spans="4:11" ht="10.5">
      <c r="D2019" s="536"/>
      <c r="J2019" s="536"/>
      <c r="K2019" s="536"/>
    </row>
    <row r="2020" spans="4:11" ht="10.5">
      <c r="D2020" s="536"/>
      <c r="J2020" s="536"/>
      <c r="K2020" s="536"/>
    </row>
    <row r="2021" spans="4:11" ht="10.5">
      <c r="D2021" s="536"/>
      <c r="J2021" s="536"/>
      <c r="K2021" s="536"/>
    </row>
    <row r="2022" spans="4:11" ht="10.5">
      <c r="D2022" s="536"/>
      <c r="J2022" s="536"/>
      <c r="K2022" s="536"/>
    </row>
    <row r="2023" spans="4:11" ht="10.5">
      <c r="D2023" s="536"/>
      <c r="J2023" s="536"/>
      <c r="K2023" s="536"/>
    </row>
    <row r="2024" spans="4:11" ht="10.5">
      <c r="D2024" s="536"/>
      <c r="J2024" s="536"/>
      <c r="K2024" s="536"/>
    </row>
    <row r="2025" spans="4:11" ht="10.5">
      <c r="D2025" s="536"/>
      <c r="J2025" s="536"/>
      <c r="K2025" s="536"/>
    </row>
    <row r="2026" spans="4:11" ht="10.5">
      <c r="D2026" s="536"/>
      <c r="J2026" s="536"/>
      <c r="K2026" s="536"/>
    </row>
    <row r="2027" spans="4:11" ht="10.5">
      <c r="D2027" s="536"/>
      <c r="J2027" s="536"/>
      <c r="K2027" s="536"/>
    </row>
    <row r="2028" spans="4:11" ht="10.5">
      <c r="D2028" s="536"/>
      <c r="J2028" s="536"/>
      <c r="K2028" s="536"/>
    </row>
    <row r="2029" spans="4:11" ht="10.5">
      <c r="D2029" s="536"/>
      <c r="J2029" s="536"/>
      <c r="K2029" s="536"/>
    </row>
    <row r="2030" spans="4:11" ht="10.5">
      <c r="D2030" s="536"/>
      <c r="J2030" s="536"/>
      <c r="K2030" s="536"/>
    </row>
    <row r="2031" spans="4:11" ht="10.5">
      <c r="D2031" s="536"/>
      <c r="J2031" s="536"/>
      <c r="K2031" s="536"/>
    </row>
    <row r="2032" spans="4:11" ht="10.5">
      <c r="D2032" s="536"/>
      <c r="J2032" s="536"/>
      <c r="K2032" s="536"/>
    </row>
    <row r="2033" spans="4:11" ht="10.5">
      <c r="D2033" s="536"/>
      <c r="J2033" s="536"/>
      <c r="K2033" s="536"/>
    </row>
    <row r="2034" spans="4:11" ht="10.5">
      <c r="D2034" s="536"/>
      <c r="J2034" s="536"/>
      <c r="K2034" s="536"/>
    </row>
    <row r="2035" spans="4:11" ht="10.5">
      <c r="D2035" s="536"/>
      <c r="J2035" s="536"/>
      <c r="K2035" s="536"/>
    </row>
    <row r="2036" spans="4:11" ht="10.5">
      <c r="D2036" s="536"/>
      <c r="J2036" s="536"/>
      <c r="K2036" s="536"/>
    </row>
    <row r="2037" spans="4:11" ht="10.5">
      <c r="D2037" s="536"/>
      <c r="J2037" s="536"/>
      <c r="K2037" s="536"/>
    </row>
    <row r="2038" spans="4:11" ht="10.5">
      <c r="D2038" s="536"/>
      <c r="J2038" s="536"/>
      <c r="K2038" s="536"/>
    </row>
    <row r="2039" spans="4:11" ht="10.5">
      <c r="D2039" s="536"/>
      <c r="J2039" s="536"/>
      <c r="K2039" s="536"/>
    </row>
    <row r="2040" spans="4:11" ht="10.5">
      <c r="D2040" s="536"/>
      <c r="J2040" s="536"/>
      <c r="K2040" s="536"/>
    </row>
    <row r="2041" spans="4:11" ht="10.5">
      <c r="D2041" s="536"/>
      <c r="J2041" s="536"/>
      <c r="K2041" s="536"/>
    </row>
    <row r="2042" spans="4:11" ht="10.5">
      <c r="D2042" s="536"/>
      <c r="J2042" s="536"/>
      <c r="K2042" s="536"/>
    </row>
    <row r="2043" spans="4:11" ht="10.5">
      <c r="D2043" s="536"/>
      <c r="J2043" s="536"/>
      <c r="K2043" s="536"/>
    </row>
    <row r="2044" spans="4:11" ht="10.5">
      <c r="D2044" s="536"/>
      <c r="J2044" s="536"/>
      <c r="K2044" s="536"/>
    </row>
    <row r="2045" spans="4:11" ht="10.5">
      <c r="D2045" s="536"/>
      <c r="J2045" s="536"/>
      <c r="K2045" s="536"/>
    </row>
    <row r="2046" spans="4:11" ht="10.5">
      <c r="D2046" s="536"/>
      <c r="J2046" s="536"/>
      <c r="K2046" s="536"/>
    </row>
    <row r="2047" spans="4:11" ht="10.5">
      <c r="D2047" s="536"/>
      <c r="J2047" s="536"/>
      <c r="K2047" s="536"/>
    </row>
    <row r="2048" spans="4:11" ht="10.5">
      <c r="D2048" s="536"/>
      <c r="J2048" s="536"/>
      <c r="K2048" s="536"/>
    </row>
    <row r="2049" spans="4:11" ht="10.5">
      <c r="D2049" s="536"/>
      <c r="J2049" s="536"/>
      <c r="K2049" s="536"/>
    </row>
    <row r="2050" spans="4:11" ht="10.5">
      <c r="D2050" s="536"/>
      <c r="J2050" s="536"/>
      <c r="K2050" s="536"/>
    </row>
    <row r="2051" spans="4:11" ht="10.5">
      <c r="D2051" s="536"/>
      <c r="J2051" s="536"/>
      <c r="K2051" s="536"/>
    </row>
    <row r="2052" spans="4:11" ht="10.5">
      <c r="D2052" s="536"/>
      <c r="J2052" s="536"/>
      <c r="K2052" s="536"/>
    </row>
    <row r="2053" spans="4:11" ht="10.5">
      <c r="D2053" s="536"/>
      <c r="J2053" s="536"/>
      <c r="K2053" s="536"/>
    </row>
    <row r="2054" spans="4:11" ht="10.5">
      <c r="D2054" s="536"/>
      <c r="J2054" s="536"/>
      <c r="K2054" s="536"/>
    </row>
    <row r="2055" spans="4:11" ht="10.5">
      <c r="D2055" s="536"/>
      <c r="J2055" s="536"/>
      <c r="K2055" s="536"/>
    </row>
    <row r="2056" spans="4:11" ht="10.5">
      <c r="D2056" s="536"/>
      <c r="J2056" s="536"/>
      <c r="K2056" s="536"/>
    </row>
    <row r="2057" spans="4:11" ht="10.5">
      <c r="D2057" s="536"/>
      <c r="J2057" s="536"/>
      <c r="K2057" s="536"/>
    </row>
    <row r="2058" spans="4:11" ht="10.5">
      <c r="D2058" s="536"/>
      <c r="J2058" s="536"/>
      <c r="K2058" s="536"/>
    </row>
    <row r="2059" spans="4:11" ht="10.5">
      <c r="D2059" s="536"/>
      <c r="J2059" s="536"/>
      <c r="K2059" s="536"/>
    </row>
    <row r="2060" spans="4:11" ht="10.5">
      <c r="D2060" s="536"/>
      <c r="J2060" s="536"/>
      <c r="K2060" s="536"/>
    </row>
    <row r="2061" spans="4:11" ht="10.5">
      <c r="D2061" s="536"/>
      <c r="J2061" s="536"/>
      <c r="K2061" s="536"/>
    </row>
    <row r="2062" spans="4:11" ht="10.5">
      <c r="D2062" s="536"/>
      <c r="J2062" s="536"/>
      <c r="K2062" s="536"/>
    </row>
    <row r="2063" spans="4:11" ht="10.5">
      <c r="D2063" s="536"/>
      <c r="J2063" s="536"/>
      <c r="K2063" s="536"/>
    </row>
    <row r="2064" spans="4:11" ht="10.5">
      <c r="D2064" s="536"/>
      <c r="J2064" s="536"/>
      <c r="K2064" s="536"/>
    </row>
    <row r="2065" spans="4:11" ht="10.5">
      <c r="D2065" s="536"/>
      <c r="J2065" s="536"/>
      <c r="K2065" s="536"/>
    </row>
    <row r="2066" spans="4:11" ht="10.5">
      <c r="D2066" s="536"/>
      <c r="J2066" s="536"/>
      <c r="K2066" s="536"/>
    </row>
    <row r="2067" spans="4:11" ht="10.5">
      <c r="D2067" s="536"/>
      <c r="J2067" s="536"/>
      <c r="K2067" s="536"/>
    </row>
    <row r="2068" spans="4:11" ht="10.5">
      <c r="D2068" s="536"/>
      <c r="J2068" s="536"/>
      <c r="K2068" s="536"/>
    </row>
    <row r="2069" spans="4:11" ht="10.5">
      <c r="D2069" s="536"/>
      <c r="J2069" s="536"/>
      <c r="K2069" s="536"/>
    </row>
    <row r="2070" spans="4:11" ht="10.5">
      <c r="D2070" s="536"/>
      <c r="J2070" s="536"/>
      <c r="K2070" s="536"/>
    </row>
    <row r="2071" spans="4:11" ht="10.5">
      <c r="D2071" s="536"/>
      <c r="J2071" s="536"/>
      <c r="K2071" s="536"/>
    </row>
    <row r="2072" spans="4:11" ht="10.5">
      <c r="D2072" s="536"/>
      <c r="J2072" s="536"/>
      <c r="K2072" s="536"/>
    </row>
    <row r="2073" spans="4:11" ht="10.5">
      <c r="D2073" s="536"/>
      <c r="J2073" s="536"/>
      <c r="K2073" s="536"/>
    </row>
    <row r="2074" spans="4:11" ht="10.5">
      <c r="D2074" s="536"/>
      <c r="J2074" s="536"/>
      <c r="K2074" s="536"/>
    </row>
    <row r="2075" spans="4:11" ht="10.5">
      <c r="D2075" s="536"/>
      <c r="J2075" s="536"/>
      <c r="K2075" s="536"/>
    </row>
    <row r="2076" spans="4:11" ht="10.5">
      <c r="D2076" s="536"/>
      <c r="J2076" s="536"/>
      <c r="K2076" s="536"/>
    </row>
    <row r="2077" spans="4:11" ht="10.5">
      <c r="D2077" s="536"/>
      <c r="J2077" s="536"/>
      <c r="K2077" s="536"/>
    </row>
    <row r="2078" spans="4:11" ht="10.5">
      <c r="D2078" s="536"/>
      <c r="J2078" s="536"/>
      <c r="K2078" s="536"/>
    </row>
    <row r="2079" spans="4:11" ht="10.5">
      <c r="D2079" s="536"/>
      <c r="J2079" s="536"/>
      <c r="K2079" s="536"/>
    </row>
    <row r="2080" spans="4:11" ht="10.5">
      <c r="D2080" s="536"/>
      <c r="J2080" s="536"/>
      <c r="K2080" s="536"/>
    </row>
    <row r="2081" spans="4:11" ht="10.5">
      <c r="D2081" s="536"/>
      <c r="J2081" s="536"/>
      <c r="K2081" s="536"/>
    </row>
    <row r="2082" spans="4:11" ht="10.5">
      <c r="D2082" s="536"/>
      <c r="J2082" s="536"/>
      <c r="K2082" s="536"/>
    </row>
    <row r="2083" spans="4:11" ht="10.5">
      <c r="D2083" s="536"/>
      <c r="J2083" s="536"/>
      <c r="K2083" s="536"/>
    </row>
    <row r="2084" spans="4:11" ht="10.5">
      <c r="D2084" s="536"/>
      <c r="J2084" s="536"/>
      <c r="K2084" s="536"/>
    </row>
    <row r="2085" spans="4:11" ht="10.5">
      <c r="D2085" s="536"/>
      <c r="J2085" s="536"/>
      <c r="K2085" s="536"/>
    </row>
    <row r="2086" spans="4:11" ht="10.5">
      <c r="D2086" s="536"/>
      <c r="J2086" s="536"/>
      <c r="K2086" s="536"/>
    </row>
    <row r="2087" spans="4:11" ht="10.5">
      <c r="D2087" s="536"/>
      <c r="J2087" s="536"/>
      <c r="K2087" s="536"/>
    </row>
    <row r="2088" spans="4:11" ht="10.5">
      <c r="D2088" s="536"/>
      <c r="J2088" s="536"/>
      <c r="K2088" s="536"/>
    </row>
    <row r="2089" spans="4:11" ht="10.5">
      <c r="D2089" s="536"/>
      <c r="J2089" s="536"/>
      <c r="K2089" s="536"/>
    </row>
    <row r="2090" spans="4:11" ht="10.5">
      <c r="D2090" s="536"/>
      <c r="J2090" s="536"/>
      <c r="K2090" s="536"/>
    </row>
    <row r="2091" spans="4:11" ht="10.5">
      <c r="D2091" s="536"/>
      <c r="J2091" s="536"/>
      <c r="K2091" s="536"/>
    </row>
    <row r="2092" spans="4:11" ht="10.5">
      <c r="D2092" s="536"/>
      <c r="J2092" s="536"/>
      <c r="K2092" s="536"/>
    </row>
    <row r="2093" spans="4:11" ht="10.5">
      <c r="D2093" s="536"/>
      <c r="J2093" s="536"/>
      <c r="K2093" s="536"/>
    </row>
    <row r="2094" spans="4:11" ht="10.5">
      <c r="D2094" s="536"/>
      <c r="J2094" s="536"/>
      <c r="K2094" s="536"/>
    </row>
    <row r="2095" spans="4:11" ht="10.5">
      <c r="D2095" s="536"/>
      <c r="J2095" s="536"/>
      <c r="K2095" s="536"/>
    </row>
    <row r="2096" spans="4:11" ht="10.5">
      <c r="D2096" s="536"/>
      <c r="J2096" s="536"/>
      <c r="K2096" s="536"/>
    </row>
    <row r="2097" spans="4:11" ht="10.5">
      <c r="D2097" s="536"/>
      <c r="J2097" s="536"/>
      <c r="K2097" s="536"/>
    </row>
    <row r="2098" spans="4:11" ht="10.5">
      <c r="D2098" s="536"/>
      <c r="J2098" s="536"/>
      <c r="K2098" s="536"/>
    </row>
    <row r="2099" spans="4:11" ht="10.5">
      <c r="D2099" s="536"/>
      <c r="J2099" s="536"/>
      <c r="K2099" s="536"/>
    </row>
    <row r="2100" spans="4:11" ht="10.5">
      <c r="D2100" s="536"/>
      <c r="J2100" s="536"/>
      <c r="K2100" s="536"/>
    </row>
    <row r="2101" spans="4:11" ht="10.5">
      <c r="D2101" s="536"/>
      <c r="J2101" s="536"/>
      <c r="K2101" s="536"/>
    </row>
    <row r="2102" spans="4:11" ht="10.5">
      <c r="D2102" s="536"/>
      <c r="J2102" s="536"/>
      <c r="K2102" s="536"/>
    </row>
    <row r="2103" spans="4:11" ht="10.5">
      <c r="D2103" s="536"/>
      <c r="J2103" s="536"/>
      <c r="K2103" s="536"/>
    </row>
    <row r="2104" spans="4:11" ht="10.5">
      <c r="D2104" s="536"/>
      <c r="J2104" s="536"/>
      <c r="K2104" s="536"/>
    </row>
    <row r="2105" spans="4:11" ht="10.5">
      <c r="D2105" s="536"/>
      <c r="J2105" s="536"/>
      <c r="K2105" s="536"/>
    </row>
    <row r="2106" spans="4:11" ht="10.5">
      <c r="D2106" s="536"/>
      <c r="J2106" s="536"/>
      <c r="K2106" s="536"/>
    </row>
    <row r="2107" spans="4:11" ht="10.5">
      <c r="D2107" s="536"/>
      <c r="J2107" s="536"/>
      <c r="K2107" s="536"/>
    </row>
    <row r="2108" spans="4:11" ht="10.5">
      <c r="D2108" s="536"/>
      <c r="J2108" s="536"/>
      <c r="K2108" s="536"/>
    </row>
    <row r="2109" spans="4:11" ht="10.5">
      <c r="D2109" s="536"/>
      <c r="J2109" s="536"/>
      <c r="K2109" s="536"/>
    </row>
    <row r="2110" spans="4:11" ht="10.5">
      <c r="D2110" s="536"/>
      <c r="J2110" s="536"/>
      <c r="K2110" s="536"/>
    </row>
    <row r="2111" spans="4:11" ht="10.5">
      <c r="D2111" s="536"/>
      <c r="J2111" s="536"/>
      <c r="K2111" s="536"/>
    </row>
    <row r="2112" spans="4:11" ht="10.5">
      <c r="D2112" s="536"/>
      <c r="J2112" s="536"/>
      <c r="K2112" s="536"/>
    </row>
    <row r="2113" spans="4:11" ht="10.5">
      <c r="D2113" s="536"/>
      <c r="J2113" s="536"/>
      <c r="K2113" s="536"/>
    </row>
    <row r="2114" spans="4:11" ht="10.5">
      <c r="D2114" s="536"/>
      <c r="J2114" s="536"/>
      <c r="K2114" s="536"/>
    </row>
    <row r="2115" spans="4:11" ht="10.5">
      <c r="D2115" s="536"/>
      <c r="J2115" s="536"/>
      <c r="K2115" s="536"/>
    </row>
    <row r="2116" spans="4:11" ht="10.5">
      <c r="D2116" s="536"/>
      <c r="J2116" s="536"/>
      <c r="K2116" s="536"/>
    </row>
    <row r="2117" spans="4:11" ht="10.5">
      <c r="D2117" s="536"/>
      <c r="J2117" s="536"/>
      <c r="K2117" s="536"/>
    </row>
    <row r="2118" spans="4:11" ht="10.5">
      <c r="D2118" s="536"/>
      <c r="J2118" s="536"/>
      <c r="K2118" s="536"/>
    </row>
    <row r="2119" spans="4:11" ht="10.5">
      <c r="D2119" s="536"/>
      <c r="J2119" s="536"/>
      <c r="K2119" s="536"/>
    </row>
    <row r="2120" spans="4:11" ht="10.5">
      <c r="D2120" s="536"/>
      <c r="J2120" s="536"/>
      <c r="K2120" s="536"/>
    </row>
    <row r="2121" spans="4:11" ht="10.5">
      <c r="D2121" s="536"/>
      <c r="J2121" s="536"/>
      <c r="K2121" s="536"/>
    </row>
    <row r="2122" spans="4:11" ht="10.5">
      <c r="D2122" s="536"/>
      <c r="J2122" s="536"/>
      <c r="K2122" s="536"/>
    </row>
    <row r="2123" spans="4:11" ht="10.5">
      <c r="D2123" s="536"/>
      <c r="J2123" s="536"/>
      <c r="K2123" s="536"/>
    </row>
    <row r="2124" spans="4:11" ht="10.5">
      <c r="D2124" s="536"/>
      <c r="J2124" s="536"/>
      <c r="K2124" s="536"/>
    </row>
    <row r="2125" spans="4:11" ht="10.5">
      <c r="D2125" s="536"/>
      <c r="J2125" s="536"/>
      <c r="K2125" s="536"/>
    </row>
    <row r="2126" spans="4:11" ht="10.5">
      <c r="D2126" s="536"/>
      <c r="J2126" s="536"/>
      <c r="K2126" s="536"/>
    </row>
    <row r="2127" spans="4:11" ht="10.5">
      <c r="D2127" s="536"/>
      <c r="J2127" s="536"/>
      <c r="K2127" s="536"/>
    </row>
    <row r="2128" spans="4:11" ht="10.5">
      <c r="D2128" s="536"/>
      <c r="J2128" s="536"/>
      <c r="K2128" s="536"/>
    </row>
    <row r="2129" spans="4:11" ht="10.5">
      <c r="D2129" s="536"/>
      <c r="J2129" s="536"/>
      <c r="K2129" s="536"/>
    </row>
    <row r="2130" spans="4:11" ht="10.5">
      <c r="D2130" s="536"/>
      <c r="J2130" s="536"/>
      <c r="K2130" s="536"/>
    </row>
    <row r="2131" spans="4:11" ht="10.5">
      <c r="D2131" s="536"/>
      <c r="J2131" s="536"/>
      <c r="K2131" s="536"/>
    </row>
    <row r="2132" spans="4:11" ht="10.5">
      <c r="D2132" s="536"/>
      <c r="J2132" s="536"/>
      <c r="K2132" s="536"/>
    </row>
    <row r="2133" spans="4:11" ht="10.5">
      <c r="D2133" s="536"/>
      <c r="J2133" s="536"/>
      <c r="K2133" s="536"/>
    </row>
    <row r="2134" spans="4:11" ht="10.5">
      <c r="D2134" s="536"/>
      <c r="J2134" s="536"/>
      <c r="K2134" s="536"/>
    </row>
    <row r="2135" spans="4:11" ht="10.5">
      <c r="D2135" s="536"/>
      <c r="J2135" s="536"/>
      <c r="K2135" s="536"/>
    </row>
    <row r="2136" spans="4:11" ht="10.5">
      <c r="D2136" s="536"/>
      <c r="J2136" s="536"/>
      <c r="K2136" s="536"/>
    </row>
    <row r="2137" spans="4:11" ht="10.5">
      <c r="D2137" s="536"/>
      <c r="J2137" s="536"/>
      <c r="K2137" s="536"/>
    </row>
    <row r="2138" spans="4:11" ht="10.5">
      <c r="D2138" s="536"/>
      <c r="J2138" s="536"/>
      <c r="K2138" s="536"/>
    </row>
    <row r="2139" spans="4:11" ht="10.5">
      <c r="D2139" s="536"/>
      <c r="J2139" s="536"/>
      <c r="K2139" s="536"/>
    </row>
    <row r="2140" spans="4:11" ht="10.5">
      <c r="D2140" s="536"/>
      <c r="J2140" s="536"/>
      <c r="K2140" s="536"/>
    </row>
    <row r="2141" spans="4:11" ht="10.5">
      <c r="D2141" s="536"/>
      <c r="J2141" s="536"/>
      <c r="K2141" s="536"/>
    </row>
    <row r="2142" spans="4:11" ht="10.5">
      <c r="D2142" s="536"/>
      <c r="J2142" s="536"/>
      <c r="K2142" s="536"/>
    </row>
    <row r="2143" spans="4:11" ht="10.5">
      <c r="D2143" s="536"/>
      <c r="J2143" s="536"/>
      <c r="K2143" s="536"/>
    </row>
    <row r="2144" spans="4:11" ht="10.5">
      <c r="D2144" s="536"/>
      <c r="J2144" s="536"/>
      <c r="K2144" s="536"/>
    </row>
    <row r="2145" spans="4:11" ht="10.5">
      <c r="D2145" s="536"/>
      <c r="J2145" s="536"/>
      <c r="K2145" s="536"/>
    </row>
    <row r="2146" spans="4:11" ht="10.5">
      <c r="D2146" s="536"/>
      <c r="J2146" s="536"/>
      <c r="K2146" s="536"/>
    </row>
    <row r="2147" spans="4:11" ht="10.5">
      <c r="D2147" s="536"/>
      <c r="J2147" s="536"/>
      <c r="K2147" s="536"/>
    </row>
    <row r="2148" spans="4:11" ht="10.5">
      <c r="D2148" s="536"/>
      <c r="J2148" s="536"/>
      <c r="K2148" s="536"/>
    </row>
    <row r="2149" spans="4:11" ht="10.5">
      <c r="D2149" s="536"/>
      <c r="J2149" s="536"/>
      <c r="K2149" s="536"/>
    </row>
    <row r="2150" spans="4:11" ht="10.5">
      <c r="D2150" s="536"/>
      <c r="J2150" s="536"/>
      <c r="K2150" s="536"/>
    </row>
    <row r="2151" spans="4:11" ht="10.5">
      <c r="D2151" s="536"/>
      <c r="J2151" s="536"/>
      <c r="K2151" s="536"/>
    </row>
    <row r="2152" spans="4:11" ht="10.5">
      <c r="D2152" s="536"/>
      <c r="J2152" s="536"/>
      <c r="K2152" s="536"/>
    </row>
    <row r="2153" spans="4:11" ht="10.5">
      <c r="D2153" s="536"/>
      <c r="J2153" s="536"/>
      <c r="K2153" s="536"/>
    </row>
    <row r="2154" spans="4:11" ht="10.5">
      <c r="D2154" s="536"/>
      <c r="J2154" s="536"/>
      <c r="K2154" s="536"/>
    </row>
    <row r="2155" spans="4:11" ht="10.5">
      <c r="D2155" s="536"/>
      <c r="J2155" s="536"/>
      <c r="K2155" s="536"/>
    </row>
    <row r="2156" spans="4:11" ht="10.5">
      <c r="D2156" s="536"/>
      <c r="J2156" s="536"/>
      <c r="K2156" s="536"/>
    </row>
    <row r="2157" spans="4:11" ht="10.5">
      <c r="D2157" s="536"/>
      <c r="J2157" s="536"/>
      <c r="K2157" s="536"/>
    </row>
    <row r="2158" spans="4:11" ht="10.5">
      <c r="D2158" s="536"/>
      <c r="J2158" s="536"/>
      <c r="K2158" s="536"/>
    </row>
    <row r="2159" spans="4:11" ht="10.5">
      <c r="D2159" s="536"/>
      <c r="J2159" s="536"/>
      <c r="K2159" s="536"/>
    </row>
    <row r="2160" spans="4:11" ht="10.5">
      <c r="D2160" s="536"/>
      <c r="J2160" s="536"/>
      <c r="K2160" s="536"/>
    </row>
    <row r="2161" spans="4:11" ht="10.5">
      <c r="D2161" s="536"/>
      <c r="J2161" s="536"/>
      <c r="K2161" s="536"/>
    </row>
    <row r="2162" spans="4:11" ht="10.5">
      <c r="D2162" s="536"/>
      <c r="J2162" s="536"/>
      <c r="K2162" s="536"/>
    </row>
    <row r="2163" spans="4:11" ht="10.5">
      <c r="D2163" s="536"/>
      <c r="J2163" s="536"/>
      <c r="K2163" s="536"/>
    </row>
    <row r="2164" spans="4:11" ht="10.5">
      <c r="D2164" s="536"/>
      <c r="J2164" s="536"/>
      <c r="K2164" s="536"/>
    </row>
    <row r="2165" spans="4:11" ht="10.5">
      <c r="D2165" s="536"/>
      <c r="J2165" s="536"/>
      <c r="K2165" s="536"/>
    </row>
    <row r="2166" spans="4:11" ht="10.5">
      <c r="D2166" s="536"/>
      <c r="J2166" s="536"/>
      <c r="K2166" s="536"/>
    </row>
    <row r="2167" spans="4:11" ht="10.5">
      <c r="D2167" s="536"/>
      <c r="J2167" s="536"/>
      <c r="K2167" s="536"/>
    </row>
    <row r="2168" spans="4:11" ht="10.5">
      <c r="D2168" s="536"/>
      <c r="J2168" s="536"/>
      <c r="K2168" s="536"/>
    </row>
    <row r="2169" spans="4:11" ht="10.5">
      <c r="D2169" s="536"/>
      <c r="J2169" s="536"/>
      <c r="K2169" s="536"/>
    </row>
    <row r="2170" spans="4:11" ht="10.5">
      <c r="D2170" s="536"/>
      <c r="J2170" s="536"/>
      <c r="K2170" s="536"/>
    </row>
    <row r="2171" spans="4:11" ht="10.5">
      <c r="D2171" s="536"/>
      <c r="J2171" s="536"/>
      <c r="K2171" s="536"/>
    </row>
    <row r="2172" spans="4:11" ht="10.5">
      <c r="D2172" s="536"/>
      <c r="J2172" s="536"/>
      <c r="K2172" s="536"/>
    </row>
    <row r="2173" spans="4:11" ht="10.5">
      <c r="D2173" s="536"/>
      <c r="J2173" s="536"/>
      <c r="K2173" s="536"/>
    </row>
    <row r="2174" spans="4:11" ht="10.5">
      <c r="D2174" s="536"/>
      <c r="J2174" s="536"/>
      <c r="K2174" s="536"/>
    </row>
    <row r="2175" spans="4:11" ht="10.5">
      <c r="D2175" s="536"/>
      <c r="J2175" s="536"/>
      <c r="K2175" s="536"/>
    </row>
    <row r="2176" spans="4:11" ht="10.5">
      <c r="D2176" s="536"/>
      <c r="J2176" s="536"/>
      <c r="K2176" s="536"/>
    </row>
    <row r="2177" spans="4:11" ht="10.5">
      <c r="D2177" s="536"/>
      <c r="J2177" s="536"/>
      <c r="K2177" s="536"/>
    </row>
    <row r="2178" spans="4:11" ht="10.5">
      <c r="D2178" s="536"/>
      <c r="J2178" s="536"/>
      <c r="K2178" s="536"/>
    </row>
    <row r="2179" spans="4:11" ht="10.5">
      <c r="D2179" s="536"/>
      <c r="J2179" s="536"/>
      <c r="K2179" s="536"/>
    </row>
    <row r="2180" spans="4:11" ht="10.5">
      <c r="D2180" s="536"/>
      <c r="J2180" s="536"/>
      <c r="K2180" s="536"/>
    </row>
    <row r="2181" spans="4:11" ht="10.5">
      <c r="D2181" s="536"/>
      <c r="J2181" s="536"/>
      <c r="K2181" s="536"/>
    </row>
    <row r="2182" spans="4:11" ht="10.5">
      <c r="D2182" s="536"/>
      <c r="J2182" s="536"/>
      <c r="K2182" s="536"/>
    </row>
    <row r="2183" spans="4:11" ht="10.5">
      <c r="D2183" s="536"/>
      <c r="J2183" s="536"/>
      <c r="K2183" s="536"/>
    </row>
    <row r="2184" spans="4:11" ht="10.5">
      <c r="D2184" s="536"/>
      <c r="J2184" s="536"/>
      <c r="K2184" s="536"/>
    </row>
    <row r="2185" spans="4:11" ht="10.5">
      <c r="D2185" s="536"/>
      <c r="J2185" s="536"/>
      <c r="K2185" s="536"/>
    </row>
    <row r="2186" spans="4:11" ht="10.5">
      <c r="D2186" s="536"/>
      <c r="J2186" s="536"/>
      <c r="K2186" s="536"/>
    </row>
    <row r="2187" spans="4:11" ht="10.5">
      <c r="D2187" s="536"/>
      <c r="J2187" s="536"/>
      <c r="K2187" s="536"/>
    </row>
    <row r="2188" spans="4:11" ht="10.5">
      <c r="D2188" s="536"/>
      <c r="J2188" s="536"/>
      <c r="K2188" s="536"/>
    </row>
    <row r="2189" spans="4:11" ht="10.5">
      <c r="D2189" s="536"/>
      <c r="J2189" s="536"/>
      <c r="K2189" s="536"/>
    </row>
    <row r="2190" spans="4:11" ht="10.5">
      <c r="D2190" s="536"/>
      <c r="J2190" s="536"/>
      <c r="K2190" s="536"/>
    </row>
    <row r="2191" spans="4:11" ht="10.5">
      <c r="D2191" s="536"/>
      <c r="J2191" s="536"/>
      <c r="K2191" s="536"/>
    </row>
    <row r="2192" spans="4:11" ht="10.5">
      <c r="D2192" s="536"/>
      <c r="J2192" s="536"/>
      <c r="K2192" s="536"/>
    </row>
    <row r="2193" spans="4:11" ht="10.5">
      <c r="D2193" s="536"/>
      <c r="J2193" s="536"/>
      <c r="K2193" s="536"/>
    </row>
    <row r="2194" spans="4:11" ht="10.5">
      <c r="D2194" s="536"/>
      <c r="J2194" s="536"/>
      <c r="K2194" s="536"/>
    </row>
    <row r="2195" spans="4:11" ht="10.5">
      <c r="D2195" s="536"/>
      <c r="J2195" s="536"/>
      <c r="K2195" s="536"/>
    </row>
    <row r="2196" spans="4:11" ht="10.5">
      <c r="D2196" s="536"/>
      <c r="J2196" s="536"/>
      <c r="K2196" s="536"/>
    </row>
    <row r="2197" spans="4:11" ht="10.5">
      <c r="D2197" s="536"/>
      <c r="J2197" s="536"/>
      <c r="K2197" s="536"/>
    </row>
    <row r="2198" spans="4:11" ht="10.5">
      <c r="D2198" s="536"/>
      <c r="J2198" s="536"/>
      <c r="K2198" s="536"/>
    </row>
    <row r="2199" spans="4:11" ht="10.5">
      <c r="D2199" s="536"/>
      <c r="J2199" s="536"/>
      <c r="K2199" s="536"/>
    </row>
    <row r="2200" spans="4:11" ht="10.5">
      <c r="D2200" s="536"/>
      <c r="J2200" s="536"/>
      <c r="K2200" s="536"/>
    </row>
    <row r="2201" spans="4:11" ht="10.5">
      <c r="D2201" s="536"/>
      <c r="J2201" s="536"/>
      <c r="K2201" s="536"/>
    </row>
    <row r="2202" spans="4:11" ht="10.5">
      <c r="D2202" s="536"/>
      <c r="J2202" s="536"/>
      <c r="K2202" s="536"/>
    </row>
    <row r="2203" spans="4:11" ht="10.5">
      <c r="D2203" s="536"/>
      <c r="J2203" s="536"/>
      <c r="K2203" s="536"/>
    </row>
    <row r="2204" spans="4:11" ht="10.5">
      <c r="D2204" s="536"/>
      <c r="J2204" s="536"/>
      <c r="K2204" s="536"/>
    </row>
    <row r="2205" spans="4:11" ht="10.5">
      <c r="D2205" s="536"/>
      <c r="J2205" s="536"/>
      <c r="K2205" s="536"/>
    </row>
    <row r="2206" spans="4:11" ht="10.5">
      <c r="D2206" s="536"/>
      <c r="J2206" s="536"/>
      <c r="K2206" s="536"/>
    </row>
    <row r="2207" spans="4:11" ht="10.5">
      <c r="D2207" s="536"/>
      <c r="J2207" s="536"/>
      <c r="K2207" s="536"/>
    </row>
    <row r="2208" spans="4:11" ht="10.5">
      <c r="D2208" s="536"/>
      <c r="J2208" s="536"/>
      <c r="K2208" s="536"/>
    </row>
    <row r="2209" spans="4:11" ht="10.5">
      <c r="D2209" s="536"/>
      <c r="J2209" s="536"/>
      <c r="K2209" s="536"/>
    </row>
    <row r="2210" spans="4:11" ht="10.5">
      <c r="D2210" s="536"/>
      <c r="J2210" s="536"/>
      <c r="K2210" s="536"/>
    </row>
    <row r="2211" spans="4:11" ht="10.5">
      <c r="D2211" s="536"/>
      <c r="J2211" s="536"/>
      <c r="K2211" s="536"/>
    </row>
    <row r="2212" spans="4:11" ht="10.5">
      <c r="D2212" s="536"/>
      <c r="J2212" s="536"/>
      <c r="K2212" s="536"/>
    </row>
    <row r="2213" spans="4:11" ht="10.5">
      <c r="D2213" s="536"/>
      <c r="J2213" s="536"/>
      <c r="K2213" s="536"/>
    </row>
    <row r="2214" spans="4:11" ht="10.5">
      <c r="D2214" s="536"/>
      <c r="J2214" s="536"/>
      <c r="K2214" s="536"/>
    </row>
    <row r="2215" spans="4:11" ht="10.5">
      <c r="D2215" s="536"/>
      <c r="J2215" s="536"/>
      <c r="K2215" s="536"/>
    </row>
    <row r="2216" spans="4:11" ht="10.5">
      <c r="D2216" s="536"/>
      <c r="J2216" s="536"/>
      <c r="K2216" s="536"/>
    </row>
    <row r="2217" spans="4:11" ht="10.5">
      <c r="D2217" s="536"/>
      <c r="J2217" s="536"/>
      <c r="K2217" s="536"/>
    </row>
    <row r="2218" spans="4:11" ht="10.5">
      <c r="D2218" s="536"/>
      <c r="J2218" s="536"/>
      <c r="K2218" s="536"/>
    </row>
    <row r="2219" spans="4:11" ht="10.5">
      <c r="D2219" s="536"/>
      <c r="J2219" s="536"/>
      <c r="K2219" s="536"/>
    </row>
    <row r="2220" spans="4:11" ht="10.5">
      <c r="D2220" s="536"/>
      <c r="J2220" s="536"/>
      <c r="K2220" s="536"/>
    </row>
    <row r="2221" spans="4:11" ht="10.5">
      <c r="D2221" s="536"/>
      <c r="J2221" s="536"/>
      <c r="K2221" s="536"/>
    </row>
    <row r="2222" spans="4:11" ht="10.5">
      <c r="D2222" s="536"/>
      <c r="J2222" s="536"/>
      <c r="K2222" s="536"/>
    </row>
    <row r="2223" spans="4:11" ht="10.5">
      <c r="D2223" s="536"/>
      <c r="J2223" s="536"/>
      <c r="K2223" s="536"/>
    </row>
    <row r="2224" spans="4:11" ht="10.5">
      <c r="D2224" s="536"/>
      <c r="J2224" s="536"/>
      <c r="K2224" s="536"/>
    </row>
    <row r="2225" spans="4:11" ht="10.5">
      <c r="D2225" s="536"/>
      <c r="J2225" s="536"/>
      <c r="K2225" s="536"/>
    </row>
    <row r="2226" spans="4:11" ht="10.5">
      <c r="D2226" s="536"/>
      <c r="J2226" s="536"/>
      <c r="K2226" s="536"/>
    </row>
    <row r="2227" spans="4:11" ht="10.5">
      <c r="D2227" s="536"/>
      <c r="J2227" s="536"/>
      <c r="K2227" s="536"/>
    </row>
    <row r="2228" spans="4:11" ht="10.5">
      <c r="D2228" s="536"/>
      <c r="J2228" s="536"/>
      <c r="K2228" s="536"/>
    </row>
    <row r="2229" spans="4:11" ht="10.5">
      <c r="D2229" s="536"/>
      <c r="J2229" s="536"/>
      <c r="K2229" s="536"/>
    </row>
    <row r="2230" spans="4:11" ht="10.5">
      <c r="D2230" s="536"/>
      <c r="J2230" s="536"/>
      <c r="K2230" s="536"/>
    </row>
    <row r="2231" spans="4:11" ht="10.5">
      <c r="D2231" s="536"/>
      <c r="J2231" s="536"/>
      <c r="K2231" s="536"/>
    </row>
    <row r="2232" spans="4:11" ht="10.5">
      <c r="D2232" s="536"/>
      <c r="J2232" s="536"/>
      <c r="K2232" s="536"/>
    </row>
    <row r="2233" spans="4:11" ht="10.5">
      <c r="D2233" s="536"/>
      <c r="J2233" s="536"/>
      <c r="K2233" s="536"/>
    </row>
    <row r="2234" spans="4:11" ht="10.5">
      <c r="D2234" s="536"/>
      <c r="J2234" s="536"/>
      <c r="K2234" s="536"/>
    </row>
    <row r="2235" spans="4:11" ht="10.5">
      <c r="D2235" s="536"/>
      <c r="J2235" s="536"/>
      <c r="K2235" s="536"/>
    </row>
    <row r="2236" spans="4:11" ht="10.5">
      <c r="D2236" s="536"/>
      <c r="J2236" s="536"/>
      <c r="K2236" s="536"/>
    </row>
    <row r="2237" spans="4:11" ht="10.5">
      <c r="D2237" s="536"/>
      <c r="J2237" s="536"/>
      <c r="K2237" s="536"/>
    </row>
    <row r="2238" spans="4:11" ht="10.5">
      <c r="D2238" s="536"/>
      <c r="J2238" s="536"/>
      <c r="K2238" s="536"/>
    </row>
    <row r="2239" spans="4:11" ht="10.5">
      <c r="D2239" s="536"/>
      <c r="J2239" s="536"/>
      <c r="K2239" s="536"/>
    </row>
    <row r="2240" spans="4:11" ht="10.5">
      <c r="D2240" s="536"/>
      <c r="J2240" s="536"/>
      <c r="K2240" s="536"/>
    </row>
    <row r="2241" spans="4:11" ht="10.5">
      <c r="D2241" s="536"/>
      <c r="J2241" s="536"/>
      <c r="K2241" s="536"/>
    </row>
    <row r="2242" spans="4:11" ht="10.5">
      <c r="D2242" s="536"/>
      <c r="J2242" s="536"/>
      <c r="K2242" s="536"/>
    </row>
    <row r="2243" spans="4:11" ht="10.5">
      <c r="D2243" s="536"/>
      <c r="J2243" s="536"/>
      <c r="K2243" s="536"/>
    </row>
    <row r="2244" spans="4:11" ht="10.5">
      <c r="D2244" s="536"/>
      <c r="J2244" s="536"/>
      <c r="K2244" s="536"/>
    </row>
    <row r="2245" spans="4:11" ht="10.5">
      <c r="D2245" s="536"/>
      <c r="J2245" s="536"/>
      <c r="K2245" s="536"/>
    </row>
    <row r="2246" spans="4:11" ht="10.5">
      <c r="D2246" s="536"/>
      <c r="J2246" s="536"/>
      <c r="K2246" s="536"/>
    </row>
    <row r="2247" spans="4:11" ht="10.5">
      <c r="D2247" s="536"/>
      <c r="J2247" s="536"/>
      <c r="K2247" s="536"/>
    </row>
    <row r="2248" spans="4:11" ht="10.5">
      <c r="D2248" s="536"/>
      <c r="J2248" s="536"/>
      <c r="K2248" s="536"/>
    </row>
    <row r="2249" spans="4:11" ht="10.5">
      <c r="D2249" s="536"/>
      <c r="J2249" s="536"/>
      <c r="K2249" s="536"/>
    </row>
    <row r="2250" spans="4:11" ht="10.5">
      <c r="D2250" s="536"/>
      <c r="J2250" s="536"/>
      <c r="K2250" s="536"/>
    </row>
    <row r="2251" spans="4:11" ht="10.5">
      <c r="D2251" s="536"/>
      <c r="J2251" s="536"/>
      <c r="K2251" s="536"/>
    </row>
    <row r="2252" spans="4:11" ht="10.5">
      <c r="D2252" s="536"/>
      <c r="J2252" s="536"/>
      <c r="K2252" s="536"/>
    </row>
    <row r="2253" spans="4:11" ht="10.5">
      <c r="D2253" s="536"/>
      <c r="J2253" s="536"/>
      <c r="K2253" s="536"/>
    </row>
    <row r="2254" spans="4:11" ht="10.5">
      <c r="D2254" s="536"/>
      <c r="J2254" s="536"/>
      <c r="K2254" s="536"/>
    </row>
    <row r="2255" spans="4:11" ht="10.5">
      <c r="D2255" s="536"/>
      <c r="J2255" s="536"/>
      <c r="K2255" s="536"/>
    </row>
    <row r="2256" spans="4:11" ht="10.5">
      <c r="D2256" s="536"/>
      <c r="J2256" s="536"/>
      <c r="K2256" s="536"/>
    </row>
    <row r="2257" spans="4:11" ht="10.5">
      <c r="D2257" s="536"/>
      <c r="J2257" s="536"/>
      <c r="K2257" s="536"/>
    </row>
    <row r="2258" spans="4:11" ht="10.5">
      <c r="D2258" s="536"/>
      <c r="J2258" s="536"/>
      <c r="K2258" s="536"/>
    </row>
    <row r="2259" spans="4:11" ht="10.5">
      <c r="D2259" s="536"/>
      <c r="J2259" s="536"/>
      <c r="K2259" s="536"/>
    </row>
    <row r="2260" spans="4:11" ht="10.5">
      <c r="D2260" s="536"/>
      <c r="J2260" s="536"/>
      <c r="K2260" s="536"/>
    </row>
    <row r="2261" spans="4:11" ht="10.5">
      <c r="D2261" s="536"/>
      <c r="J2261" s="536"/>
      <c r="K2261" s="536"/>
    </row>
    <row r="2262" spans="4:11" ht="10.5">
      <c r="D2262" s="536"/>
      <c r="J2262" s="536"/>
      <c r="K2262" s="536"/>
    </row>
    <row r="2263" spans="4:11" ht="10.5">
      <c r="D2263" s="536"/>
      <c r="J2263" s="536"/>
      <c r="K2263" s="536"/>
    </row>
    <row r="2264" spans="4:11" ht="10.5">
      <c r="D2264" s="536"/>
      <c r="J2264" s="536"/>
      <c r="K2264" s="536"/>
    </row>
    <row r="2265" spans="4:11" ht="10.5">
      <c r="D2265" s="536"/>
      <c r="J2265" s="536"/>
      <c r="K2265" s="536"/>
    </row>
    <row r="2266" spans="4:11" ht="10.5">
      <c r="D2266" s="536"/>
      <c r="J2266" s="536"/>
      <c r="K2266" s="536"/>
    </row>
    <row r="2267" spans="4:11" ht="10.5">
      <c r="D2267" s="536"/>
      <c r="J2267" s="536"/>
      <c r="K2267" s="536"/>
    </row>
    <row r="2268" spans="4:11" ht="10.5">
      <c r="D2268" s="536"/>
      <c r="J2268" s="536"/>
      <c r="K2268" s="536"/>
    </row>
    <row r="2269" spans="4:11" ht="10.5">
      <c r="D2269" s="536"/>
      <c r="J2269" s="536"/>
      <c r="K2269" s="536"/>
    </row>
    <row r="2270" spans="4:11" ht="10.5">
      <c r="D2270" s="536"/>
      <c r="J2270" s="536"/>
      <c r="K2270" s="536"/>
    </row>
    <row r="2271" spans="4:11" ht="10.5">
      <c r="D2271" s="536"/>
      <c r="J2271" s="536"/>
      <c r="K2271" s="536"/>
    </row>
    <row r="2272" spans="4:11" ht="10.5">
      <c r="D2272" s="536"/>
      <c r="J2272" s="536"/>
      <c r="K2272" s="536"/>
    </row>
    <row r="2273" spans="4:11" ht="10.5">
      <c r="D2273" s="536"/>
      <c r="J2273" s="536"/>
      <c r="K2273" s="536"/>
    </row>
    <row r="2274" spans="4:11" ht="10.5">
      <c r="D2274" s="536"/>
      <c r="J2274" s="536"/>
      <c r="K2274" s="536"/>
    </row>
    <row r="2275" spans="4:11" ht="10.5">
      <c r="D2275" s="536"/>
      <c r="J2275" s="536"/>
      <c r="K2275" s="536"/>
    </row>
    <row r="2276" spans="4:11" ht="10.5">
      <c r="D2276" s="536"/>
      <c r="J2276" s="536"/>
      <c r="K2276" s="536"/>
    </row>
    <row r="2277" spans="4:11" ht="10.5">
      <c r="D2277" s="536"/>
      <c r="J2277" s="536"/>
      <c r="K2277" s="536"/>
    </row>
    <row r="2278" spans="4:11" ht="10.5">
      <c r="D2278" s="536"/>
      <c r="J2278" s="536"/>
      <c r="K2278" s="536"/>
    </row>
    <row r="2279" spans="4:11" ht="10.5">
      <c r="D2279" s="536"/>
      <c r="J2279" s="536"/>
      <c r="K2279" s="536"/>
    </row>
    <row r="2280" spans="4:11" ht="10.5">
      <c r="D2280" s="536"/>
      <c r="J2280" s="536"/>
      <c r="K2280" s="536"/>
    </row>
    <row r="2281" spans="4:11" ht="10.5">
      <c r="D2281" s="536"/>
      <c r="J2281" s="536"/>
      <c r="K2281" s="536"/>
    </row>
    <row r="2282" spans="4:11" ht="10.5">
      <c r="D2282" s="536"/>
      <c r="J2282" s="536"/>
      <c r="K2282" s="536"/>
    </row>
    <row r="2283" spans="4:11" ht="10.5">
      <c r="D2283" s="536"/>
      <c r="J2283" s="536"/>
      <c r="K2283" s="536"/>
    </row>
    <row r="2284" spans="4:11" ht="10.5">
      <c r="D2284" s="536"/>
      <c r="J2284" s="536"/>
      <c r="K2284" s="536"/>
    </row>
    <row r="2285" spans="4:11" ht="10.5">
      <c r="D2285" s="536"/>
      <c r="J2285" s="536"/>
      <c r="K2285" s="536"/>
    </row>
    <row r="2286" spans="4:11" ht="10.5">
      <c r="D2286" s="536"/>
      <c r="J2286" s="536"/>
      <c r="K2286" s="536"/>
    </row>
    <row r="2287" spans="4:11" ht="10.5">
      <c r="D2287" s="536"/>
      <c r="J2287" s="536"/>
      <c r="K2287" s="536"/>
    </row>
    <row r="2288" spans="4:11" ht="10.5">
      <c r="D2288" s="536"/>
      <c r="J2288" s="536"/>
      <c r="K2288" s="536"/>
    </row>
    <row r="2289" spans="4:11" ht="10.5">
      <c r="D2289" s="536"/>
      <c r="J2289" s="536"/>
      <c r="K2289" s="536"/>
    </row>
    <row r="2290" spans="4:11" ht="10.5">
      <c r="D2290" s="536"/>
      <c r="J2290" s="536"/>
      <c r="K2290" s="536"/>
    </row>
    <row r="2291" spans="4:11" ht="10.5">
      <c r="D2291" s="536"/>
      <c r="J2291" s="536"/>
      <c r="K2291" s="536"/>
    </row>
    <row r="2292" spans="4:11" ht="10.5">
      <c r="D2292" s="536"/>
      <c r="J2292" s="536"/>
      <c r="K2292" s="536"/>
    </row>
    <row r="2293" spans="4:11" ht="10.5">
      <c r="D2293" s="536"/>
      <c r="J2293" s="536"/>
      <c r="K2293" s="536"/>
    </row>
    <row r="2294" spans="4:11" ht="10.5">
      <c r="D2294" s="536"/>
      <c r="J2294" s="536"/>
      <c r="K2294" s="536"/>
    </row>
    <row r="2295" spans="4:11" ht="10.5">
      <c r="D2295" s="536"/>
      <c r="J2295" s="536"/>
      <c r="K2295" s="536"/>
    </row>
    <row r="2296" spans="4:11" ht="10.5">
      <c r="D2296" s="536"/>
      <c r="J2296" s="536"/>
      <c r="K2296" s="536"/>
    </row>
    <row r="2297" spans="4:11" ht="10.5">
      <c r="D2297" s="536"/>
      <c r="J2297" s="536"/>
      <c r="K2297" s="536"/>
    </row>
    <row r="2298" spans="4:11" ht="10.5">
      <c r="D2298" s="536"/>
      <c r="J2298" s="536"/>
      <c r="K2298" s="536"/>
    </row>
    <row r="2299" spans="4:11" ht="10.5">
      <c r="D2299" s="536"/>
      <c r="J2299" s="536"/>
      <c r="K2299" s="536"/>
    </row>
    <row r="2300" spans="4:11" ht="10.5">
      <c r="D2300" s="536"/>
      <c r="J2300" s="536"/>
      <c r="K2300" s="536"/>
    </row>
    <row r="2301" spans="4:11" ht="10.5">
      <c r="D2301" s="536"/>
      <c r="J2301" s="536"/>
      <c r="K2301" s="536"/>
    </row>
    <row r="2302" spans="4:11" ht="10.5">
      <c r="D2302" s="536"/>
      <c r="J2302" s="536"/>
      <c r="K2302" s="536"/>
    </row>
    <row r="2303" spans="4:11" ht="10.5">
      <c r="D2303" s="536"/>
      <c r="J2303" s="536"/>
      <c r="K2303" s="536"/>
    </row>
    <row r="2304" spans="4:11" ht="10.5">
      <c r="D2304" s="536"/>
      <c r="J2304" s="536"/>
      <c r="K2304" s="536"/>
    </row>
    <row r="2305" spans="4:11" ht="10.5">
      <c r="D2305" s="536"/>
      <c r="J2305" s="536"/>
      <c r="K2305" s="536"/>
    </row>
    <row r="2306" spans="4:11" ht="10.5">
      <c r="D2306" s="536"/>
      <c r="J2306" s="536"/>
      <c r="K2306" s="536"/>
    </row>
    <row r="2307" spans="4:11" ht="10.5">
      <c r="D2307" s="536"/>
      <c r="J2307" s="536"/>
      <c r="K2307" s="536"/>
    </row>
    <row r="2308" spans="4:11" ht="10.5">
      <c r="D2308" s="536"/>
      <c r="J2308" s="536"/>
      <c r="K2308" s="536"/>
    </row>
    <row r="2309" spans="4:11" ht="10.5">
      <c r="D2309" s="536"/>
      <c r="J2309" s="536"/>
      <c r="K2309" s="536"/>
    </row>
    <row r="2310" spans="4:11" ht="10.5">
      <c r="D2310" s="536"/>
      <c r="J2310" s="536"/>
      <c r="K2310" s="536"/>
    </row>
    <row r="2311" spans="4:11" ht="10.5">
      <c r="D2311" s="536"/>
      <c r="J2311" s="536"/>
      <c r="K2311" s="536"/>
    </row>
    <row r="2312" spans="4:11" ht="10.5">
      <c r="D2312" s="536"/>
      <c r="J2312" s="536"/>
      <c r="K2312" s="536"/>
    </row>
    <row r="2313" spans="4:11" ht="10.5">
      <c r="D2313" s="536"/>
      <c r="J2313" s="536"/>
      <c r="K2313" s="536"/>
    </row>
    <row r="2314" spans="4:11" ht="10.5">
      <c r="D2314" s="536"/>
      <c r="J2314" s="536"/>
      <c r="K2314" s="536"/>
    </row>
    <row r="2315" spans="4:11" ht="10.5">
      <c r="D2315" s="536"/>
      <c r="J2315" s="536"/>
      <c r="K2315" s="536"/>
    </row>
    <row r="2316" spans="4:11" ht="10.5">
      <c r="D2316" s="536"/>
      <c r="J2316" s="536"/>
      <c r="K2316" s="536"/>
    </row>
    <row r="2317" spans="4:11" ht="10.5">
      <c r="D2317" s="536"/>
      <c r="J2317" s="536"/>
      <c r="K2317" s="536"/>
    </row>
    <row r="2318" spans="4:11" ht="10.5">
      <c r="D2318" s="536"/>
      <c r="J2318" s="536"/>
      <c r="K2318" s="536"/>
    </row>
    <row r="2319" spans="4:11" ht="10.5">
      <c r="D2319" s="536"/>
      <c r="J2319" s="536"/>
      <c r="K2319" s="536"/>
    </row>
    <row r="2320" spans="4:11" ht="10.5">
      <c r="D2320" s="536"/>
      <c r="J2320" s="536"/>
      <c r="K2320" s="536"/>
    </row>
    <row r="2321" spans="4:11" ht="10.5">
      <c r="D2321" s="536"/>
      <c r="J2321" s="536"/>
      <c r="K2321" s="536"/>
    </row>
    <row r="2322" spans="4:11" ht="10.5">
      <c r="D2322" s="536"/>
      <c r="J2322" s="536"/>
      <c r="K2322" s="536"/>
    </row>
    <row r="2323" spans="4:11" ht="10.5">
      <c r="D2323" s="536"/>
      <c r="J2323" s="536"/>
      <c r="K2323" s="536"/>
    </row>
    <row r="2324" spans="4:11" ht="10.5">
      <c r="D2324" s="536"/>
      <c r="J2324" s="536"/>
      <c r="K2324" s="536"/>
    </row>
    <row r="2325" spans="4:11" ht="10.5">
      <c r="D2325" s="536"/>
      <c r="J2325" s="536"/>
      <c r="K2325" s="536"/>
    </row>
    <row r="2326" spans="4:11" ht="10.5">
      <c r="D2326" s="536"/>
      <c r="J2326" s="536"/>
      <c r="K2326" s="536"/>
    </row>
    <row r="2327" spans="4:11" ht="10.5">
      <c r="D2327" s="536"/>
      <c r="J2327" s="536"/>
      <c r="K2327" s="536"/>
    </row>
    <row r="2328" spans="4:11" ht="10.5">
      <c r="D2328" s="536"/>
      <c r="J2328" s="536"/>
      <c r="K2328" s="536"/>
    </row>
    <row r="2329" spans="4:11" ht="10.5">
      <c r="D2329" s="536"/>
      <c r="J2329" s="536"/>
      <c r="K2329" s="536"/>
    </row>
    <row r="2330" spans="4:11" ht="10.5">
      <c r="D2330" s="536"/>
      <c r="J2330" s="536"/>
      <c r="K2330" s="536"/>
    </row>
    <row r="2331" spans="4:11" ht="10.5">
      <c r="D2331" s="536"/>
      <c r="J2331" s="536"/>
      <c r="K2331" s="536"/>
    </row>
    <row r="2332" spans="4:11" ht="10.5">
      <c r="D2332" s="536"/>
      <c r="J2332" s="536"/>
      <c r="K2332" s="536"/>
    </row>
    <row r="2333" spans="4:11" ht="10.5">
      <c r="D2333" s="536"/>
      <c r="J2333" s="536"/>
      <c r="K2333" s="536"/>
    </row>
    <row r="2334" spans="4:11" ht="10.5">
      <c r="D2334" s="536"/>
      <c r="J2334" s="536"/>
      <c r="K2334" s="536"/>
    </row>
    <row r="2335" spans="4:11" ht="10.5">
      <c r="D2335" s="536"/>
      <c r="J2335" s="536"/>
      <c r="K2335" s="536"/>
    </row>
    <row r="2336" spans="4:11" ht="10.5">
      <c r="D2336" s="536"/>
      <c r="J2336" s="536"/>
      <c r="K2336" s="536"/>
    </row>
    <row r="2337" spans="4:11" ht="10.5">
      <c r="D2337" s="536"/>
      <c r="J2337" s="536"/>
      <c r="K2337" s="536"/>
    </row>
    <row r="2338" spans="4:11" ht="10.5">
      <c r="D2338" s="536"/>
      <c r="J2338" s="536"/>
      <c r="K2338" s="536"/>
    </row>
    <row r="2339" spans="4:11" ht="10.5">
      <c r="D2339" s="536"/>
      <c r="J2339" s="536"/>
      <c r="K2339" s="536"/>
    </row>
    <row r="2340" spans="4:11" ht="10.5">
      <c r="D2340" s="536"/>
      <c r="J2340" s="536"/>
      <c r="K2340" s="536"/>
    </row>
    <row r="2341" spans="4:11" ht="10.5">
      <c r="D2341" s="536"/>
      <c r="J2341" s="536"/>
      <c r="K2341" s="536"/>
    </row>
    <row r="2342" spans="4:11" ht="10.5">
      <c r="D2342" s="536"/>
      <c r="J2342" s="536"/>
      <c r="K2342" s="536"/>
    </row>
    <row r="2343" spans="4:11" ht="10.5">
      <c r="D2343" s="536"/>
      <c r="J2343" s="536"/>
      <c r="K2343" s="536"/>
    </row>
    <row r="2344" spans="4:11" ht="10.5">
      <c r="D2344" s="536"/>
      <c r="J2344" s="536"/>
      <c r="K2344" s="536"/>
    </row>
    <row r="2345" spans="4:11" ht="10.5">
      <c r="D2345" s="536"/>
      <c r="J2345" s="536"/>
      <c r="K2345" s="536"/>
    </row>
    <row r="2346" spans="4:11" ht="10.5">
      <c r="D2346" s="536"/>
      <c r="J2346" s="536"/>
      <c r="K2346" s="536"/>
    </row>
    <row r="2347" spans="4:11" ht="10.5">
      <c r="D2347" s="536"/>
      <c r="J2347" s="536"/>
      <c r="K2347" s="536"/>
    </row>
    <row r="2348" spans="4:11" ht="10.5">
      <c r="D2348" s="536"/>
      <c r="J2348" s="536"/>
      <c r="K2348" s="536"/>
    </row>
    <row r="2349" spans="4:11" ht="10.5">
      <c r="D2349" s="536"/>
      <c r="J2349" s="536"/>
      <c r="K2349" s="536"/>
    </row>
    <row r="2350" spans="4:11" ht="10.5">
      <c r="D2350" s="536"/>
      <c r="J2350" s="536"/>
      <c r="K2350" s="536"/>
    </row>
    <row r="2351" spans="4:11" ht="10.5">
      <c r="D2351" s="536"/>
      <c r="J2351" s="536"/>
      <c r="K2351" s="536"/>
    </row>
    <row r="2352" spans="4:11" ht="10.5">
      <c r="D2352" s="536"/>
      <c r="J2352" s="536"/>
      <c r="K2352" s="536"/>
    </row>
    <row r="2353" spans="4:11" ht="10.5">
      <c r="D2353" s="536"/>
      <c r="J2353" s="536"/>
      <c r="K2353" s="536"/>
    </row>
    <row r="2354" spans="4:11" ht="10.5">
      <c r="D2354" s="536"/>
      <c r="J2354" s="536"/>
      <c r="K2354" s="536"/>
    </row>
    <row r="2355" spans="4:11" ht="10.5">
      <c r="D2355" s="536"/>
      <c r="J2355" s="536"/>
      <c r="K2355" s="536"/>
    </row>
    <row r="2356" spans="4:11" ht="10.5">
      <c r="D2356" s="536"/>
      <c r="J2356" s="536"/>
      <c r="K2356" s="536"/>
    </row>
    <row r="2357" spans="4:11" ht="10.5">
      <c r="D2357" s="536"/>
      <c r="J2357" s="536"/>
      <c r="K2357" s="536"/>
    </row>
    <row r="2358" spans="4:11" ht="10.5">
      <c r="D2358" s="536"/>
      <c r="J2358" s="536"/>
      <c r="K2358" s="536"/>
    </row>
    <row r="2359" spans="4:11" ht="10.5">
      <c r="D2359" s="536"/>
      <c r="J2359" s="536"/>
      <c r="K2359" s="536"/>
    </row>
    <row r="2360" spans="4:11" ht="10.5">
      <c r="D2360" s="536"/>
      <c r="J2360" s="536"/>
      <c r="K2360" s="536"/>
    </row>
    <row r="2361" spans="4:11" ht="10.5">
      <c r="D2361" s="536"/>
      <c r="J2361" s="536"/>
      <c r="K2361" s="536"/>
    </row>
    <row r="2362" spans="4:11" ht="10.5">
      <c r="D2362" s="536"/>
      <c r="J2362" s="536"/>
      <c r="K2362" s="536"/>
    </row>
    <row r="2363" spans="4:11" ht="10.5">
      <c r="D2363" s="536"/>
      <c r="J2363" s="536"/>
      <c r="K2363" s="536"/>
    </row>
    <row r="2364" spans="4:11" ht="10.5">
      <c r="D2364" s="536"/>
      <c r="J2364" s="536"/>
      <c r="K2364" s="536"/>
    </row>
    <row r="2365" spans="4:11" ht="10.5">
      <c r="D2365" s="536"/>
      <c r="J2365" s="536"/>
      <c r="K2365" s="536"/>
    </row>
    <row r="2366" spans="4:11" ht="10.5">
      <c r="D2366" s="536"/>
      <c r="J2366" s="536"/>
      <c r="K2366" s="536"/>
    </row>
    <row r="2367" spans="4:11" ht="10.5">
      <c r="D2367" s="536"/>
      <c r="J2367" s="536"/>
      <c r="K2367" s="536"/>
    </row>
    <row r="2368" spans="4:11" ht="10.5">
      <c r="D2368" s="536"/>
      <c r="J2368" s="536"/>
      <c r="K2368" s="536"/>
    </row>
    <row r="2369" spans="4:11" ht="10.5">
      <c r="D2369" s="536"/>
      <c r="J2369" s="536"/>
      <c r="K2369" s="536"/>
    </row>
    <row r="2370" spans="4:11" ht="10.5">
      <c r="D2370" s="536"/>
      <c r="J2370" s="536"/>
      <c r="K2370" s="536"/>
    </row>
    <row r="2371" spans="4:11" ht="10.5">
      <c r="D2371" s="536"/>
      <c r="J2371" s="536"/>
      <c r="K2371" s="536"/>
    </row>
    <row r="2372" spans="4:11" ht="10.5">
      <c r="D2372" s="536"/>
      <c r="J2372" s="536"/>
      <c r="K2372" s="536"/>
    </row>
    <row r="2373" spans="4:11" ht="10.5">
      <c r="D2373" s="536"/>
      <c r="J2373" s="536"/>
      <c r="K2373" s="536"/>
    </row>
    <row r="2374" spans="4:11" ht="10.5">
      <c r="D2374" s="536"/>
      <c r="J2374" s="536"/>
      <c r="K2374" s="536"/>
    </row>
    <row r="2375" spans="4:11" ht="10.5">
      <c r="D2375" s="536"/>
      <c r="J2375" s="536"/>
      <c r="K2375" s="536"/>
    </row>
    <row r="2376" spans="4:11" ht="10.5">
      <c r="D2376" s="536"/>
      <c r="J2376" s="536"/>
      <c r="K2376" s="536"/>
    </row>
    <row r="2377" spans="4:11" ht="10.5">
      <c r="D2377" s="536"/>
      <c r="J2377" s="536"/>
      <c r="K2377" s="536"/>
    </row>
    <row r="2378" spans="4:11" ht="10.5">
      <c r="D2378" s="536"/>
      <c r="J2378" s="536"/>
      <c r="K2378" s="536"/>
    </row>
    <row r="2379" spans="4:11" ht="10.5">
      <c r="D2379" s="536"/>
      <c r="J2379" s="536"/>
      <c r="K2379" s="536"/>
    </row>
    <row r="2380" spans="4:11" ht="10.5">
      <c r="D2380" s="536"/>
      <c r="J2380" s="536"/>
      <c r="K2380" s="536"/>
    </row>
    <row r="2381" spans="4:11" ht="10.5">
      <c r="D2381" s="536"/>
      <c r="J2381" s="536"/>
      <c r="K2381" s="536"/>
    </row>
    <row r="2382" spans="4:11" ht="10.5">
      <c r="D2382" s="536"/>
      <c r="J2382" s="536"/>
      <c r="K2382" s="536"/>
    </row>
    <row r="2383" spans="4:11" ht="10.5">
      <c r="D2383" s="536"/>
      <c r="J2383" s="536"/>
      <c r="K2383" s="536"/>
    </row>
    <row r="2384" spans="4:11" ht="10.5">
      <c r="D2384" s="536"/>
      <c r="J2384" s="536"/>
      <c r="K2384" s="536"/>
    </row>
    <row r="2385" spans="4:11" ht="10.5">
      <c r="D2385" s="536"/>
      <c r="J2385" s="536"/>
      <c r="K2385" s="536"/>
    </row>
    <row r="2386" spans="4:11" ht="10.5">
      <c r="D2386" s="536"/>
      <c r="J2386" s="536"/>
      <c r="K2386" s="536"/>
    </row>
    <row r="2387" spans="4:11" ht="10.5">
      <c r="D2387" s="536"/>
      <c r="J2387" s="536"/>
      <c r="K2387" s="536"/>
    </row>
    <row r="2388" spans="4:11" ht="10.5">
      <c r="D2388" s="536"/>
      <c r="J2388" s="536"/>
      <c r="K2388" s="536"/>
    </row>
    <row r="2389" spans="4:11" ht="10.5">
      <c r="D2389" s="536"/>
      <c r="J2389" s="536"/>
      <c r="K2389" s="536"/>
    </row>
    <row r="2390" spans="4:11" ht="10.5">
      <c r="D2390" s="536"/>
      <c r="J2390" s="536"/>
      <c r="K2390" s="536"/>
    </row>
    <row r="2391" spans="4:11" ht="10.5">
      <c r="D2391" s="536"/>
      <c r="J2391" s="536"/>
      <c r="K2391" s="536"/>
    </row>
    <row r="2392" spans="4:11" ht="10.5">
      <c r="D2392" s="536"/>
      <c r="J2392" s="536"/>
      <c r="K2392" s="536"/>
    </row>
    <row r="2393" spans="4:11" ht="10.5">
      <c r="D2393" s="536"/>
      <c r="J2393" s="536"/>
      <c r="K2393" s="536"/>
    </row>
    <row r="2394" spans="4:11" ht="10.5">
      <c r="D2394" s="536"/>
      <c r="J2394" s="536"/>
      <c r="K2394" s="536"/>
    </row>
    <row r="2395" spans="4:11" ht="10.5">
      <c r="D2395" s="536"/>
      <c r="J2395" s="536"/>
      <c r="K2395" s="536"/>
    </row>
    <row r="2396" spans="4:11" ht="10.5">
      <c r="D2396" s="536"/>
      <c r="J2396" s="536"/>
      <c r="K2396" s="536"/>
    </row>
    <row r="2397" spans="4:11" ht="10.5">
      <c r="D2397" s="536"/>
      <c r="J2397" s="536"/>
      <c r="K2397" s="536"/>
    </row>
    <row r="2398" spans="4:11" ht="10.5">
      <c r="D2398" s="536"/>
      <c r="J2398" s="536"/>
      <c r="K2398" s="536"/>
    </row>
    <row r="2399" spans="4:11" ht="10.5">
      <c r="D2399" s="536"/>
      <c r="J2399" s="536"/>
      <c r="K2399" s="536"/>
    </row>
    <row r="2400" spans="4:11" ht="10.5">
      <c r="D2400" s="536"/>
      <c r="J2400" s="536"/>
      <c r="K2400" s="536"/>
    </row>
    <row r="2401" spans="4:11" ht="10.5">
      <c r="D2401" s="536"/>
      <c r="J2401" s="536"/>
      <c r="K2401" s="536"/>
    </row>
    <row r="2402" spans="4:11" ht="10.5">
      <c r="D2402" s="536"/>
      <c r="J2402" s="536"/>
      <c r="K2402" s="536"/>
    </row>
    <row r="2403" spans="4:11" ht="10.5">
      <c r="D2403" s="536"/>
      <c r="J2403" s="536"/>
      <c r="K2403" s="536"/>
    </row>
    <row r="2404" spans="4:11" ht="10.5">
      <c r="D2404" s="536"/>
      <c r="J2404" s="536"/>
      <c r="K2404" s="536"/>
    </row>
    <row r="2405" spans="4:11" ht="10.5">
      <c r="D2405" s="536"/>
      <c r="J2405" s="536"/>
      <c r="K2405" s="536"/>
    </row>
    <row r="2406" spans="4:11" ht="10.5">
      <c r="D2406" s="536"/>
      <c r="J2406" s="536"/>
      <c r="K2406" s="536"/>
    </row>
    <row r="2407" spans="4:11" ht="10.5">
      <c r="D2407" s="536"/>
      <c r="J2407" s="536"/>
      <c r="K2407" s="536"/>
    </row>
    <row r="2408" spans="4:11" ht="10.5">
      <c r="D2408" s="536"/>
      <c r="J2408" s="536"/>
      <c r="K2408" s="536"/>
    </row>
    <row r="2409" spans="4:11" ht="10.5">
      <c r="D2409" s="536"/>
      <c r="J2409" s="536"/>
      <c r="K2409" s="536"/>
    </row>
    <row r="2410" spans="4:11" ht="10.5">
      <c r="D2410" s="536"/>
      <c r="J2410" s="536"/>
      <c r="K2410" s="536"/>
    </row>
    <row r="2411" spans="4:11" ht="10.5">
      <c r="D2411" s="536"/>
      <c r="J2411" s="536"/>
      <c r="K2411" s="536"/>
    </row>
    <row r="2412" spans="4:11" ht="10.5">
      <c r="D2412" s="536"/>
      <c r="J2412" s="536"/>
      <c r="K2412" s="536"/>
    </row>
    <row r="2413" spans="4:11" ht="10.5">
      <c r="D2413" s="536"/>
      <c r="J2413" s="536"/>
      <c r="K2413" s="536"/>
    </row>
    <row r="2414" spans="4:11" ht="10.5">
      <c r="D2414" s="536"/>
      <c r="J2414" s="536"/>
      <c r="K2414" s="536"/>
    </row>
    <row r="2415" spans="4:11" ht="10.5">
      <c r="D2415" s="536"/>
      <c r="J2415" s="536"/>
      <c r="K2415" s="536"/>
    </row>
    <row r="2416" spans="4:11" ht="10.5">
      <c r="D2416" s="536"/>
      <c r="J2416" s="536"/>
      <c r="K2416" s="536"/>
    </row>
    <row r="2417" spans="4:11" ht="10.5">
      <c r="D2417" s="536"/>
      <c r="J2417" s="536"/>
      <c r="K2417" s="536"/>
    </row>
    <row r="2418" spans="4:11" ht="10.5">
      <c r="D2418" s="536"/>
      <c r="J2418" s="536"/>
      <c r="K2418" s="536"/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35"/>
  <sheetViews>
    <sheetView tabSelected="1" zoomScalePageLayoutView="0" workbookViewId="0" topLeftCell="A112">
      <selection activeCell="AF134" sqref="AF13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565" customFormat="1" ht="22.5" customHeight="1">
      <c r="A1" s="559"/>
      <c r="B1" s="560"/>
      <c r="C1" s="560"/>
      <c r="D1" s="561" t="s">
        <v>2329</v>
      </c>
      <c r="E1" s="560"/>
      <c r="F1" s="562" t="s">
        <v>2330</v>
      </c>
      <c r="G1" s="562"/>
      <c r="H1" s="563" t="s">
        <v>2331</v>
      </c>
      <c r="I1" s="563"/>
      <c r="J1" s="563"/>
      <c r="K1" s="563"/>
      <c r="L1" s="562" t="s">
        <v>2332</v>
      </c>
      <c r="M1" s="560"/>
      <c r="N1" s="560"/>
      <c r="O1" s="561" t="s">
        <v>2333</v>
      </c>
      <c r="P1" s="560"/>
      <c r="Q1" s="560"/>
      <c r="R1" s="560"/>
      <c r="S1" s="562" t="s">
        <v>2334</v>
      </c>
      <c r="T1" s="562"/>
      <c r="U1" s="559"/>
      <c r="V1" s="559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Q1" s="564"/>
      <c r="BR1" s="564"/>
      <c r="BS1" s="564"/>
      <c r="BT1" s="564"/>
      <c r="BU1" s="564"/>
      <c r="BV1" s="564"/>
      <c r="BW1" s="564"/>
      <c r="BX1" s="564"/>
      <c r="BY1" s="564"/>
      <c r="BZ1" s="564"/>
      <c r="CA1" s="564"/>
      <c r="CB1" s="564"/>
      <c r="CC1" s="564"/>
      <c r="CD1" s="564"/>
      <c r="CE1" s="564"/>
      <c r="CF1" s="564"/>
      <c r="CG1" s="564"/>
      <c r="CH1" s="564"/>
      <c r="CI1" s="564"/>
      <c r="CJ1" s="564"/>
      <c r="CK1" s="564"/>
      <c r="CL1" s="564"/>
      <c r="CM1" s="564"/>
      <c r="CN1" s="564"/>
      <c r="CO1" s="564"/>
      <c r="CP1" s="564"/>
      <c r="CQ1" s="564"/>
      <c r="CR1" s="564"/>
      <c r="CS1" s="564"/>
      <c r="CT1" s="564"/>
      <c r="CU1" s="564"/>
      <c r="CV1" s="564"/>
      <c r="CW1" s="564"/>
      <c r="CX1" s="564"/>
      <c r="CY1" s="564"/>
      <c r="CZ1" s="564"/>
      <c r="DA1" s="564"/>
      <c r="DB1" s="564"/>
      <c r="DC1" s="564"/>
      <c r="DD1" s="564"/>
      <c r="DE1" s="564"/>
      <c r="DF1" s="564"/>
      <c r="DG1" s="564"/>
      <c r="DH1" s="564"/>
      <c r="DI1" s="564"/>
      <c r="DJ1" s="564"/>
      <c r="DK1" s="564"/>
      <c r="DL1" s="564"/>
      <c r="DM1" s="564"/>
      <c r="DN1" s="564"/>
      <c r="DO1" s="564"/>
      <c r="DP1" s="564"/>
      <c r="DQ1" s="564"/>
      <c r="DR1" s="564"/>
      <c r="DS1" s="564"/>
      <c r="DT1" s="564"/>
      <c r="DU1" s="564"/>
      <c r="DV1" s="564"/>
      <c r="DW1" s="564"/>
      <c r="DX1" s="564"/>
      <c r="DY1" s="564"/>
      <c r="DZ1" s="564"/>
      <c r="EA1" s="564"/>
      <c r="EB1" s="564"/>
      <c r="EC1" s="564"/>
      <c r="ED1" s="564"/>
      <c r="EE1" s="564"/>
      <c r="EF1" s="564"/>
      <c r="EG1" s="564"/>
      <c r="EH1" s="564"/>
      <c r="EI1" s="564"/>
      <c r="EJ1" s="564"/>
      <c r="EK1" s="564"/>
      <c r="EL1" s="564"/>
      <c r="EM1" s="564"/>
      <c r="EN1" s="564"/>
      <c r="EO1" s="564"/>
      <c r="EP1" s="564"/>
      <c r="EQ1" s="564"/>
      <c r="ER1" s="564"/>
      <c r="ES1" s="564"/>
      <c r="ET1" s="564"/>
      <c r="EU1" s="564"/>
      <c r="EV1" s="564"/>
      <c r="EW1" s="564"/>
      <c r="EX1" s="564"/>
      <c r="EY1" s="564"/>
      <c r="EZ1" s="564"/>
      <c r="FA1" s="564"/>
      <c r="FB1" s="564"/>
      <c r="FC1" s="564"/>
      <c r="FD1" s="564"/>
      <c r="FE1" s="564"/>
      <c r="FF1" s="564"/>
      <c r="FG1" s="564"/>
      <c r="FH1" s="564"/>
      <c r="FI1" s="564"/>
      <c r="FJ1" s="564"/>
      <c r="FK1" s="564"/>
      <c r="FL1" s="564"/>
      <c r="FM1" s="564"/>
      <c r="FN1" s="564"/>
      <c r="FO1" s="564"/>
      <c r="FP1" s="564"/>
      <c r="FQ1" s="564"/>
      <c r="FR1" s="564"/>
      <c r="FS1" s="564"/>
      <c r="FT1" s="564"/>
      <c r="FU1" s="564"/>
      <c r="FV1" s="564"/>
      <c r="FW1" s="564"/>
      <c r="FX1" s="564"/>
      <c r="FY1" s="564"/>
      <c r="FZ1" s="564"/>
      <c r="GA1" s="564"/>
      <c r="GB1" s="564"/>
      <c r="GC1" s="564"/>
      <c r="GD1" s="564"/>
      <c r="GE1" s="564"/>
      <c r="GF1" s="564"/>
      <c r="GG1" s="564"/>
      <c r="GH1" s="564"/>
      <c r="GI1" s="564"/>
      <c r="GJ1" s="564"/>
      <c r="GK1" s="564"/>
      <c r="GL1" s="564"/>
      <c r="GM1" s="564"/>
      <c r="GN1" s="564"/>
      <c r="GO1" s="564"/>
      <c r="GP1" s="564"/>
      <c r="GQ1" s="564"/>
      <c r="GR1" s="564"/>
      <c r="GS1" s="564"/>
      <c r="GT1" s="564"/>
      <c r="GU1" s="564"/>
      <c r="GV1" s="564"/>
      <c r="GW1" s="564"/>
      <c r="GX1" s="564"/>
      <c r="GY1" s="564"/>
      <c r="GZ1" s="564"/>
      <c r="HA1" s="564"/>
      <c r="HB1" s="564"/>
      <c r="HC1" s="564"/>
      <c r="HD1" s="564"/>
      <c r="HE1" s="564"/>
      <c r="HF1" s="564"/>
      <c r="HG1" s="564"/>
      <c r="HH1" s="564"/>
      <c r="HI1" s="564"/>
      <c r="HJ1" s="564"/>
      <c r="HK1" s="564"/>
      <c r="HL1" s="564"/>
      <c r="HM1" s="564"/>
      <c r="HN1" s="564"/>
      <c r="HO1" s="564"/>
      <c r="HP1" s="564"/>
      <c r="HQ1" s="564"/>
      <c r="HR1" s="564"/>
      <c r="HS1" s="564"/>
      <c r="HT1" s="564"/>
      <c r="HU1" s="564"/>
      <c r="HV1" s="564"/>
      <c r="HW1" s="564"/>
      <c r="HX1" s="564"/>
      <c r="HY1" s="564"/>
      <c r="HZ1" s="564"/>
      <c r="IA1" s="564"/>
      <c r="IB1" s="564"/>
      <c r="IC1" s="564"/>
      <c r="ID1" s="564"/>
      <c r="IE1" s="564"/>
      <c r="IF1" s="564"/>
      <c r="IG1" s="564"/>
      <c r="IH1" s="564"/>
      <c r="II1" s="564"/>
      <c r="IJ1" s="564"/>
      <c r="IK1" s="564"/>
      <c r="IL1" s="564"/>
      <c r="IM1" s="564"/>
      <c r="IN1" s="564"/>
      <c r="IO1" s="564"/>
      <c r="IP1" s="564"/>
      <c r="IQ1" s="564"/>
      <c r="IR1" s="564"/>
      <c r="IS1" s="564"/>
      <c r="IT1" s="564"/>
      <c r="IU1" s="564"/>
      <c r="IV1" s="564"/>
    </row>
    <row r="2" spans="3:46" s="2" customFormat="1" ht="37.5" customHeight="1">
      <c r="C2" s="566" t="s">
        <v>2335</v>
      </c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S2" s="567" t="s">
        <v>2336</v>
      </c>
      <c r="T2" s="567"/>
      <c r="U2" s="567"/>
      <c r="V2" s="567"/>
      <c r="W2" s="567"/>
      <c r="X2" s="567"/>
      <c r="Y2" s="567"/>
      <c r="Z2" s="567"/>
      <c r="AA2" s="567"/>
      <c r="AB2" s="567"/>
      <c r="AC2" s="567"/>
      <c r="AT2" s="2" t="s">
        <v>2337</v>
      </c>
    </row>
    <row r="3" spans="2:46" s="2" customFormat="1" ht="7.5" customHeight="1">
      <c r="B3" s="568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70"/>
      <c r="AT3" s="2" t="s">
        <v>2338</v>
      </c>
    </row>
    <row r="4" spans="2:46" s="2" customFormat="1" ht="37.5" customHeight="1">
      <c r="B4" s="571"/>
      <c r="C4" s="572" t="s">
        <v>2339</v>
      </c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3"/>
      <c r="T4" s="574" t="s">
        <v>2340</v>
      </c>
      <c r="AT4" s="2" t="s">
        <v>2341</v>
      </c>
    </row>
    <row r="5" spans="2:18" s="2" customFormat="1" ht="7.5" customHeight="1">
      <c r="B5" s="571"/>
      <c r="R5" s="573"/>
    </row>
    <row r="6" spans="2:18" s="575" customFormat="1" ht="33.75" customHeight="1">
      <c r="B6" s="576"/>
      <c r="D6" s="577" t="s">
        <v>92</v>
      </c>
      <c r="F6" s="578" t="s">
        <v>2342</v>
      </c>
      <c r="G6" s="578"/>
      <c r="H6" s="578"/>
      <c r="I6" s="578"/>
      <c r="J6" s="578"/>
      <c r="K6" s="578"/>
      <c r="L6" s="578"/>
      <c r="M6" s="578"/>
      <c r="N6" s="578"/>
      <c r="O6" s="578"/>
      <c r="P6" s="578"/>
      <c r="R6" s="579"/>
    </row>
    <row r="7" spans="2:18" s="575" customFormat="1" ht="33.75" customHeight="1">
      <c r="B7" s="576"/>
      <c r="D7" s="580" t="s">
        <v>2343</v>
      </c>
      <c r="E7" s="581"/>
      <c r="F7" s="582" t="s">
        <v>2344</v>
      </c>
      <c r="G7" s="582"/>
      <c r="H7" s="582"/>
      <c r="I7" s="582"/>
      <c r="J7" s="582"/>
      <c r="K7" s="582"/>
      <c r="L7" s="582"/>
      <c r="M7" s="582"/>
      <c r="N7" s="582"/>
      <c r="O7" s="582"/>
      <c r="P7" s="582"/>
      <c r="R7" s="579"/>
    </row>
    <row r="8" spans="2:18" s="575" customFormat="1" ht="15" customHeight="1">
      <c r="B8" s="576"/>
      <c r="D8" s="583" t="s">
        <v>2345</v>
      </c>
      <c r="F8" s="584"/>
      <c r="M8" s="583" t="s">
        <v>2346</v>
      </c>
      <c r="O8" s="584"/>
      <c r="R8" s="579"/>
    </row>
    <row r="9" spans="2:18" s="575" customFormat="1" ht="15" customHeight="1">
      <c r="B9" s="576"/>
      <c r="D9" s="583" t="s">
        <v>2347</v>
      </c>
      <c r="F9" s="584" t="s">
        <v>1777</v>
      </c>
      <c r="M9" s="583" t="s">
        <v>1722</v>
      </c>
      <c r="O9" s="585" t="str">
        <f>'[1]Rekapitulácia stavby'!$AN$8</f>
        <v>08.08.2018</v>
      </c>
      <c r="P9" s="585"/>
      <c r="R9" s="579"/>
    </row>
    <row r="10" spans="2:18" s="575" customFormat="1" ht="12" customHeight="1">
      <c r="B10" s="576"/>
      <c r="R10" s="579"/>
    </row>
    <row r="11" spans="2:18" s="575" customFormat="1" ht="15" customHeight="1">
      <c r="B11" s="576"/>
      <c r="D11" s="583" t="s">
        <v>2348</v>
      </c>
      <c r="M11" s="583" t="s">
        <v>2349</v>
      </c>
      <c r="O11" s="586">
        <f>IF('[1]Rekapitulácia stavby'!$AN$10="","",'[1]Rekapitulácia stavby'!$AN$10)</f>
      </c>
      <c r="P11" s="586"/>
      <c r="R11" s="579"/>
    </row>
    <row r="12" spans="2:18" s="575" customFormat="1" ht="18.75" customHeight="1">
      <c r="B12" s="576"/>
      <c r="E12" s="584" t="str">
        <f>IF('[1]Rekapitulácia stavby'!$E$11="","",'[1]Rekapitulácia stavby'!$E$11)</f>
        <v> </v>
      </c>
      <c r="M12" s="583" t="s">
        <v>2350</v>
      </c>
      <c r="O12" s="586">
        <f>IF('[1]Rekapitulácia stavby'!$AN$11="","",'[1]Rekapitulácia stavby'!$AN$11)</f>
      </c>
      <c r="P12" s="586"/>
      <c r="R12" s="579"/>
    </row>
    <row r="13" spans="2:18" s="575" customFormat="1" ht="7.5" customHeight="1">
      <c r="B13" s="576"/>
      <c r="R13" s="579"/>
    </row>
    <row r="14" spans="2:18" s="575" customFormat="1" ht="15" customHeight="1">
      <c r="B14" s="576"/>
      <c r="D14" s="583" t="s">
        <v>93</v>
      </c>
      <c r="M14" s="583" t="s">
        <v>2349</v>
      </c>
      <c r="O14" s="586">
        <f>IF('[1]Rekapitulácia stavby'!$AN$13="","",'[1]Rekapitulácia stavby'!$AN$13)</f>
      </c>
      <c r="P14" s="586"/>
      <c r="R14" s="579"/>
    </row>
    <row r="15" spans="2:18" s="575" customFormat="1" ht="18.75" customHeight="1">
      <c r="B15" s="576"/>
      <c r="E15" s="584" t="str">
        <f>IF('[1]Rekapitulácia stavby'!$E$14="","",'[1]Rekapitulácia stavby'!$E$14)</f>
        <v> </v>
      </c>
      <c r="M15" s="583" t="s">
        <v>2350</v>
      </c>
      <c r="O15" s="586">
        <f>IF('[1]Rekapitulácia stavby'!$AN$14="","",'[1]Rekapitulácia stavby'!$AN$14)</f>
      </c>
      <c r="P15" s="586"/>
      <c r="R15" s="579"/>
    </row>
    <row r="16" spans="2:18" s="575" customFormat="1" ht="7.5" customHeight="1">
      <c r="B16" s="576"/>
      <c r="R16" s="579"/>
    </row>
    <row r="17" spans="2:18" s="575" customFormat="1" ht="15" customHeight="1">
      <c r="B17" s="576"/>
      <c r="D17" s="583" t="s">
        <v>2351</v>
      </c>
      <c r="M17" s="583" t="s">
        <v>2349</v>
      </c>
      <c r="O17" s="586">
        <f>IF('[1]Rekapitulácia stavby'!$AN$16="","",'[1]Rekapitulácia stavby'!$AN$16)</f>
      </c>
      <c r="P17" s="586"/>
      <c r="R17" s="579"/>
    </row>
    <row r="18" spans="2:18" s="575" customFormat="1" ht="18.75" customHeight="1">
      <c r="B18" s="576"/>
      <c r="E18" s="584" t="str">
        <f>IF('[1]Rekapitulácia stavby'!$E$17="","",'[1]Rekapitulácia stavby'!$E$17)</f>
        <v> </v>
      </c>
      <c r="M18" s="583" t="s">
        <v>2350</v>
      </c>
      <c r="O18" s="586">
        <f>IF('[1]Rekapitulácia stavby'!$AN$17="","",'[1]Rekapitulácia stavby'!$AN$17)</f>
      </c>
      <c r="P18" s="586"/>
      <c r="R18" s="579"/>
    </row>
    <row r="19" spans="2:18" s="575" customFormat="1" ht="7.5" customHeight="1">
      <c r="B19" s="576"/>
      <c r="R19" s="579"/>
    </row>
    <row r="20" spans="2:18" s="575" customFormat="1" ht="15" customHeight="1">
      <c r="B20" s="576"/>
      <c r="D20" s="583" t="s">
        <v>2352</v>
      </c>
      <c r="M20" s="583" t="s">
        <v>2349</v>
      </c>
      <c r="O20" s="586">
        <f>IF('[1]Rekapitulácia stavby'!$AN$19="","",'[1]Rekapitulácia stavby'!$AN$19)</f>
      </c>
      <c r="P20" s="586"/>
      <c r="R20" s="579"/>
    </row>
    <row r="21" spans="2:18" s="575" customFormat="1" ht="18.75" customHeight="1">
      <c r="B21" s="576"/>
      <c r="E21" s="584" t="str">
        <f>IF('[1]Rekapitulácia stavby'!$E$20="","",'[1]Rekapitulácia stavby'!$E$20)</f>
        <v> </v>
      </c>
      <c r="M21" s="583" t="s">
        <v>2350</v>
      </c>
      <c r="O21" s="586">
        <f>IF('[1]Rekapitulácia stavby'!$AN$20="","",'[1]Rekapitulácia stavby'!$AN$20)</f>
      </c>
      <c r="P21" s="586"/>
      <c r="R21" s="579"/>
    </row>
    <row r="22" spans="2:18" s="575" customFormat="1" ht="7.5" customHeight="1">
      <c r="B22" s="576"/>
      <c r="R22" s="579"/>
    </row>
    <row r="23" spans="2:18" s="575" customFormat="1" ht="15" customHeight="1">
      <c r="B23" s="576"/>
      <c r="D23" s="583" t="s">
        <v>2353</v>
      </c>
      <c r="R23" s="579"/>
    </row>
    <row r="24" spans="2:18" s="587" customFormat="1" ht="15.75" customHeight="1">
      <c r="B24" s="588"/>
      <c r="E24" s="589"/>
      <c r="F24" s="589"/>
      <c r="G24" s="589"/>
      <c r="H24" s="589"/>
      <c r="I24" s="589"/>
      <c r="J24" s="589"/>
      <c r="K24" s="589"/>
      <c r="L24" s="589"/>
      <c r="R24" s="590"/>
    </row>
    <row r="25" spans="2:18" s="575" customFormat="1" ht="7.5" customHeight="1">
      <c r="B25" s="576"/>
      <c r="R25" s="579"/>
    </row>
    <row r="26" spans="2:18" s="575" customFormat="1" ht="7.5" customHeight="1">
      <c r="B26" s="576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R26" s="579"/>
    </row>
    <row r="27" spans="2:18" s="575" customFormat="1" ht="15" customHeight="1">
      <c r="B27" s="576"/>
      <c r="D27" s="592" t="s">
        <v>2354</v>
      </c>
      <c r="M27" s="593">
        <f>$N$89</f>
        <v>0</v>
      </c>
      <c r="N27" s="593"/>
      <c r="O27" s="593"/>
      <c r="P27" s="593"/>
      <c r="R27" s="579"/>
    </row>
    <row r="28" spans="2:18" s="575" customFormat="1" ht="15" customHeight="1">
      <c r="B28" s="576"/>
      <c r="D28" s="594" t="s">
        <v>2355</v>
      </c>
      <c r="M28" s="593">
        <f>$N$105</f>
        <v>0</v>
      </c>
      <c r="N28" s="593"/>
      <c r="O28" s="593"/>
      <c r="P28" s="593"/>
      <c r="R28" s="579"/>
    </row>
    <row r="29" spans="2:18" s="575" customFormat="1" ht="7.5" customHeight="1">
      <c r="B29" s="576"/>
      <c r="R29" s="579"/>
    </row>
    <row r="30" spans="2:18" s="575" customFormat="1" ht="26.25" customHeight="1">
      <c r="B30" s="576"/>
      <c r="D30" s="595" t="s">
        <v>99</v>
      </c>
      <c r="M30" s="596">
        <f>ROUND($M$27+$M$28,2)</f>
        <v>0</v>
      </c>
      <c r="N30" s="596"/>
      <c r="O30" s="596"/>
      <c r="P30" s="596"/>
      <c r="R30" s="579"/>
    </row>
    <row r="31" spans="2:18" s="575" customFormat="1" ht="7.5" customHeight="1">
      <c r="B31" s="576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R31" s="579"/>
    </row>
    <row r="32" spans="2:18" s="575" customFormat="1" ht="15" customHeight="1">
      <c r="B32" s="576"/>
      <c r="D32" s="597" t="s">
        <v>79</v>
      </c>
      <c r="E32" s="597" t="s">
        <v>2356</v>
      </c>
      <c r="F32" s="598">
        <v>0.2</v>
      </c>
      <c r="G32" s="599" t="s">
        <v>2357</v>
      </c>
      <c r="H32" s="600">
        <f>ROUND((SUM($BE$105:$BE$106)+SUM($BE$123:$BE$234)),2)</f>
        <v>0</v>
      </c>
      <c r="I32" s="600"/>
      <c r="J32" s="600"/>
      <c r="M32" s="600">
        <f>ROUND(ROUND((SUM($BE$105:$BE$106)+SUM($BE$123:$BE$234)),2)*$F$32,2)</f>
        <v>0</v>
      </c>
      <c r="N32" s="600"/>
      <c r="O32" s="600"/>
      <c r="P32" s="600"/>
      <c r="R32" s="579"/>
    </row>
    <row r="33" spans="2:18" s="575" customFormat="1" ht="15" customHeight="1">
      <c r="B33" s="576"/>
      <c r="E33" s="597" t="s">
        <v>2358</v>
      </c>
      <c r="F33" s="598">
        <v>0.2</v>
      </c>
      <c r="G33" s="599" t="s">
        <v>2357</v>
      </c>
      <c r="H33" s="600">
        <f>ROUND((SUM($BF$105:$BF$106)+SUM($BF$123:$BF$234)),2)</f>
        <v>0</v>
      </c>
      <c r="I33" s="600"/>
      <c r="J33" s="600"/>
      <c r="M33" s="600">
        <f>ROUND(ROUND((SUM($BF$105:$BF$106)+SUM($BF$123:$BF$234)),2)*$F$33,2)</f>
        <v>0</v>
      </c>
      <c r="N33" s="600"/>
      <c r="O33" s="600"/>
      <c r="P33" s="600"/>
      <c r="R33" s="579"/>
    </row>
    <row r="34" spans="2:18" s="575" customFormat="1" ht="15" customHeight="1" hidden="1">
      <c r="B34" s="576"/>
      <c r="E34" s="597" t="s">
        <v>2359</v>
      </c>
      <c r="F34" s="598">
        <v>0.2</v>
      </c>
      <c r="G34" s="599" t="s">
        <v>2357</v>
      </c>
      <c r="H34" s="600">
        <f>ROUND((SUM($BG$105:$BG$106)+SUM($BG$123:$BG$234)),2)</f>
        <v>0</v>
      </c>
      <c r="I34" s="600"/>
      <c r="J34" s="600"/>
      <c r="M34" s="600">
        <v>0</v>
      </c>
      <c r="N34" s="600"/>
      <c r="O34" s="600"/>
      <c r="P34" s="600"/>
      <c r="R34" s="579"/>
    </row>
    <row r="35" spans="2:18" s="575" customFormat="1" ht="15" customHeight="1" hidden="1">
      <c r="B35" s="576"/>
      <c r="E35" s="597" t="s">
        <v>2360</v>
      </c>
      <c r="F35" s="598">
        <v>0.2</v>
      </c>
      <c r="G35" s="599" t="s">
        <v>2357</v>
      </c>
      <c r="H35" s="600">
        <f>ROUND((SUM($BH$105:$BH$106)+SUM($BH$123:$BH$234)),2)</f>
        <v>0</v>
      </c>
      <c r="I35" s="600"/>
      <c r="J35" s="600"/>
      <c r="M35" s="600">
        <v>0</v>
      </c>
      <c r="N35" s="600"/>
      <c r="O35" s="600"/>
      <c r="P35" s="600"/>
      <c r="R35" s="579"/>
    </row>
    <row r="36" spans="2:18" s="575" customFormat="1" ht="15" customHeight="1" hidden="1">
      <c r="B36" s="576"/>
      <c r="E36" s="597" t="s">
        <v>2361</v>
      </c>
      <c r="F36" s="598">
        <v>0</v>
      </c>
      <c r="G36" s="599" t="s">
        <v>2357</v>
      </c>
      <c r="H36" s="600">
        <f>ROUND((SUM($BI$105:$BI$106)+SUM($BI$123:$BI$234)),2)</f>
        <v>0</v>
      </c>
      <c r="I36" s="600"/>
      <c r="J36" s="600"/>
      <c r="M36" s="600">
        <v>0</v>
      </c>
      <c r="N36" s="600"/>
      <c r="O36" s="600"/>
      <c r="P36" s="600"/>
      <c r="R36" s="579"/>
    </row>
    <row r="37" spans="2:18" s="575" customFormat="1" ht="7.5" customHeight="1">
      <c r="B37" s="576"/>
      <c r="R37" s="579"/>
    </row>
    <row r="38" spans="2:18" s="575" customFormat="1" ht="26.25" customHeight="1">
      <c r="B38" s="576"/>
      <c r="C38" s="601"/>
      <c r="D38" s="602" t="s">
        <v>100</v>
      </c>
      <c r="E38" s="603"/>
      <c r="F38" s="603"/>
      <c r="G38" s="604" t="s">
        <v>2362</v>
      </c>
      <c r="H38" s="605" t="s">
        <v>24</v>
      </c>
      <c r="I38" s="603"/>
      <c r="J38" s="603"/>
      <c r="K38" s="603"/>
      <c r="L38" s="606">
        <f>SUM($M$30:$M$36)</f>
        <v>0</v>
      </c>
      <c r="M38" s="606"/>
      <c r="N38" s="606"/>
      <c r="O38" s="606"/>
      <c r="P38" s="607"/>
      <c r="Q38" s="601"/>
      <c r="R38" s="579"/>
    </row>
    <row r="39" spans="2:18" s="575" customFormat="1" ht="15" customHeight="1">
      <c r="B39" s="576"/>
      <c r="R39" s="579"/>
    </row>
    <row r="40" spans="2:18" s="575" customFormat="1" ht="15" customHeight="1">
      <c r="B40" s="576"/>
      <c r="R40" s="579"/>
    </row>
    <row r="41" spans="2:18" s="2" customFormat="1" ht="14.25" customHeight="1">
      <c r="B41" s="571"/>
      <c r="R41" s="573"/>
    </row>
    <row r="42" spans="2:18" s="2" customFormat="1" ht="14.25" customHeight="1">
      <c r="B42" s="571"/>
      <c r="R42" s="573"/>
    </row>
    <row r="43" spans="2:18" s="2" customFormat="1" ht="14.25" customHeight="1">
      <c r="B43" s="571"/>
      <c r="R43" s="573"/>
    </row>
    <row r="44" spans="2:18" s="2" customFormat="1" ht="14.25" customHeight="1">
      <c r="B44" s="571"/>
      <c r="R44" s="573"/>
    </row>
    <row r="45" spans="2:18" s="2" customFormat="1" ht="14.25" customHeight="1">
      <c r="B45" s="571"/>
      <c r="R45" s="573"/>
    </row>
    <row r="46" spans="2:18" s="2" customFormat="1" ht="14.25" customHeight="1">
      <c r="B46" s="571"/>
      <c r="R46" s="573"/>
    </row>
    <row r="47" spans="2:18" s="2" customFormat="1" ht="14.25" customHeight="1">
      <c r="B47" s="571"/>
      <c r="R47" s="573"/>
    </row>
    <row r="48" spans="2:18" s="2" customFormat="1" ht="14.25" customHeight="1">
      <c r="B48" s="571"/>
      <c r="R48" s="573"/>
    </row>
    <row r="49" spans="2:18" s="2" customFormat="1" ht="14.25" customHeight="1">
      <c r="B49" s="571"/>
      <c r="R49" s="573"/>
    </row>
    <row r="50" spans="2:18" s="2" customFormat="1" ht="14.25" customHeight="1">
      <c r="B50" s="571"/>
      <c r="R50" s="573"/>
    </row>
    <row r="51" spans="2:18" s="575" customFormat="1" ht="15.75" customHeight="1">
      <c r="B51" s="576"/>
      <c r="D51" s="608" t="s">
        <v>7</v>
      </c>
      <c r="E51" s="591"/>
      <c r="F51" s="591"/>
      <c r="G51" s="591"/>
      <c r="H51" s="609"/>
      <c r="J51" s="608" t="s">
        <v>2363</v>
      </c>
      <c r="K51" s="591"/>
      <c r="L51" s="591"/>
      <c r="M51" s="591"/>
      <c r="N51" s="591"/>
      <c r="O51" s="591"/>
      <c r="P51" s="609"/>
      <c r="R51" s="579"/>
    </row>
    <row r="52" spans="2:18" s="2" customFormat="1" ht="14.25" customHeight="1">
      <c r="B52" s="571"/>
      <c r="D52" s="610"/>
      <c r="H52" s="611"/>
      <c r="J52" s="610"/>
      <c r="P52" s="611"/>
      <c r="R52" s="573"/>
    </row>
    <row r="53" spans="2:18" s="2" customFormat="1" ht="14.25" customHeight="1">
      <c r="B53" s="571"/>
      <c r="D53" s="610"/>
      <c r="H53" s="611"/>
      <c r="J53" s="610"/>
      <c r="P53" s="611"/>
      <c r="R53" s="573"/>
    </row>
    <row r="54" spans="2:18" s="2" customFormat="1" ht="14.25" customHeight="1">
      <c r="B54" s="571"/>
      <c r="D54" s="610"/>
      <c r="H54" s="611"/>
      <c r="J54" s="610"/>
      <c r="P54" s="611"/>
      <c r="R54" s="573"/>
    </row>
    <row r="55" spans="2:18" s="2" customFormat="1" ht="14.25" customHeight="1">
      <c r="B55" s="571"/>
      <c r="D55" s="610"/>
      <c r="H55" s="611"/>
      <c r="J55" s="610"/>
      <c r="P55" s="611"/>
      <c r="R55" s="573"/>
    </row>
    <row r="56" spans="2:18" s="2" customFormat="1" ht="14.25" customHeight="1">
      <c r="B56" s="571"/>
      <c r="D56" s="610"/>
      <c r="H56" s="611"/>
      <c r="J56" s="610"/>
      <c r="P56" s="611"/>
      <c r="R56" s="573"/>
    </row>
    <row r="57" spans="2:18" s="2" customFormat="1" ht="14.25" customHeight="1">
      <c r="B57" s="571"/>
      <c r="D57" s="610"/>
      <c r="H57" s="611"/>
      <c r="J57" s="610"/>
      <c r="P57" s="611"/>
      <c r="R57" s="573"/>
    </row>
    <row r="58" spans="2:18" s="2" customFormat="1" ht="14.25" customHeight="1">
      <c r="B58" s="571"/>
      <c r="D58" s="610"/>
      <c r="H58" s="611"/>
      <c r="J58" s="610"/>
      <c r="P58" s="611"/>
      <c r="R58" s="573"/>
    </row>
    <row r="59" spans="2:18" s="2" customFormat="1" ht="14.25" customHeight="1">
      <c r="B59" s="571"/>
      <c r="D59" s="610"/>
      <c r="H59" s="611"/>
      <c r="J59" s="610"/>
      <c r="P59" s="611"/>
      <c r="R59" s="573"/>
    </row>
    <row r="60" spans="2:18" s="575" customFormat="1" ht="15.75" customHeight="1">
      <c r="B60" s="576"/>
      <c r="D60" s="612" t="s">
        <v>2364</v>
      </c>
      <c r="E60" s="613"/>
      <c r="F60" s="613"/>
      <c r="G60" s="614" t="s">
        <v>77</v>
      </c>
      <c r="H60" s="615"/>
      <c r="J60" s="612" t="s">
        <v>2364</v>
      </c>
      <c r="K60" s="613"/>
      <c r="L60" s="613"/>
      <c r="M60" s="613"/>
      <c r="N60" s="614" t="s">
        <v>77</v>
      </c>
      <c r="O60" s="613"/>
      <c r="P60" s="615"/>
      <c r="R60" s="579"/>
    </row>
    <row r="61" spans="2:18" s="2" customFormat="1" ht="14.25" customHeight="1">
      <c r="B61" s="571"/>
      <c r="R61" s="573"/>
    </row>
    <row r="62" spans="2:18" s="575" customFormat="1" ht="15.75" customHeight="1">
      <c r="B62" s="576"/>
      <c r="D62" s="608" t="s">
        <v>6</v>
      </c>
      <c r="E62" s="591"/>
      <c r="F62" s="591"/>
      <c r="G62" s="591"/>
      <c r="H62" s="609"/>
      <c r="J62" s="608" t="s">
        <v>8</v>
      </c>
      <c r="K62" s="591"/>
      <c r="L62" s="591"/>
      <c r="M62" s="591"/>
      <c r="N62" s="591"/>
      <c r="O62" s="591"/>
      <c r="P62" s="609"/>
      <c r="R62" s="579"/>
    </row>
    <row r="63" spans="2:18" s="2" customFormat="1" ht="14.25" customHeight="1">
      <c r="B63" s="571"/>
      <c r="D63" s="610"/>
      <c r="H63" s="611"/>
      <c r="J63" s="610"/>
      <c r="P63" s="611"/>
      <c r="R63" s="573"/>
    </row>
    <row r="64" spans="2:18" s="2" customFormat="1" ht="14.25" customHeight="1">
      <c r="B64" s="571"/>
      <c r="D64" s="610"/>
      <c r="H64" s="611"/>
      <c r="J64" s="610"/>
      <c r="P64" s="611"/>
      <c r="R64" s="573"/>
    </row>
    <row r="65" spans="2:18" s="2" customFormat="1" ht="14.25" customHeight="1">
      <c r="B65" s="571"/>
      <c r="D65" s="610"/>
      <c r="H65" s="611"/>
      <c r="J65" s="610"/>
      <c r="P65" s="611"/>
      <c r="R65" s="573"/>
    </row>
    <row r="66" spans="2:18" s="2" customFormat="1" ht="14.25" customHeight="1">
      <c r="B66" s="571"/>
      <c r="D66" s="610"/>
      <c r="H66" s="611"/>
      <c r="J66" s="610"/>
      <c r="P66" s="611"/>
      <c r="R66" s="573"/>
    </row>
    <row r="67" spans="2:18" s="2" customFormat="1" ht="14.25" customHeight="1">
      <c r="B67" s="571"/>
      <c r="D67" s="610"/>
      <c r="H67" s="611"/>
      <c r="J67" s="610"/>
      <c r="P67" s="611"/>
      <c r="R67" s="573"/>
    </row>
    <row r="68" spans="2:18" s="2" customFormat="1" ht="14.25" customHeight="1">
      <c r="B68" s="571"/>
      <c r="D68" s="610"/>
      <c r="H68" s="611"/>
      <c r="J68" s="610"/>
      <c r="P68" s="611"/>
      <c r="R68" s="573"/>
    </row>
    <row r="69" spans="2:18" s="2" customFormat="1" ht="14.25" customHeight="1">
      <c r="B69" s="571"/>
      <c r="D69" s="610"/>
      <c r="H69" s="611"/>
      <c r="J69" s="610"/>
      <c r="P69" s="611"/>
      <c r="R69" s="573"/>
    </row>
    <row r="70" spans="2:18" s="2" customFormat="1" ht="14.25" customHeight="1">
      <c r="B70" s="571"/>
      <c r="D70" s="610"/>
      <c r="H70" s="611"/>
      <c r="J70" s="610"/>
      <c r="P70" s="611"/>
      <c r="R70" s="573"/>
    </row>
    <row r="71" spans="2:18" s="575" customFormat="1" ht="15.75" customHeight="1">
      <c r="B71" s="576"/>
      <c r="D71" s="612" t="s">
        <v>2364</v>
      </c>
      <c r="E71" s="613"/>
      <c r="F71" s="613"/>
      <c r="G71" s="614" t="s">
        <v>77</v>
      </c>
      <c r="H71" s="615"/>
      <c r="J71" s="612" t="s">
        <v>2364</v>
      </c>
      <c r="K71" s="613"/>
      <c r="L71" s="613"/>
      <c r="M71" s="613"/>
      <c r="N71" s="614" t="s">
        <v>77</v>
      </c>
      <c r="O71" s="613"/>
      <c r="P71" s="615"/>
      <c r="R71" s="579"/>
    </row>
    <row r="72" spans="2:18" s="575" customFormat="1" ht="15" customHeight="1">
      <c r="B72" s="616"/>
      <c r="C72" s="617"/>
      <c r="D72" s="617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8"/>
    </row>
    <row r="76" spans="2:18" s="575" customFormat="1" ht="7.5" customHeight="1">
      <c r="B76" s="619"/>
      <c r="C76" s="620"/>
      <c r="D76" s="620"/>
      <c r="E76" s="620"/>
      <c r="F76" s="620"/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Q76" s="620"/>
      <c r="R76" s="621"/>
    </row>
    <row r="77" spans="2:18" s="575" customFormat="1" ht="37.5" customHeight="1">
      <c r="B77" s="576"/>
      <c r="C77" s="572" t="s">
        <v>2339</v>
      </c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2"/>
      <c r="P77" s="572"/>
      <c r="Q77" s="572"/>
      <c r="R77" s="579"/>
    </row>
    <row r="78" spans="2:18" s="575" customFormat="1" ht="7.5" customHeight="1">
      <c r="B78" s="576"/>
      <c r="R78" s="579"/>
    </row>
    <row r="79" spans="2:18" s="575" customFormat="1" ht="37.5" customHeight="1">
      <c r="B79" s="576"/>
      <c r="C79" s="622" t="s">
        <v>92</v>
      </c>
      <c r="F79" s="623" t="str">
        <f>$F$6</f>
        <v>"Rimavská Sobota OOPZ, rekonštrukcia a modernizácia objektu" </v>
      </c>
      <c r="G79" s="623"/>
      <c r="H79" s="623"/>
      <c r="I79" s="623"/>
      <c r="J79" s="623"/>
      <c r="K79" s="623"/>
      <c r="L79" s="623"/>
      <c r="M79" s="623"/>
      <c r="N79" s="623"/>
      <c r="O79" s="623"/>
      <c r="P79" s="623"/>
      <c r="R79" s="579"/>
    </row>
    <row r="80" spans="2:18" s="575" customFormat="1" ht="18" customHeight="1">
      <c r="B80" s="576"/>
      <c r="C80" s="580" t="s">
        <v>2343</v>
      </c>
      <c r="D80" s="581"/>
      <c r="F80" s="582" t="s">
        <v>2344</v>
      </c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R80" s="579"/>
    </row>
    <row r="81" spans="2:18" s="575" customFormat="1" ht="15" customHeight="1">
      <c r="B81" s="576"/>
      <c r="R81" s="579"/>
    </row>
    <row r="82" spans="2:18" s="575" customFormat="1" ht="18.75" customHeight="1">
      <c r="B82" s="576"/>
      <c r="C82" s="583" t="s">
        <v>2347</v>
      </c>
      <c r="F82" s="584" t="str">
        <f>$F$9</f>
        <v> </v>
      </c>
      <c r="K82" s="583" t="s">
        <v>1722</v>
      </c>
      <c r="M82" s="585" t="str">
        <f>IF($O$9="","",$O$9)</f>
        <v>08.08.2018</v>
      </c>
      <c r="N82" s="585"/>
      <c r="O82" s="585"/>
      <c r="P82" s="585"/>
      <c r="R82" s="579"/>
    </row>
    <row r="83" spans="2:18" s="575" customFormat="1" ht="7.5" customHeight="1">
      <c r="B83" s="576"/>
      <c r="R83" s="579"/>
    </row>
    <row r="84" spans="2:18" s="575" customFormat="1" ht="15.75" customHeight="1">
      <c r="B84" s="576"/>
      <c r="C84" s="583" t="s">
        <v>2348</v>
      </c>
      <c r="F84" s="584" t="str">
        <f>$E$12</f>
        <v> </v>
      </c>
      <c r="K84" s="583" t="s">
        <v>2351</v>
      </c>
      <c r="M84" s="586" t="str">
        <f>$E$18</f>
        <v> </v>
      </c>
      <c r="N84" s="586"/>
      <c r="O84" s="586"/>
      <c r="P84" s="586"/>
      <c r="Q84" s="586"/>
      <c r="R84" s="579"/>
    </row>
    <row r="85" spans="2:18" s="575" customFormat="1" ht="15" customHeight="1">
      <c r="B85" s="576"/>
      <c r="C85" s="583" t="s">
        <v>93</v>
      </c>
      <c r="F85" s="584" t="str">
        <f>IF($E$15="","",$E$15)</f>
        <v> </v>
      </c>
      <c r="K85" s="583" t="s">
        <v>2352</v>
      </c>
      <c r="M85" s="586" t="str">
        <f>$E$21</f>
        <v> </v>
      </c>
      <c r="N85" s="586"/>
      <c r="O85" s="586"/>
      <c r="P85" s="586"/>
      <c r="Q85" s="586"/>
      <c r="R85" s="579"/>
    </row>
    <row r="86" spans="2:18" s="575" customFormat="1" ht="11.25" customHeight="1">
      <c r="B86" s="576"/>
      <c r="R86" s="579"/>
    </row>
    <row r="87" spans="2:18" s="575" customFormat="1" ht="30" customHeight="1">
      <c r="B87" s="576"/>
      <c r="C87" s="624" t="s">
        <v>2365</v>
      </c>
      <c r="D87" s="624"/>
      <c r="E87" s="624"/>
      <c r="F87" s="624"/>
      <c r="G87" s="624"/>
      <c r="H87" s="601"/>
      <c r="I87" s="601"/>
      <c r="J87" s="601"/>
      <c r="K87" s="601"/>
      <c r="L87" s="601"/>
      <c r="M87" s="601"/>
      <c r="N87" s="624" t="s">
        <v>2366</v>
      </c>
      <c r="O87" s="624"/>
      <c r="P87" s="624"/>
      <c r="Q87" s="624"/>
      <c r="R87" s="579"/>
    </row>
    <row r="88" spans="2:18" s="575" customFormat="1" ht="11.25" customHeight="1">
      <c r="B88" s="576"/>
      <c r="R88" s="579"/>
    </row>
    <row r="89" spans="2:47" s="575" customFormat="1" ht="30" customHeight="1">
      <c r="B89" s="576"/>
      <c r="C89" s="625" t="s">
        <v>2367</v>
      </c>
      <c r="N89" s="626">
        <f>$N$123</f>
        <v>0</v>
      </c>
      <c r="O89" s="626"/>
      <c r="P89" s="626"/>
      <c r="Q89" s="626"/>
      <c r="R89" s="579"/>
      <c r="AU89" s="575" t="s">
        <v>2368</v>
      </c>
    </row>
    <row r="90" spans="2:18" s="627" customFormat="1" ht="25.5" customHeight="1">
      <c r="B90" s="628"/>
      <c r="D90" s="629" t="s">
        <v>2369</v>
      </c>
      <c r="N90" s="630">
        <f>$N$124</f>
        <v>0</v>
      </c>
      <c r="O90" s="630"/>
      <c r="P90" s="630"/>
      <c r="Q90" s="630"/>
      <c r="R90" s="631"/>
    </row>
    <row r="91" spans="2:18" s="592" customFormat="1" ht="21" customHeight="1">
      <c r="B91" s="632"/>
      <c r="D91" s="633" t="s">
        <v>2370</v>
      </c>
      <c r="N91" s="634">
        <f>$N$125</f>
        <v>0</v>
      </c>
      <c r="O91" s="634"/>
      <c r="P91" s="634"/>
      <c r="Q91" s="634"/>
      <c r="R91" s="635"/>
    </row>
    <row r="92" spans="2:18" s="592" customFormat="1" ht="21" customHeight="1">
      <c r="B92" s="632"/>
      <c r="D92" s="633" t="s">
        <v>2371</v>
      </c>
      <c r="N92" s="634">
        <f>$N$140</f>
        <v>0</v>
      </c>
      <c r="O92" s="634"/>
      <c r="P92" s="634"/>
      <c r="Q92" s="634"/>
      <c r="R92" s="635"/>
    </row>
    <row r="93" spans="2:18" s="592" customFormat="1" ht="21" customHeight="1">
      <c r="B93" s="632"/>
      <c r="D93" s="633" t="s">
        <v>2372</v>
      </c>
      <c r="N93" s="634">
        <f>$N$142</f>
        <v>0</v>
      </c>
      <c r="O93" s="634"/>
      <c r="P93" s="634"/>
      <c r="Q93" s="634"/>
      <c r="R93" s="635"/>
    </row>
    <row r="94" spans="2:18" s="592" customFormat="1" ht="21" customHeight="1">
      <c r="B94" s="632"/>
      <c r="D94" s="633" t="s">
        <v>2373</v>
      </c>
      <c r="N94" s="634">
        <f>$N$149</f>
        <v>0</v>
      </c>
      <c r="O94" s="634"/>
      <c r="P94" s="634"/>
      <c r="Q94" s="634"/>
      <c r="R94" s="635"/>
    </row>
    <row r="95" spans="2:18" s="627" customFormat="1" ht="25.5" customHeight="1">
      <c r="B95" s="628"/>
      <c r="D95" s="629" t="s">
        <v>2374</v>
      </c>
      <c r="N95" s="630">
        <f>$N$152</f>
        <v>0</v>
      </c>
      <c r="O95" s="630"/>
      <c r="P95" s="630"/>
      <c r="Q95" s="630"/>
      <c r="R95" s="631"/>
    </row>
    <row r="96" spans="2:18" s="592" customFormat="1" ht="21" customHeight="1">
      <c r="B96" s="632"/>
      <c r="D96" s="633" t="s">
        <v>2375</v>
      </c>
      <c r="N96" s="634">
        <f>$N$153</f>
        <v>0</v>
      </c>
      <c r="O96" s="634"/>
      <c r="P96" s="634"/>
      <c r="Q96" s="634"/>
      <c r="R96" s="635"/>
    </row>
    <row r="97" spans="2:18" s="592" customFormat="1" ht="21" customHeight="1">
      <c r="B97" s="632"/>
      <c r="D97" s="633" t="s">
        <v>2376</v>
      </c>
      <c r="N97" s="634">
        <f>$N$167</f>
        <v>0</v>
      </c>
      <c r="O97" s="634"/>
      <c r="P97" s="634"/>
      <c r="Q97" s="634"/>
      <c r="R97" s="635"/>
    </row>
    <row r="98" spans="2:18" s="592" customFormat="1" ht="21" customHeight="1">
      <c r="B98" s="632"/>
      <c r="D98" s="633" t="s">
        <v>2377</v>
      </c>
      <c r="N98" s="634">
        <f>$N$181</f>
        <v>0</v>
      </c>
      <c r="O98" s="634"/>
      <c r="P98" s="634"/>
      <c r="Q98" s="634"/>
      <c r="R98" s="635"/>
    </row>
    <row r="99" spans="2:18" s="592" customFormat="1" ht="21" customHeight="1">
      <c r="B99" s="632"/>
      <c r="D99" s="633" t="s">
        <v>2378</v>
      </c>
      <c r="N99" s="634">
        <f>$N$215</f>
        <v>0</v>
      </c>
      <c r="O99" s="634"/>
      <c r="P99" s="634"/>
      <c r="Q99" s="634"/>
      <c r="R99" s="635"/>
    </row>
    <row r="100" spans="2:18" s="592" customFormat="1" ht="21" customHeight="1">
      <c r="B100" s="632"/>
      <c r="D100" s="633" t="s">
        <v>2379</v>
      </c>
      <c r="N100" s="634">
        <f>$N$220</f>
        <v>0</v>
      </c>
      <c r="O100" s="634"/>
      <c r="P100" s="634"/>
      <c r="Q100" s="634"/>
      <c r="R100" s="635"/>
    </row>
    <row r="101" spans="2:18" s="627" customFormat="1" ht="25.5" customHeight="1">
      <c r="B101" s="628"/>
      <c r="D101" s="629" t="s">
        <v>2380</v>
      </c>
      <c r="N101" s="630">
        <f>$N$229</f>
        <v>0</v>
      </c>
      <c r="O101" s="630"/>
      <c r="P101" s="630"/>
      <c r="Q101" s="630"/>
      <c r="R101" s="631"/>
    </row>
    <row r="102" spans="2:18" s="592" customFormat="1" ht="21" customHeight="1">
      <c r="B102" s="632"/>
      <c r="D102" s="633" t="s">
        <v>2381</v>
      </c>
      <c r="N102" s="634">
        <f>$N$230</f>
        <v>0</v>
      </c>
      <c r="O102" s="634"/>
      <c r="P102" s="634"/>
      <c r="Q102" s="634"/>
      <c r="R102" s="635"/>
    </row>
    <row r="103" spans="2:18" s="627" customFormat="1" ht="25.5" customHeight="1">
      <c r="B103" s="628"/>
      <c r="D103" s="629" t="s">
        <v>2382</v>
      </c>
      <c r="N103" s="630">
        <f>$N$233</f>
        <v>0</v>
      </c>
      <c r="O103" s="630"/>
      <c r="P103" s="630"/>
      <c r="Q103" s="630"/>
      <c r="R103" s="631"/>
    </row>
    <row r="104" spans="2:18" s="575" customFormat="1" ht="22.5" customHeight="1">
      <c r="B104" s="576"/>
      <c r="R104" s="579"/>
    </row>
    <row r="105" spans="2:21" s="575" customFormat="1" ht="30" customHeight="1">
      <c r="B105" s="576"/>
      <c r="C105" s="625" t="s">
        <v>2383</v>
      </c>
      <c r="N105" s="626">
        <v>0</v>
      </c>
      <c r="O105" s="626"/>
      <c r="P105" s="626"/>
      <c r="Q105" s="626"/>
      <c r="R105" s="579"/>
      <c r="T105" s="636"/>
      <c r="U105" s="637" t="s">
        <v>79</v>
      </c>
    </row>
    <row r="106" spans="2:18" s="575" customFormat="1" ht="18.75" customHeight="1">
      <c r="B106" s="576"/>
      <c r="R106" s="579"/>
    </row>
    <row r="107" spans="2:18" s="575" customFormat="1" ht="30" customHeight="1">
      <c r="B107" s="576"/>
      <c r="C107" s="638" t="s">
        <v>2384</v>
      </c>
      <c r="D107" s="601"/>
      <c r="E107" s="601"/>
      <c r="F107" s="601"/>
      <c r="G107" s="601"/>
      <c r="H107" s="601"/>
      <c r="I107" s="601"/>
      <c r="J107" s="601"/>
      <c r="K107" s="601"/>
      <c r="L107" s="639">
        <f>ROUND(SUM($N$89+$N$105),2)</f>
        <v>0</v>
      </c>
      <c r="M107" s="639"/>
      <c r="N107" s="639"/>
      <c r="O107" s="639"/>
      <c r="P107" s="639"/>
      <c r="Q107" s="639"/>
      <c r="R107" s="579"/>
    </row>
    <row r="108" spans="2:18" s="575" customFormat="1" ht="7.5" customHeight="1">
      <c r="B108" s="616"/>
      <c r="C108" s="617"/>
      <c r="D108" s="617"/>
      <c r="E108" s="617"/>
      <c r="F108" s="617"/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8"/>
    </row>
    <row r="112" spans="2:18" s="575" customFormat="1" ht="7.5" customHeight="1">
      <c r="B112" s="619"/>
      <c r="C112" s="620"/>
      <c r="D112" s="620"/>
      <c r="E112" s="620"/>
      <c r="F112" s="620"/>
      <c r="G112" s="620"/>
      <c r="H112" s="620"/>
      <c r="I112" s="620"/>
      <c r="J112" s="620"/>
      <c r="K112" s="620"/>
      <c r="L112" s="620"/>
      <c r="M112" s="620"/>
      <c r="N112" s="620"/>
      <c r="O112" s="620"/>
      <c r="P112" s="620"/>
      <c r="Q112" s="620"/>
      <c r="R112" s="621"/>
    </row>
    <row r="113" spans="2:18" s="575" customFormat="1" ht="37.5" customHeight="1">
      <c r="B113" s="576"/>
      <c r="C113" s="572" t="s">
        <v>2339</v>
      </c>
      <c r="D113" s="640"/>
      <c r="E113" s="640"/>
      <c r="F113" s="640"/>
      <c r="G113" s="640"/>
      <c r="H113" s="640"/>
      <c r="I113" s="640"/>
      <c r="J113" s="640"/>
      <c r="K113" s="640"/>
      <c r="L113" s="640"/>
      <c r="M113" s="640"/>
      <c r="N113" s="640"/>
      <c r="O113" s="640"/>
      <c r="P113" s="640"/>
      <c r="Q113" s="640"/>
      <c r="R113" s="579"/>
    </row>
    <row r="114" spans="2:18" s="575" customFormat="1" ht="7.5" customHeight="1">
      <c r="B114" s="576"/>
      <c r="R114" s="579"/>
    </row>
    <row r="115" spans="2:18" s="575" customFormat="1" ht="37.5" customHeight="1">
      <c r="B115" s="576"/>
      <c r="C115" s="622" t="s">
        <v>92</v>
      </c>
      <c r="F115" s="623" t="str">
        <f>$F$6</f>
        <v>"Rimavská Sobota OOPZ, rekonštrukcia a modernizácia objektu" </v>
      </c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R115" s="579"/>
    </row>
    <row r="116" spans="2:18" s="575" customFormat="1" ht="18">
      <c r="B116" s="576"/>
      <c r="C116" s="580" t="s">
        <v>2343</v>
      </c>
      <c r="D116" s="581"/>
      <c r="F116" s="582" t="s">
        <v>2344</v>
      </c>
      <c r="G116" s="641"/>
      <c r="H116" s="641"/>
      <c r="I116" s="641"/>
      <c r="J116" s="641"/>
      <c r="K116" s="641"/>
      <c r="L116" s="641"/>
      <c r="M116" s="641"/>
      <c r="N116" s="641"/>
      <c r="O116" s="641"/>
      <c r="P116" s="641"/>
      <c r="R116" s="579"/>
    </row>
    <row r="117" spans="2:18" s="575" customFormat="1" ht="18.75" customHeight="1">
      <c r="B117" s="576"/>
      <c r="C117" s="583" t="s">
        <v>2347</v>
      </c>
      <c r="F117" s="584" t="str">
        <f>$F$9</f>
        <v> </v>
      </c>
      <c r="K117" s="583" t="s">
        <v>1722</v>
      </c>
      <c r="M117" s="585" t="str">
        <f>IF($O$9="","",$O$9)</f>
        <v>08.08.2018</v>
      </c>
      <c r="N117" s="640"/>
      <c r="O117" s="640"/>
      <c r="P117" s="640"/>
      <c r="R117" s="579"/>
    </row>
    <row r="118" spans="2:18" s="575" customFormat="1" ht="7.5" customHeight="1">
      <c r="B118" s="576"/>
      <c r="R118" s="579"/>
    </row>
    <row r="119" spans="2:18" s="575" customFormat="1" ht="15.75" customHeight="1">
      <c r="B119" s="576"/>
      <c r="C119" s="583" t="s">
        <v>2348</v>
      </c>
      <c r="F119" s="584" t="str">
        <f>$E$12</f>
        <v> </v>
      </c>
      <c r="K119" s="583" t="s">
        <v>2351</v>
      </c>
      <c r="M119" s="586" t="str">
        <f>$E$18</f>
        <v> </v>
      </c>
      <c r="N119" s="640"/>
      <c r="O119" s="640"/>
      <c r="P119" s="640"/>
      <c r="Q119" s="640"/>
      <c r="R119" s="579"/>
    </row>
    <row r="120" spans="2:18" s="575" customFormat="1" ht="15" customHeight="1">
      <c r="B120" s="576"/>
      <c r="C120" s="583" t="s">
        <v>93</v>
      </c>
      <c r="F120" s="584" t="str">
        <f>IF($E$15="","",$E$15)</f>
        <v> </v>
      </c>
      <c r="K120" s="583" t="s">
        <v>2352</v>
      </c>
      <c r="M120" s="586" t="str">
        <f>$E$21</f>
        <v> </v>
      </c>
      <c r="N120" s="640"/>
      <c r="O120" s="640"/>
      <c r="P120" s="640"/>
      <c r="Q120" s="640"/>
      <c r="R120" s="579"/>
    </row>
    <row r="121" spans="2:18" s="575" customFormat="1" ht="11.25" customHeight="1">
      <c r="B121" s="576"/>
      <c r="R121" s="579"/>
    </row>
    <row r="122" spans="2:27" s="642" customFormat="1" ht="30" customHeight="1">
      <c r="B122" s="643"/>
      <c r="C122" s="644" t="s">
        <v>2385</v>
      </c>
      <c r="D122" s="645" t="s">
        <v>2386</v>
      </c>
      <c r="E122" s="645" t="s">
        <v>97</v>
      </c>
      <c r="F122" s="646" t="s">
        <v>1821</v>
      </c>
      <c r="G122" s="647"/>
      <c r="H122" s="647"/>
      <c r="I122" s="647"/>
      <c r="J122" s="645" t="s">
        <v>135</v>
      </c>
      <c r="K122" s="645" t="s">
        <v>2176</v>
      </c>
      <c r="L122" s="646" t="s">
        <v>2387</v>
      </c>
      <c r="M122" s="647"/>
      <c r="N122" s="646" t="s">
        <v>2388</v>
      </c>
      <c r="O122" s="647"/>
      <c r="P122" s="647"/>
      <c r="Q122" s="648"/>
      <c r="R122" s="649"/>
      <c r="T122" s="650" t="s">
        <v>2389</v>
      </c>
      <c r="U122" s="651" t="s">
        <v>79</v>
      </c>
      <c r="V122" s="651" t="s">
        <v>2390</v>
      </c>
      <c r="W122" s="651" t="s">
        <v>2391</v>
      </c>
      <c r="X122" s="651" t="s">
        <v>2392</v>
      </c>
      <c r="Y122" s="651" t="s">
        <v>2393</v>
      </c>
      <c r="Z122" s="651" t="s">
        <v>2394</v>
      </c>
      <c r="AA122" s="652" t="s">
        <v>2395</v>
      </c>
    </row>
    <row r="123" spans="2:63" s="575" customFormat="1" ht="30" customHeight="1">
      <c r="B123" s="576"/>
      <c r="C123" s="625" t="s">
        <v>2354</v>
      </c>
      <c r="N123" s="653"/>
      <c r="O123" s="640"/>
      <c r="P123" s="640"/>
      <c r="Q123" s="640"/>
      <c r="R123" s="579"/>
      <c r="T123" s="654"/>
      <c r="U123" s="591"/>
      <c r="V123" s="591"/>
      <c r="W123" s="655">
        <f>$W$124+$W$152+$W$229+$W$233</f>
        <v>189.53356100000002</v>
      </c>
      <c r="X123" s="591"/>
      <c r="Y123" s="655">
        <f>$Y$124+$Y$152+$Y$229+$Y$233</f>
        <v>0.37090815</v>
      </c>
      <c r="Z123" s="591"/>
      <c r="AA123" s="656">
        <f>$AA$124+$AA$152+$AA$229+$AA$233</f>
        <v>0</v>
      </c>
      <c r="AT123" s="575" t="s">
        <v>72</v>
      </c>
      <c r="AU123" s="575" t="s">
        <v>2368</v>
      </c>
      <c r="BK123" s="657">
        <f>$BK$124+$BK$152+$BK$229+$BK$233</f>
        <v>0</v>
      </c>
    </row>
    <row r="124" spans="2:63" s="658" customFormat="1" ht="37.5" customHeight="1">
      <c r="B124" s="659"/>
      <c r="D124" s="660" t="s">
        <v>2369</v>
      </c>
      <c r="E124" s="660"/>
      <c r="F124" s="660"/>
      <c r="G124" s="660"/>
      <c r="H124" s="660"/>
      <c r="I124" s="660"/>
      <c r="J124" s="660"/>
      <c r="K124" s="660"/>
      <c r="L124" s="660"/>
      <c r="M124" s="660"/>
      <c r="N124" s="661"/>
      <c r="O124" s="662"/>
      <c r="P124" s="662"/>
      <c r="Q124" s="662"/>
      <c r="R124" s="663"/>
      <c r="T124" s="664"/>
      <c r="W124" s="665">
        <f>$W$125+$W$140+$W$142+$W$149</f>
        <v>155.7136</v>
      </c>
      <c r="Y124" s="665">
        <f>$Y$125+$Y$140+$Y$142+$Y$149</f>
        <v>0.26295915</v>
      </c>
      <c r="AA124" s="666">
        <f>$AA$125+$AA$140+$AA$142+$AA$149</f>
        <v>0</v>
      </c>
      <c r="AR124" s="667" t="s">
        <v>31</v>
      </c>
      <c r="AT124" s="667" t="s">
        <v>72</v>
      </c>
      <c r="AU124" s="667" t="s">
        <v>2338</v>
      </c>
      <c r="AY124" s="667" t="s">
        <v>2396</v>
      </c>
      <c r="BK124" s="668">
        <f>$BK$125+$BK$140+$BK$142+$BK$149</f>
        <v>0</v>
      </c>
    </row>
    <row r="125" spans="2:63" s="658" customFormat="1" ht="21" customHeight="1">
      <c r="B125" s="659"/>
      <c r="D125" s="669" t="s">
        <v>2370</v>
      </c>
      <c r="E125" s="669"/>
      <c r="F125" s="669"/>
      <c r="G125" s="669"/>
      <c r="H125" s="669"/>
      <c r="I125" s="669"/>
      <c r="J125" s="669"/>
      <c r="K125" s="669"/>
      <c r="L125" s="669"/>
      <c r="M125" s="669"/>
      <c r="N125" s="670"/>
      <c r="O125" s="662"/>
      <c r="P125" s="662"/>
      <c r="Q125" s="662"/>
      <c r="R125" s="663"/>
      <c r="T125" s="664"/>
      <c r="W125" s="665">
        <f>SUM($W$126:$W$139)</f>
        <v>147.6835</v>
      </c>
      <c r="Y125" s="665">
        <f>SUM($Y$126:$Y$139)</f>
        <v>0</v>
      </c>
      <c r="AA125" s="666">
        <f>SUM($AA$126:$AA$139)</f>
        <v>0</v>
      </c>
      <c r="AR125" s="667" t="s">
        <v>31</v>
      </c>
      <c r="AT125" s="667" t="s">
        <v>72</v>
      </c>
      <c r="AU125" s="667" t="s">
        <v>31</v>
      </c>
      <c r="AY125" s="667" t="s">
        <v>2396</v>
      </c>
      <c r="BK125" s="668">
        <f>SUM($BK$126:$BK$139)</f>
        <v>0</v>
      </c>
    </row>
    <row r="126" spans="2:65" s="575" customFormat="1" ht="15.75" customHeight="1">
      <c r="B126" s="576"/>
      <c r="C126" s="671" t="s">
        <v>2397</v>
      </c>
      <c r="D126" s="671" t="s">
        <v>2398</v>
      </c>
      <c r="E126" s="672" t="s">
        <v>2399</v>
      </c>
      <c r="F126" s="673" t="s">
        <v>2400</v>
      </c>
      <c r="G126" s="674"/>
      <c r="H126" s="674"/>
      <c r="I126" s="674"/>
      <c r="J126" s="675" t="s">
        <v>245</v>
      </c>
      <c r="K126" s="676">
        <v>1</v>
      </c>
      <c r="L126" s="677"/>
      <c r="M126" s="674"/>
      <c r="N126" s="677"/>
      <c r="O126" s="674"/>
      <c r="P126" s="674"/>
      <c r="Q126" s="674"/>
      <c r="R126" s="579"/>
      <c r="T126" s="678"/>
      <c r="U126" s="679" t="s">
        <v>2358</v>
      </c>
      <c r="V126" s="680">
        <v>0</v>
      </c>
      <c r="W126" s="680">
        <f>$V$126*$K$126</f>
        <v>0</v>
      </c>
      <c r="X126" s="680">
        <v>0</v>
      </c>
      <c r="Y126" s="680">
        <f>$X$126*$K$126</f>
        <v>0</v>
      </c>
      <c r="Z126" s="680">
        <v>0</v>
      </c>
      <c r="AA126" s="681">
        <f>$Z$126*$K$126</f>
        <v>0</v>
      </c>
      <c r="AR126" s="575" t="s">
        <v>50</v>
      </c>
      <c r="AT126" s="575" t="s">
        <v>2398</v>
      </c>
      <c r="AU126" s="575" t="s">
        <v>38</v>
      </c>
      <c r="AY126" s="575" t="s">
        <v>2396</v>
      </c>
      <c r="BE126" s="682">
        <f>IF($U$126="základná",$N$126,0)</f>
        <v>0</v>
      </c>
      <c r="BF126" s="682">
        <f>IF($U$126="znížená",$N$126,0)</f>
        <v>0</v>
      </c>
      <c r="BG126" s="682">
        <f>IF($U$126="zákl. prenesená",$N$126,0)</f>
        <v>0</v>
      </c>
      <c r="BH126" s="682">
        <f>IF($U$126="zníž. prenesená",$N$126,0)</f>
        <v>0</v>
      </c>
      <c r="BI126" s="682">
        <f>IF($U$126="nulová",$N$126,0)</f>
        <v>0</v>
      </c>
      <c r="BJ126" s="575" t="s">
        <v>38</v>
      </c>
      <c r="BK126" s="683">
        <f>ROUND($L$126*$K$126,3)</f>
        <v>0</v>
      </c>
      <c r="BL126" s="575" t="s">
        <v>50</v>
      </c>
      <c r="BM126" s="575" t="s">
        <v>2401</v>
      </c>
    </row>
    <row r="127" spans="2:65" s="575" customFormat="1" ht="15.75" customHeight="1">
      <c r="B127" s="576"/>
      <c r="C127" s="671" t="s">
        <v>2402</v>
      </c>
      <c r="D127" s="671" t="s">
        <v>2398</v>
      </c>
      <c r="E127" s="672" t="s">
        <v>2403</v>
      </c>
      <c r="F127" s="673" t="s">
        <v>2404</v>
      </c>
      <c r="G127" s="674"/>
      <c r="H127" s="674"/>
      <c r="I127" s="674"/>
      <c r="J127" s="675" t="s">
        <v>597</v>
      </c>
      <c r="K127" s="676">
        <v>4.4</v>
      </c>
      <c r="L127" s="677"/>
      <c r="M127" s="674"/>
      <c r="N127" s="677"/>
      <c r="O127" s="674"/>
      <c r="P127" s="674"/>
      <c r="Q127" s="674"/>
      <c r="R127" s="579"/>
      <c r="T127" s="678"/>
      <c r="U127" s="679" t="s">
        <v>2358</v>
      </c>
      <c r="V127" s="680">
        <v>2.806</v>
      </c>
      <c r="W127" s="680">
        <f>$V$127*$K$127</f>
        <v>12.346400000000001</v>
      </c>
      <c r="X127" s="680">
        <v>0</v>
      </c>
      <c r="Y127" s="680">
        <f>$X$127*$K$127</f>
        <v>0</v>
      </c>
      <c r="Z127" s="680">
        <v>0</v>
      </c>
      <c r="AA127" s="681">
        <f>$Z$127*$K$127</f>
        <v>0</v>
      </c>
      <c r="AR127" s="575" t="s">
        <v>50</v>
      </c>
      <c r="AT127" s="575" t="s">
        <v>2398</v>
      </c>
      <c r="AU127" s="575" t="s">
        <v>38</v>
      </c>
      <c r="AY127" s="575" t="s">
        <v>2396</v>
      </c>
      <c r="BE127" s="682">
        <f>IF($U$127="základná",$N$127,0)</f>
        <v>0</v>
      </c>
      <c r="BF127" s="682">
        <f>IF($U$127="znížená",$N$127,0)</f>
        <v>0</v>
      </c>
      <c r="BG127" s="682">
        <f>IF($U$127="zákl. prenesená",$N$127,0)</f>
        <v>0</v>
      </c>
      <c r="BH127" s="682">
        <f>IF($U$127="zníž. prenesená",$N$127,0)</f>
        <v>0</v>
      </c>
      <c r="BI127" s="682">
        <f>IF($U$127="nulová",$N$127,0)</f>
        <v>0</v>
      </c>
      <c r="BJ127" s="575" t="s">
        <v>38</v>
      </c>
      <c r="BK127" s="683">
        <f>ROUND($L$127*$K$127,3)</f>
        <v>0</v>
      </c>
      <c r="BL127" s="575" t="s">
        <v>50</v>
      </c>
      <c r="BM127" s="575" t="s">
        <v>2405</v>
      </c>
    </row>
    <row r="128" spans="2:65" s="575" customFormat="1" ht="27" customHeight="1">
      <c r="B128" s="576"/>
      <c r="C128" s="671" t="s">
        <v>2406</v>
      </c>
      <c r="D128" s="671" t="s">
        <v>2398</v>
      </c>
      <c r="E128" s="672" t="s">
        <v>2407</v>
      </c>
      <c r="F128" s="673" t="s">
        <v>2408</v>
      </c>
      <c r="G128" s="674"/>
      <c r="H128" s="674"/>
      <c r="I128" s="674"/>
      <c r="J128" s="675" t="s">
        <v>597</v>
      </c>
      <c r="K128" s="676">
        <v>4.4</v>
      </c>
      <c r="L128" s="677"/>
      <c r="M128" s="674"/>
      <c r="N128" s="677"/>
      <c r="O128" s="674"/>
      <c r="P128" s="674"/>
      <c r="Q128" s="674"/>
      <c r="R128" s="579"/>
      <c r="T128" s="678"/>
      <c r="U128" s="679" t="s">
        <v>2358</v>
      </c>
      <c r="V128" s="680">
        <v>0</v>
      </c>
      <c r="W128" s="680">
        <f>$V$128*$K$128</f>
        <v>0</v>
      </c>
      <c r="X128" s="680">
        <v>0</v>
      </c>
      <c r="Y128" s="680">
        <f>$X$128*$K$128</f>
        <v>0</v>
      </c>
      <c r="Z128" s="680">
        <v>0</v>
      </c>
      <c r="AA128" s="681">
        <f>$Z$128*$K$128</f>
        <v>0</v>
      </c>
      <c r="AR128" s="575" t="s">
        <v>50</v>
      </c>
      <c r="AT128" s="575" t="s">
        <v>2398</v>
      </c>
      <c r="AU128" s="575" t="s">
        <v>38</v>
      </c>
      <c r="AY128" s="575" t="s">
        <v>2396</v>
      </c>
      <c r="BE128" s="682">
        <f>IF($U$128="základná",$N$128,0)</f>
        <v>0</v>
      </c>
      <c r="BF128" s="682">
        <f>IF($U$128="znížená",$N$128,0)</f>
        <v>0</v>
      </c>
      <c r="BG128" s="682">
        <f>IF($U$128="zákl. prenesená",$N$128,0)</f>
        <v>0</v>
      </c>
      <c r="BH128" s="682">
        <f>IF($U$128="zníž. prenesená",$N$128,0)</f>
        <v>0</v>
      </c>
      <c r="BI128" s="682">
        <f>IF($U$128="nulová",$N$128,0)</f>
        <v>0</v>
      </c>
      <c r="BJ128" s="575" t="s">
        <v>38</v>
      </c>
      <c r="BK128" s="683">
        <f>ROUND($L$128*$K$128,3)</f>
        <v>0</v>
      </c>
      <c r="BL128" s="575" t="s">
        <v>50</v>
      </c>
      <c r="BM128" s="575" t="s">
        <v>2409</v>
      </c>
    </row>
    <row r="129" spans="2:65" s="575" customFormat="1" ht="27" customHeight="1">
      <c r="B129" s="576"/>
      <c r="C129" s="671" t="s">
        <v>2410</v>
      </c>
      <c r="D129" s="671" t="s">
        <v>2398</v>
      </c>
      <c r="E129" s="672" t="s">
        <v>2411</v>
      </c>
      <c r="F129" s="673" t="s">
        <v>2412</v>
      </c>
      <c r="G129" s="674"/>
      <c r="H129" s="674"/>
      <c r="I129" s="674"/>
      <c r="J129" s="675" t="s">
        <v>597</v>
      </c>
      <c r="K129" s="676">
        <v>113.1</v>
      </c>
      <c r="L129" s="677"/>
      <c r="M129" s="674"/>
      <c r="N129" s="677"/>
      <c r="O129" s="674"/>
      <c r="P129" s="674"/>
      <c r="Q129" s="674"/>
      <c r="R129" s="579"/>
      <c r="T129" s="678"/>
      <c r="U129" s="679" t="s">
        <v>2358</v>
      </c>
      <c r="V129" s="680">
        <v>0.811</v>
      </c>
      <c r="W129" s="680">
        <f>$V$129*$K$129</f>
        <v>91.7241</v>
      </c>
      <c r="X129" s="680">
        <v>0</v>
      </c>
      <c r="Y129" s="680">
        <f>$X$129*$K$129</f>
        <v>0</v>
      </c>
      <c r="Z129" s="680">
        <v>0</v>
      </c>
      <c r="AA129" s="681">
        <f>$Z$129*$K$129</f>
        <v>0</v>
      </c>
      <c r="AR129" s="575" t="s">
        <v>50</v>
      </c>
      <c r="AT129" s="575" t="s">
        <v>2398</v>
      </c>
      <c r="AU129" s="575" t="s">
        <v>38</v>
      </c>
      <c r="AY129" s="575" t="s">
        <v>2396</v>
      </c>
      <c r="BE129" s="682">
        <f>IF($U$129="základná",$N$129,0)</f>
        <v>0</v>
      </c>
      <c r="BF129" s="682">
        <f>IF($U$129="znížená",$N$129,0)</f>
        <v>0</v>
      </c>
      <c r="BG129" s="682">
        <f>IF($U$129="zákl. prenesená",$N$129,0)</f>
        <v>0</v>
      </c>
      <c r="BH129" s="682">
        <f>IF($U$129="zníž. prenesená",$N$129,0)</f>
        <v>0</v>
      </c>
      <c r="BI129" s="682">
        <f>IF($U$129="nulová",$N$129,0)</f>
        <v>0</v>
      </c>
      <c r="BJ129" s="575" t="s">
        <v>38</v>
      </c>
      <c r="BK129" s="683">
        <f>ROUND($L$129*$K$129,3)</f>
        <v>0</v>
      </c>
      <c r="BL129" s="575" t="s">
        <v>50</v>
      </c>
      <c r="BM129" s="575" t="s">
        <v>2413</v>
      </c>
    </row>
    <row r="130" spans="2:65" s="575" customFormat="1" ht="39" customHeight="1">
      <c r="B130" s="576"/>
      <c r="C130" s="671" t="s">
        <v>2414</v>
      </c>
      <c r="D130" s="671" t="s">
        <v>2398</v>
      </c>
      <c r="E130" s="672" t="s">
        <v>2415</v>
      </c>
      <c r="F130" s="673" t="s">
        <v>2416</v>
      </c>
      <c r="G130" s="674"/>
      <c r="H130" s="674"/>
      <c r="I130" s="674"/>
      <c r="J130" s="675" t="s">
        <v>597</v>
      </c>
      <c r="K130" s="676">
        <v>113.1</v>
      </c>
      <c r="L130" s="677"/>
      <c r="M130" s="674"/>
      <c r="N130" s="677"/>
      <c r="O130" s="674"/>
      <c r="P130" s="674"/>
      <c r="Q130" s="674"/>
      <c r="R130" s="579"/>
      <c r="T130" s="678"/>
      <c r="U130" s="679" t="s">
        <v>2358</v>
      </c>
      <c r="V130" s="680">
        <v>0</v>
      </c>
      <c r="W130" s="680">
        <f>$V$130*$K$130</f>
        <v>0</v>
      </c>
      <c r="X130" s="680">
        <v>0</v>
      </c>
      <c r="Y130" s="680">
        <f>$X$130*$K$130</f>
        <v>0</v>
      </c>
      <c r="Z130" s="680">
        <v>0</v>
      </c>
      <c r="AA130" s="681">
        <f>$Z$130*$K$130</f>
        <v>0</v>
      </c>
      <c r="AR130" s="575" t="s">
        <v>50</v>
      </c>
      <c r="AT130" s="575" t="s">
        <v>2398</v>
      </c>
      <c r="AU130" s="575" t="s">
        <v>38</v>
      </c>
      <c r="AY130" s="575" t="s">
        <v>2396</v>
      </c>
      <c r="BE130" s="682">
        <f>IF($U$130="základná",$N$130,0)</f>
        <v>0</v>
      </c>
      <c r="BF130" s="682">
        <f>IF($U$130="znížená",$N$130,0)</f>
        <v>0</v>
      </c>
      <c r="BG130" s="682">
        <f>IF($U$130="zákl. prenesená",$N$130,0)</f>
        <v>0</v>
      </c>
      <c r="BH130" s="682">
        <f>IF($U$130="zníž. prenesená",$N$130,0)</f>
        <v>0</v>
      </c>
      <c r="BI130" s="682">
        <f>IF($U$130="nulová",$N$130,0)</f>
        <v>0</v>
      </c>
      <c r="BJ130" s="575" t="s">
        <v>38</v>
      </c>
      <c r="BK130" s="683">
        <f>ROUND($L$130*$K$130,3)</f>
        <v>0</v>
      </c>
      <c r="BL130" s="575" t="s">
        <v>50</v>
      </c>
      <c r="BM130" s="575" t="s">
        <v>2417</v>
      </c>
    </row>
    <row r="131" spans="2:65" s="575" customFormat="1" ht="27" customHeight="1">
      <c r="B131" s="576"/>
      <c r="C131" s="671" t="s">
        <v>2418</v>
      </c>
      <c r="D131" s="671" t="s">
        <v>2398</v>
      </c>
      <c r="E131" s="672" t="s">
        <v>2419</v>
      </c>
      <c r="F131" s="673" t="s">
        <v>2420</v>
      </c>
      <c r="G131" s="674"/>
      <c r="H131" s="674"/>
      <c r="I131" s="674"/>
      <c r="J131" s="675" t="s">
        <v>197</v>
      </c>
      <c r="K131" s="676">
        <v>293</v>
      </c>
      <c r="L131" s="677"/>
      <c r="M131" s="674"/>
      <c r="N131" s="677"/>
      <c r="O131" s="674"/>
      <c r="P131" s="674"/>
      <c r="Q131" s="674"/>
      <c r="R131" s="579"/>
      <c r="T131" s="678"/>
      <c r="U131" s="679" t="s">
        <v>2358</v>
      </c>
      <c r="V131" s="680">
        <v>0</v>
      </c>
      <c r="W131" s="680">
        <f>$V$131*$K$131</f>
        <v>0</v>
      </c>
      <c r="X131" s="680">
        <v>0</v>
      </c>
      <c r="Y131" s="680">
        <f>$X$131*$K$131</f>
        <v>0</v>
      </c>
      <c r="Z131" s="680">
        <v>0</v>
      </c>
      <c r="AA131" s="681">
        <f>$Z$131*$K$131</f>
        <v>0</v>
      </c>
      <c r="AR131" s="575" t="s">
        <v>50</v>
      </c>
      <c r="AT131" s="575" t="s">
        <v>2398</v>
      </c>
      <c r="AU131" s="575" t="s">
        <v>38</v>
      </c>
      <c r="AY131" s="575" t="s">
        <v>2396</v>
      </c>
      <c r="BE131" s="682">
        <f>IF($U$131="základná",$N$131,0)</f>
        <v>0</v>
      </c>
      <c r="BF131" s="682">
        <f>IF($U$131="znížená",$N$131,0)</f>
        <v>0</v>
      </c>
      <c r="BG131" s="682">
        <f>IF($U$131="zákl. prenesená",$N$131,0)</f>
        <v>0</v>
      </c>
      <c r="BH131" s="682">
        <f>IF($U$131="zníž. prenesená",$N$131,0)</f>
        <v>0</v>
      </c>
      <c r="BI131" s="682">
        <f>IF($U$131="nulová",$N$131,0)</f>
        <v>0</v>
      </c>
      <c r="BJ131" s="575" t="s">
        <v>38</v>
      </c>
      <c r="BK131" s="683">
        <f>ROUND($L$131*$K$131,3)</f>
        <v>0</v>
      </c>
      <c r="BL131" s="575" t="s">
        <v>50</v>
      </c>
      <c r="BM131" s="575" t="s">
        <v>2421</v>
      </c>
    </row>
    <row r="132" spans="2:65" s="575" customFormat="1" ht="27" customHeight="1">
      <c r="B132" s="576"/>
      <c r="C132" s="671" t="s">
        <v>2422</v>
      </c>
      <c r="D132" s="671" t="s">
        <v>2398</v>
      </c>
      <c r="E132" s="672" t="s">
        <v>2423</v>
      </c>
      <c r="F132" s="673" t="s">
        <v>2424</v>
      </c>
      <c r="G132" s="674"/>
      <c r="H132" s="674"/>
      <c r="I132" s="674"/>
      <c r="J132" s="675" t="s">
        <v>197</v>
      </c>
      <c r="K132" s="676">
        <v>293</v>
      </c>
      <c r="L132" s="677"/>
      <c r="M132" s="674"/>
      <c r="N132" s="677"/>
      <c r="O132" s="674"/>
      <c r="P132" s="674"/>
      <c r="Q132" s="674"/>
      <c r="R132" s="579"/>
      <c r="T132" s="678"/>
      <c r="U132" s="679" t="s">
        <v>2358</v>
      </c>
      <c r="V132" s="680">
        <v>0</v>
      </c>
      <c r="W132" s="680">
        <f>$V$132*$K$132</f>
        <v>0</v>
      </c>
      <c r="X132" s="680">
        <v>0</v>
      </c>
      <c r="Y132" s="680">
        <f>$X$132*$K$132</f>
        <v>0</v>
      </c>
      <c r="Z132" s="680">
        <v>0</v>
      </c>
      <c r="AA132" s="681">
        <f>$Z$132*$K$132</f>
        <v>0</v>
      </c>
      <c r="AR132" s="575" t="s">
        <v>50</v>
      </c>
      <c r="AT132" s="575" t="s">
        <v>2398</v>
      </c>
      <c r="AU132" s="575" t="s">
        <v>38</v>
      </c>
      <c r="AY132" s="575" t="s">
        <v>2396</v>
      </c>
      <c r="BE132" s="682">
        <f>IF($U$132="základná",$N$132,0)</f>
        <v>0</v>
      </c>
      <c r="BF132" s="682">
        <f>IF($U$132="znížená",$N$132,0)</f>
        <v>0</v>
      </c>
      <c r="BG132" s="682">
        <f>IF($U$132="zákl. prenesená",$N$132,0)</f>
        <v>0</v>
      </c>
      <c r="BH132" s="682">
        <f>IF($U$132="zníž. prenesená",$N$132,0)</f>
        <v>0</v>
      </c>
      <c r="BI132" s="682">
        <f>IF($U$132="nulová",$N$132,0)</f>
        <v>0</v>
      </c>
      <c r="BJ132" s="575" t="s">
        <v>38</v>
      </c>
      <c r="BK132" s="683">
        <f>ROUND($L$132*$K$132,3)</f>
        <v>0</v>
      </c>
      <c r="BL132" s="575" t="s">
        <v>50</v>
      </c>
      <c r="BM132" s="575" t="s">
        <v>2425</v>
      </c>
    </row>
    <row r="133" spans="2:65" s="575" customFormat="1" ht="39" customHeight="1">
      <c r="B133" s="576"/>
      <c r="C133" s="671" t="s">
        <v>2426</v>
      </c>
      <c r="D133" s="671" t="s">
        <v>2398</v>
      </c>
      <c r="E133" s="672" t="s">
        <v>2427</v>
      </c>
      <c r="F133" s="673" t="s">
        <v>2428</v>
      </c>
      <c r="G133" s="674"/>
      <c r="H133" s="674"/>
      <c r="I133" s="674"/>
      <c r="J133" s="675" t="s">
        <v>597</v>
      </c>
      <c r="K133" s="676">
        <v>39.4</v>
      </c>
      <c r="L133" s="677"/>
      <c r="M133" s="674"/>
      <c r="N133" s="677"/>
      <c r="O133" s="674"/>
      <c r="P133" s="674"/>
      <c r="Q133" s="674"/>
      <c r="R133" s="579"/>
      <c r="T133" s="678"/>
      <c r="U133" s="679" t="s">
        <v>2358</v>
      </c>
      <c r="V133" s="680">
        <v>0</v>
      </c>
      <c r="W133" s="680">
        <f>$V$133*$K$133</f>
        <v>0</v>
      </c>
      <c r="X133" s="680">
        <v>0</v>
      </c>
      <c r="Y133" s="680">
        <f>$X$133*$K$133</f>
        <v>0</v>
      </c>
      <c r="Z133" s="680">
        <v>0</v>
      </c>
      <c r="AA133" s="681">
        <f>$Z$133*$K$133</f>
        <v>0</v>
      </c>
      <c r="AR133" s="575" t="s">
        <v>50</v>
      </c>
      <c r="AT133" s="575" t="s">
        <v>2398</v>
      </c>
      <c r="AU133" s="575" t="s">
        <v>38</v>
      </c>
      <c r="AY133" s="575" t="s">
        <v>2396</v>
      </c>
      <c r="BE133" s="682">
        <f>IF($U$133="základná",$N$133,0)</f>
        <v>0</v>
      </c>
      <c r="BF133" s="682">
        <f>IF($U$133="znížená",$N$133,0)</f>
        <v>0</v>
      </c>
      <c r="BG133" s="682">
        <f>IF($U$133="zákl. prenesená",$N$133,0)</f>
        <v>0</v>
      </c>
      <c r="BH133" s="682">
        <f>IF($U$133="zníž. prenesená",$N$133,0)</f>
        <v>0</v>
      </c>
      <c r="BI133" s="682">
        <f>IF($U$133="nulová",$N$133,0)</f>
        <v>0</v>
      </c>
      <c r="BJ133" s="575" t="s">
        <v>38</v>
      </c>
      <c r="BK133" s="683">
        <f>ROUND($L$133*$K$133,3)</f>
        <v>0</v>
      </c>
      <c r="BL133" s="575" t="s">
        <v>50</v>
      </c>
      <c r="BM133" s="575" t="s">
        <v>2429</v>
      </c>
    </row>
    <row r="134" spans="2:65" s="575" customFormat="1" ht="27" customHeight="1">
      <c r="B134" s="576"/>
      <c r="C134" s="671" t="s">
        <v>2430</v>
      </c>
      <c r="D134" s="671" t="s">
        <v>2398</v>
      </c>
      <c r="E134" s="672" t="s">
        <v>1186</v>
      </c>
      <c r="F134" s="673" t="s">
        <v>2431</v>
      </c>
      <c r="G134" s="674"/>
      <c r="H134" s="674"/>
      <c r="I134" s="674"/>
      <c r="J134" s="675" t="s">
        <v>597</v>
      </c>
      <c r="K134" s="676">
        <v>39.4</v>
      </c>
      <c r="L134" s="677"/>
      <c r="M134" s="674"/>
      <c r="N134" s="677"/>
      <c r="O134" s="674"/>
      <c r="P134" s="674"/>
      <c r="Q134" s="674"/>
      <c r="R134" s="579"/>
      <c r="T134" s="678"/>
      <c r="U134" s="679" t="s">
        <v>2358</v>
      </c>
      <c r="V134" s="680">
        <v>0.617</v>
      </c>
      <c r="W134" s="680">
        <f>$V$134*$K$134</f>
        <v>24.3098</v>
      </c>
      <c r="X134" s="680">
        <v>0</v>
      </c>
      <c r="Y134" s="680">
        <f>$X$134*$K$134</f>
        <v>0</v>
      </c>
      <c r="Z134" s="680">
        <v>0</v>
      </c>
      <c r="AA134" s="681">
        <f>$Z$134*$K$134</f>
        <v>0</v>
      </c>
      <c r="AR134" s="575" t="s">
        <v>50</v>
      </c>
      <c r="AT134" s="575" t="s">
        <v>2398</v>
      </c>
      <c r="AU134" s="575" t="s">
        <v>38</v>
      </c>
      <c r="AY134" s="575" t="s">
        <v>2396</v>
      </c>
      <c r="BE134" s="682">
        <f>IF($U$134="základná",$N$134,0)</f>
        <v>0</v>
      </c>
      <c r="BF134" s="682">
        <f>IF($U$134="znížená",$N$134,0)</f>
        <v>0</v>
      </c>
      <c r="BG134" s="682">
        <f>IF($U$134="zákl. prenesená",$N$134,0)</f>
        <v>0</v>
      </c>
      <c r="BH134" s="682">
        <f>IF($U$134="zníž. prenesená",$N$134,0)</f>
        <v>0</v>
      </c>
      <c r="BI134" s="682">
        <f>IF($U$134="nulová",$N$134,0)</f>
        <v>0</v>
      </c>
      <c r="BJ134" s="575" t="s">
        <v>38</v>
      </c>
      <c r="BK134" s="683">
        <f>ROUND($L$134*$K$134,3)</f>
        <v>0</v>
      </c>
      <c r="BL134" s="575" t="s">
        <v>50</v>
      </c>
      <c r="BM134" s="575" t="s">
        <v>2432</v>
      </c>
    </row>
    <row r="135" spans="2:65" s="575" customFormat="1" ht="15.75" customHeight="1">
      <c r="B135" s="576"/>
      <c r="C135" s="671" t="s">
        <v>2433</v>
      </c>
      <c r="D135" s="671" t="s">
        <v>2398</v>
      </c>
      <c r="E135" s="672" t="s">
        <v>1189</v>
      </c>
      <c r="F135" s="673" t="s">
        <v>2434</v>
      </c>
      <c r="G135" s="674"/>
      <c r="H135" s="674"/>
      <c r="I135" s="674"/>
      <c r="J135" s="675" t="s">
        <v>597</v>
      </c>
      <c r="K135" s="676">
        <v>39.4</v>
      </c>
      <c r="L135" s="677"/>
      <c r="M135" s="674"/>
      <c r="N135" s="677"/>
      <c r="O135" s="674"/>
      <c r="P135" s="674"/>
      <c r="Q135" s="674"/>
      <c r="R135" s="579"/>
      <c r="T135" s="678"/>
      <c r="U135" s="679" t="s">
        <v>2358</v>
      </c>
      <c r="V135" s="680">
        <v>0.009</v>
      </c>
      <c r="W135" s="680">
        <f>$V$135*$K$135</f>
        <v>0.35459999999999997</v>
      </c>
      <c r="X135" s="680">
        <v>0</v>
      </c>
      <c r="Y135" s="680">
        <f>$X$135*$K$135</f>
        <v>0</v>
      </c>
      <c r="Z135" s="680">
        <v>0</v>
      </c>
      <c r="AA135" s="681">
        <f>$Z$135*$K$135</f>
        <v>0</v>
      </c>
      <c r="AR135" s="575" t="s">
        <v>50</v>
      </c>
      <c r="AT135" s="575" t="s">
        <v>2398</v>
      </c>
      <c r="AU135" s="575" t="s">
        <v>38</v>
      </c>
      <c r="AY135" s="575" t="s">
        <v>2396</v>
      </c>
      <c r="BE135" s="682">
        <f>IF($U$135="základná",$N$135,0)</f>
        <v>0</v>
      </c>
      <c r="BF135" s="682">
        <f>IF($U$135="znížená",$N$135,0)</f>
        <v>0</v>
      </c>
      <c r="BG135" s="682">
        <f>IF($U$135="zákl. prenesená",$N$135,0)</f>
        <v>0</v>
      </c>
      <c r="BH135" s="682">
        <f>IF($U$135="zníž. prenesená",$N$135,0)</f>
        <v>0</v>
      </c>
      <c r="BI135" s="682">
        <f>IF($U$135="nulová",$N$135,0)</f>
        <v>0</v>
      </c>
      <c r="BJ135" s="575" t="s">
        <v>38</v>
      </c>
      <c r="BK135" s="683">
        <f>ROUND($L$135*$K$135,3)</f>
        <v>0</v>
      </c>
      <c r="BL135" s="575" t="s">
        <v>50</v>
      </c>
      <c r="BM135" s="575" t="s">
        <v>2435</v>
      </c>
    </row>
    <row r="136" spans="2:65" s="575" customFormat="1" ht="27" customHeight="1">
      <c r="B136" s="576"/>
      <c r="C136" s="671" t="s">
        <v>2436</v>
      </c>
      <c r="D136" s="671" t="s">
        <v>2398</v>
      </c>
      <c r="E136" s="672" t="s">
        <v>1191</v>
      </c>
      <c r="F136" s="673" t="s">
        <v>2437</v>
      </c>
      <c r="G136" s="674"/>
      <c r="H136" s="674"/>
      <c r="I136" s="674"/>
      <c r="J136" s="675" t="s">
        <v>597</v>
      </c>
      <c r="K136" s="676">
        <v>39.4</v>
      </c>
      <c r="L136" s="677"/>
      <c r="M136" s="674"/>
      <c r="N136" s="677"/>
      <c r="O136" s="674"/>
      <c r="P136" s="674"/>
      <c r="Q136" s="674"/>
      <c r="R136" s="579"/>
      <c r="T136" s="678"/>
      <c r="U136" s="679" t="s">
        <v>2358</v>
      </c>
      <c r="V136" s="680">
        <v>0</v>
      </c>
      <c r="W136" s="680">
        <f>$V$136*$K$136</f>
        <v>0</v>
      </c>
      <c r="X136" s="680">
        <v>0</v>
      </c>
      <c r="Y136" s="680">
        <f>$X$136*$K$136</f>
        <v>0</v>
      </c>
      <c r="Z136" s="680">
        <v>0</v>
      </c>
      <c r="AA136" s="681">
        <f>$Z$136*$K$136</f>
        <v>0</v>
      </c>
      <c r="AR136" s="575" t="s">
        <v>50</v>
      </c>
      <c r="AT136" s="575" t="s">
        <v>2398</v>
      </c>
      <c r="AU136" s="575" t="s">
        <v>38</v>
      </c>
      <c r="AY136" s="575" t="s">
        <v>2396</v>
      </c>
      <c r="BE136" s="682">
        <f>IF($U$136="základná",$N$136,0)</f>
        <v>0</v>
      </c>
      <c r="BF136" s="682">
        <f>IF($U$136="znížená",$N$136,0)</f>
        <v>0</v>
      </c>
      <c r="BG136" s="682">
        <f>IF($U$136="zákl. prenesená",$N$136,0)</f>
        <v>0</v>
      </c>
      <c r="BH136" s="682">
        <f>IF($U$136="zníž. prenesená",$N$136,0)</f>
        <v>0</v>
      </c>
      <c r="BI136" s="682">
        <f>IF($U$136="nulová",$N$136,0)</f>
        <v>0</v>
      </c>
      <c r="BJ136" s="575" t="s">
        <v>38</v>
      </c>
      <c r="BK136" s="683">
        <f>ROUND($L$136*$K$136,3)</f>
        <v>0</v>
      </c>
      <c r="BL136" s="575" t="s">
        <v>50</v>
      </c>
      <c r="BM136" s="575" t="s">
        <v>2438</v>
      </c>
    </row>
    <row r="137" spans="2:65" s="575" customFormat="1" ht="27" customHeight="1">
      <c r="B137" s="576"/>
      <c r="C137" s="671" t="s">
        <v>2439</v>
      </c>
      <c r="D137" s="671" t="s">
        <v>2398</v>
      </c>
      <c r="E137" s="672" t="s">
        <v>2440</v>
      </c>
      <c r="F137" s="673" t="s">
        <v>2441</v>
      </c>
      <c r="G137" s="674"/>
      <c r="H137" s="674"/>
      <c r="I137" s="674"/>
      <c r="J137" s="675" t="s">
        <v>597</v>
      </c>
      <c r="K137" s="676">
        <v>78.3</v>
      </c>
      <c r="L137" s="677"/>
      <c r="M137" s="674"/>
      <c r="N137" s="677"/>
      <c r="O137" s="674"/>
      <c r="P137" s="674"/>
      <c r="Q137" s="674"/>
      <c r="R137" s="579"/>
      <c r="T137" s="678"/>
      <c r="U137" s="679" t="s">
        <v>2358</v>
      </c>
      <c r="V137" s="680">
        <v>0.242</v>
      </c>
      <c r="W137" s="680">
        <f>$V$137*$K$137</f>
        <v>18.9486</v>
      </c>
      <c r="X137" s="680">
        <v>0</v>
      </c>
      <c r="Y137" s="680">
        <f>$X$137*$K$137</f>
        <v>0</v>
      </c>
      <c r="Z137" s="680">
        <v>0</v>
      </c>
      <c r="AA137" s="681">
        <f>$Z$137*$K$137</f>
        <v>0</v>
      </c>
      <c r="AR137" s="575" t="s">
        <v>50</v>
      </c>
      <c r="AT137" s="575" t="s">
        <v>2398</v>
      </c>
      <c r="AU137" s="575" t="s">
        <v>38</v>
      </c>
      <c r="AY137" s="575" t="s">
        <v>2396</v>
      </c>
      <c r="BE137" s="682">
        <f>IF($U$137="základná",$N$137,0)</f>
        <v>0</v>
      </c>
      <c r="BF137" s="682">
        <f>IF($U$137="znížená",$N$137,0)</f>
        <v>0</v>
      </c>
      <c r="BG137" s="682">
        <f>IF($U$137="zákl. prenesená",$N$137,0)</f>
        <v>0</v>
      </c>
      <c r="BH137" s="682">
        <f>IF($U$137="zníž. prenesená",$N$137,0)</f>
        <v>0</v>
      </c>
      <c r="BI137" s="682">
        <f>IF($U$137="nulová",$N$137,0)</f>
        <v>0</v>
      </c>
      <c r="BJ137" s="575" t="s">
        <v>38</v>
      </c>
      <c r="BK137" s="683">
        <f>ROUND($L$137*$K$137,3)</f>
        <v>0</v>
      </c>
      <c r="BL137" s="575" t="s">
        <v>50</v>
      </c>
      <c r="BM137" s="575" t="s">
        <v>2442</v>
      </c>
    </row>
    <row r="138" spans="2:65" s="575" customFormat="1" ht="27" customHeight="1">
      <c r="B138" s="576"/>
      <c r="C138" s="671" t="s">
        <v>2443</v>
      </c>
      <c r="D138" s="671" t="s">
        <v>2398</v>
      </c>
      <c r="E138" s="672" t="s">
        <v>2444</v>
      </c>
      <c r="F138" s="673" t="s">
        <v>2445</v>
      </c>
      <c r="G138" s="674"/>
      <c r="H138" s="674"/>
      <c r="I138" s="674"/>
      <c r="J138" s="675" t="s">
        <v>597</v>
      </c>
      <c r="K138" s="676">
        <v>27.5</v>
      </c>
      <c r="L138" s="677"/>
      <c r="M138" s="674"/>
      <c r="N138" s="677"/>
      <c r="O138" s="674"/>
      <c r="P138" s="674"/>
      <c r="Q138" s="674"/>
      <c r="R138" s="579"/>
      <c r="T138" s="678"/>
      <c r="U138" s="679" t="s">
        <v>2358</v>
      </c>
      <c r="V138" s="680">
        <v>0</v>
      </c>
      <c r="W138" s="680">
        <f>$V$138*$K$138</f>
        <v>0</v>
      </c>
      <c r="X138" s="680">
        <v>0</v>
      </c>
      <c r="Y138" s="680">
        <f>$X$138*$K$138</f>
        <v>0</v>
      </c>
      <c r="Z138" s="680">
        <v>0</v>
      </c>
      <c r="AA138" s="681">
        <f>$Z$138*$K$138</f>
        <v>0</v>
      </c>
      <c r="AR138" s="575" t="s">
        <v>50</v>
      </c>
      <c r="AT138" s="575" t="s">
        <v>2398</v>
      </c>
      <c r="AU138" s="575" t="s">
        <v>38</v>
      </c>
      <c r="AY138" s="575" t="s">
        <v>2396</v>
      </c>
      <c r="BE138" s="682">
        <f>IF($U$138="základná",$N$138,0)</f>
        <v>0</v>
      </c>
      <c r="BF138" s="682">
        <f>IF($U$138="znížená",$N$138,0)</f>
        <v>0</v>
      </c>
      <c r="BG138" s="682">
        <f>IF($U$138="zákl. prenesená",$N$138,0)</f>
        <v>0</v>
      </c>
      <c r="BH138" s="682">
        <f>IF($U$138="zníž. prenesená",$N$138,0)</f>
        <v>0</v>
      </c>
      <c r="BI138" s="682">
        <f>IF($U$138="nulová",$N$138,0)</f>
        <v>0</v>
      </c>
      <c r="BJ138" s="575" t="s">
        <v>38</v>
      </c>
      <c r="BK138" s="683">
        <f>ROUND($L$138*$K$138,3)</f>
        <v>0</v>
      </c>
      <c r="BL138" s="575" t="s">
        <v>50</v>
      </c>
      <c r="BM138" s="575" t="s">
        <v>2446</v>
      </c>
    </row>
    <row r="139" spans="2:65" s="575" customFormat="1" ht="15.75" customHeight="1">
      <c r="B139" s="576"/>
      <c r="C139" s="684" t="s">
        <v>2447</v>
      </c>
      <c r="D139" s="684" t="s">
        <v>2448</v>
      </c>
      <c r="E139" s="685" t="s">
        <v>2449</v>
      </c>
      <c r="F139" s="686" t="s">
        <v>2450</v>
      </c>
      <c r="G139" s="687"/>
      <c r="H139" s="687"/>
      <c r="I139" s="687"/>
      <c r="J139" s="688" t="s">
        <v>597</v>
      </c>
      <c r="K139" s="689">
        <v>36.7</v>
      </c>
      <c r="L139" s="690"/>
      <c r="M139" s="687"/>
      <c r="N139" s="690"/>
      <c r="O139" s="674"/>
      <c r="P139" s="674"/>
      <c r="Q139" s="674"/>
      <c r="R139" s="579"/>
      <c r="T139" s="678"/>
      <c r="U139" s="679" t="s">
        <v>2358</v>
      </c>
      <c r="V139" s="680">
        <v>0</v>
      </c>
      <c r="W139" s="680">
        <f>$V$139*$K$139</f>
        <v>0</v>
      </c>
      <c r="X139" s="680">
        <v>0</v>
      </c>
      <c r="Y139" s="680">
        <f>$X$139*$K$139</f>
        <v>0</v>
      </c>
      <c r="Z139" s="680">
        <v>0</v>
      </c>
      <c r="AA139" s="681">
        <f>$Z$139*$K$139</f>
        <v>0</v>
      </c>
      <c r="AR139" s="575" t="s">
        <v>34</v>
      </c>
      <c r="AT139" s="575" t="s">
        <v>2448</v>
      </c>
      <c r="AU139" s="575" t="s">
        <v>38</v>
      </c>
      <c r="AY139" s="575" t="s">
        <v>2396</v>
      </c>
      <c r="BE139" s="682">
        <f>IF($U$139="základná",$N$139,0)</f>
        <v>0</v>
      </c>
      <c r="BF139" s="682">
        <f>IF($U$139="znížená",$N$139,0)</f>
        <v>0</v>
      </c>
      <c r="BG139" s="682">
        <f>IF($U$139="zákl. prenesená",$N$139,0)</f>
        <v>0</v>
      </c>
      <c r="BH139" s="682">
        <f>IF($U$139="zníž. prenesená",$N$139,0)</f>
        <v>0</v>
      </c>
      <c r="BI139" s="682">
        <f>IF($U$139="nulová",$N$139,0)</f>
        <v>0</v>
      </c>
      <c r="BJ139" s="575" t="s">
        <v>38</v>
      </c>
      <c r="BK139" s="683">
        <f>ROUND($L$139*$K$139,3)</f>
        <v>0</v>
      </c>
      <c r="BL139" s="575" t="s">
        <v>50</v>
      </c>
      <c r="BM139" s="575" t="s">
        <v>2451</v>
      </c>
    </row>
    <row r="140" spans="2:63" s="658" customFormat="1" ht="30.75" customHeight="1">
      <c r="B140" s="659"/>
      <c r="D140" s="669" t="s">
        <v>2371</v>
      </c>
      <c r="E140" s="669"/>
      <c r="F140" s="669"/>
      <c r="G140" s="669"/>
      <c r="H140" s="669"/>
      <c r="I140" s="669"/>
      <c r="J140" s="669"/>
      <c r="K140" s="669"/>
      <c r="L140" s="669"/>
      <c r="M140" s="669"/>
      <c r="N140" s="670"/>
      <c r="O140" s="662"/>
      <c r="P140" s="662"/>
      <c r="Q140" s="662"/>
      <c r="R140" s="663"/>
      <c r="T140" s="664"/>
      <c r="W140" s="665">
        <f>$W$141</f>
        <v>0</v>
      </c>
      <c r="Y140" s="665">
        <f>$Y$141</f>
        <v>0</v>
      </c>
      <c r="AA140" s="666">
        <f>$AA$141</f>
        <v>0</v>
      </c>
      <c r="AR140" s="667" t="s">
        <v>31</v>
      </c>
      <c r="AT140" s="667" t="s">
        <v>72</v>
      </c>
      <c r="AU140" s="667" t="s">
        <v>31</v>
      </c>
      <c r="AY140" s="667" t="s">
        <v>2396</v>
      </c>
      <c r="BK140" s="668">
        <f>$BK$141</f>
        <v>0</v>
      </c>
    </row>
    <row r="141" spans="2:65" s="575" customFormat="1" ht="39" customHeight="1">
      <c r="B141" s="576"/>
      <c r="C141" s="671" t="s">
        <v>2452</v>
      </c>
      <c r="D141" s="671" t="s">
        <v>2398</v>
      </c>
      <c r="E141" s="672" t="s">
        <v>2453</v>
      </c>
      <c r="F141" s="673" t="s">
        <v>2454</v>
      </c>
      <c r="G141" s="674"/>
      <c r="H141" s="674"/>
      <c r="I141" s="674"/>
      <c r="J141" s="675" t="s">
        <v>597</v>
      </c>
      <c r="K141" s="676">
        <v>9.2</v>
      </c>
      <c r="L141" s="677"/>
      <c r="M141" s="674"/>
      <c r="N141" s="677"/>
      <c r="O141" s="674"/>
      <c r="P141" s="674"/>
      <c r="Q141" s="674"/>
      <c r="R141" s="579"/>
      <c r="T141" s="678"/>
      <c r="U141" s="679" t="s">
        <v>2358</v>
      </c>
      <c r="V141" s="680">
        <v>0</v>
      </c>
      <c r="W141" s="680">
        <f>$V$141*$K$141</f>
        <v>0</v>
      </c>
      <c r="X141" s="680">
        <v>0</v>
      </c>
      <c r="Y141" s="680">
        <f>$X$141*$K$141</f>
        <v>0</v>
      </c>
      <c r="Z141" s="680">
        <v>0</v>
      </c>
      <c r="AA141" s="681">
        <f>$Z$141*$K$141</f>
        <v>0</v>
      </c>
      <c r="AR141" s="575" t="s">
        <v>50</v>
      </c>
      <c r="AT141" s="575" t="s">
        <v>2398</v>
      </c>
      <c r="AU141" s="575" t="s">
        <v>38</v>
      </c>
      <c r="AY141" s="575" t="s">
        <v>2396</v>
      </c>
      <c r="BE141" s="682">
        <f>IF($U$141="základná",$N$141,0)</f>
        <v>0</v>
      </c>
      <c r="BF141" s="682">
        <f>IF($U$141="znížená",$N$141,0)</f>
        <v>0</v>
      </c>
      <c r="BG141" s="682">
        <f>IF($U$141="zákl. prenesená",$N$141,0)</f>
        <v>0</v>
      </c>
      <c r="BH141" s="682">
        <f>IF($U$141="zníž. prenesená",$N$141,0)</f>
        <v>0</v>
      </c>
      <c r="BI141" s="682">
        <f>IF($U$141="nulová",$N$141,0)</f>
        <v>0</v>
      </c>
      <c r="BJ141" s="575" t="s">
        <v>38</v>
      </c>
      <c r="BK141" s="683">
        <f>ROUND($L$141*$K$141,3)</f>
        <v>0</v>
      </c>
      <c r="BL141" s="575" t="s">
        <v>50</v>
      </c>
      <c r="BM141" s="575" t="s">
        <v>2455</v>
      </c>
    </row>
    <row r="142" spans="2:63" s="658" customFormat="1" ht="30.75" customHeight="1">
      <c r="B142" s="659"/>
      <c r="D142" s="669" t="s">
        <v>2372</v>
      </c>
      <c r="E142" s="669"/>
      <c r="F142" s="669"/>
      <c r="G142" s="669"/>
      <c r="H142" s="669"/>
      <c r="I142" s="669"/>
      <c r="J142" s="669"/>
      <c r="K142" s="669"/>
      <c r="L142" s="669"/>
      <c r="M142" s="669"/>
      <c r="N142" s="670"/>
      <c r="O142" s="662"/>
      <c r="P142" s="662"/>
      <c r="Q142" s="662"/>
      <c r="R142" s="663"/>
      <c r="T142" s="664"/>
      <c r="W142" s="665">
        <f>SUM($W$143:$W$148)</f>
        <v>8.0301</v>
      </c>
      <c r="Y142" s="665">
        <f>SUM($Y$143:$Y$148)</f>
        <v>0.26295915</v>
      </c>
      <c r="AA142" s="666">
        <f>SUM($AA$143:$AA$148)</f>
        <v>0</v>
      </c>
      <c r="AR142" s="667" t="s">
        <v>31</v>
      </c>
      <c r="AT142" s="667" t="s">
        <v>72</v>
      </c>
      <c r="AU142" s="667" t="s">
        <v>31</v>
      </c>
      <c r="AY142" s="667" t="s">
        <v>2396</v>
      </c>
      <c r="BK142" s="668">
        <f>SUM($BK$143:$BK$148)</f>
        <v>0</v>
      </c>
    </row>
    <row r="143" spans="2:65" s="575" customFormat="1" ht="39" customHeight="1">
      <c r="B143" s="576"/>
      <c r="C143" s="671" t="s">
        <v>2456</v>
      </c>
      <c r="D143" s="671" t="s">
        <v>2398</v>
      </c>
      <c r="E143" s="672" t="s">
        <v>2457</v>
      </c>
      <c r="F143" s="673" t="s">
        <v>2458</v>
      </c>
      <c r="G143" s="674"/>
      <c r="H143" s="674"/>
      <c r="I143" s="674"/>
      <c r="J143" s="675" t="s">
        <v>144</v>
      </c>
      <c r="K143" s="676">
        <v>113.1</v>
      </c>
      <c r="L143" s="677"/>
      <c r="M143" s="674"/>
      <c r="N143" s="677"/>
      <c r="O143" s="674"/>
      <c r="P143" s="674"/>
      <c r="Q143" s="674"/>
      <c r="R143" s="579"/>
      <c r="T143" s="678"/>
      <c r="U143" s="679" t="s">
        <v>2358</v>
      </c>
      <c r="V143" s="680">
        <v>0.071</v>
      </c>
      <c r="W143" s="680">
        <f>$V$143*$K$143</f>
        <v>8.0301</v>
      </c>
      <c r="X143" s="680">
        <v>1E-05</v>
      </c>
      <c r="Y143" s="680">
        <f>$X$143*$K$143</f>
        <v>0.001131</v>
      </c>
      <c r="Z143" s="680">
        <v>0</v>
      </c>
      <c r="AA143" s="681">
        <f>$Z$143*$K$143</f>
        <v>0</v>
      </c>
      <c r="AR143" s="575" t="s">
        <v>50</v>
      </c>
      <c r="AT143" s="575" t="s">
        <v>2398</v>
      </c>
      <c r="AU143" s="575" t="s">
        <v>38</v>
      </c>
      <c r="AY143" s="575" t="s">
        <v>2396</v>
      </c>
      <c r="BE143" s="682">
        <f>IF($U$143="základná",$N$143,0)</f>
        <v>0</v>
      </c>
      <c r="BF143" s="682">
        <f>IF($U$143="znížená",$N$143,0)</f>
        <v>0</v>
      </c>
      <c r="BG143" s="682">
        <f>IF($U$143="zákl. prenesená",$N$143,0)</f>
        <v>0</v>
      </c>
      <c r="BH143" s="682">
        <f>IF($U$143="zníž. prenesená",$N$143,0)</f>
        <v>0</v>
      </c>
      <c r="BI143" s="682">
        <f>IF($U$143="nulová",$N$143,0)</f>
        <v>0</v>
      </c>
      <c r="BJ143" s="575" t="s">
        <v>38</v>
      </c>
      <c r="BK143" s="683">
        <f>ROUND($L$143*$K$143,3)</f>
        <v>0</v>
      </c>
      <c r="BL143" s="575" t="s">
        <v>50</v>
      </c>
      <c r="BM143" s="575" t="s">
        <v>2459</v>
      </c>
    </row>
    <row r="144" spans="2:65" s="575" customFormat="1" ht="27" customHeight="1">
      <c r="B144" s="576"/>
      <c r="C144" s="684" t="s">
        <v>2460</v>
      </c>
      <c r="D144" s="684" t="s">
        <v>2448</v>
      </c>
      <c r="E144" s="685" t="s">
        <v>2461</v>
      </c>
      <c r="F144" s="686" t="s">
        <v>2462</v>
      </c>
      <c r="G144" s="687"/>
      <c r="H144" s="687"/>
      <c r="I144" s="687"/>
      <c r="J144" s="688" t="s">
        <v>245</v>
      </c>
      <c r="K144" s="689">
        <v>15.302</v>
      </c>
      <c r="L144" s="690"/>
      <c r="M144" s="687"/>
      <c r="N144" s="690"/>
      <c r="O144" s="674"/>
      <c r="P144" s="674"/>
      <c r="Q144" s="674"/>
      <c r="R144" s="579"/>
      <c r="T144" s="678"/>
      <c r="U144" s="679" t="s">
        <v>2358</v>
      </c>
      <c r="V144" s="680">
        <v>0</v>
      </c>
      <c r="W144" s="680">
        <f>$V$144*$K$144</f>
        <v>0</v>
      </c>
      <c r="X144" s="680">
        <v>0.0079</v>
      </c>
      <c r="Y144" s="680">
        <f>$X$144*$K$144</f>
        <v>0.12088580000000002</v>
      </c>
      <c r="Z144" s="680">
        <v>0</v>
      </c>
      <c r="AA144" s="681">
        <f>$Z$144*$K$144</f>
        <v>0</v>
      </c>
      <c r="AR144" s="575" t="s">
        <v>34</v>
      </c>
      <c r="AT144" s="575" t="s">
        <v>2448</v>
      </c>
      <c r="AU144" s="575" t="s">
        <v>38</v>
      </c>
      <c r="AY144" s="575" t="s">
        <v>2396</v>
      </c>
      <c r="BE144" s="682">
        <f>IF($U$144="základná",$N$144,0)</f>
        <v>0</v>
      </c>
      <c r="BF144" s="682">
        <f>IF($U$144="znížená",$N$144,0)</f>
        <v>0</v>
      </c>
      <c r="BG144" s="682">
        <f>IF($U$144="zákl. prenesená",$N$144,0)</f>
        <v>0</v>
      </c>
      <c r="BH144" s="682">
        <f>IF($U$144="zníž. prenesená",$N$144,0)</f>
        <v>0</v>
      </c>
      <c r="BI144" s="682">
        <f>IF($U$144="nulová",$N$144,0)</f>
        <v>0</v>
      </c>
      <c r="BJ144" s="575" t="s">
        <v>38</v>
      </c>
      <c r="BK144" s="683">
        <f>ROUND($L$144*$K$144,3)</f>
        <v>0</v>
      </c>
      <c r="BL144" s="575" t="s">
        <v>50</v>
      </c>
      <c r="BM144" s="575" t="s">
        <v>2463</v>
      </c>
    </row>
    <row r="145" spans="2:65" s="575" customFormat="1" ht="27" customHeight="1">
      <c r="B145" s="576"/>
      <c r="C145" s="684" t="s">
        <v>2464</v>
      </c>
      <c r="D145" s="684" t="s">
        <v>2448</v>
      </c>
      <c r="E145" s="685" t="s">
        <v>2465</v>
      </c>
      <c r="F145" s="686" t="s">
        <v>2466</v>
      </c>
      <c r="G145" s="687"/>
      <c r="H145" s="687"/>
      <c r="I145" s="687"/>
      <c r="J145" s="688" t="s">
        <v>245</v>
      </c>
      <c r="K145" s="689">
        <v>1.093</v>
      </c>
      <c r="L145" s="690"/>
      <c r="M145" s="687"/>
      <c r="N145" s="690"/>
      <c r="O145" s="674"/>
      <c r="P145" s="674"/>
      <c r="Q145" s="674"/>
      <c r="R145" s="579"/>
      <c r="T145" s="678"/>
      <c r="U145" s="679" t="s">
        <v>2358</v>
      </c>
      <c r="V145" s="680">
        <v>0</v>
      </c>
      <c r="W145" s="680">
        <f>$V$145*$K$145</f>
        <v>0</v>
      </c>
      <c r="X145" s="680">
        <v>0.00487</v>
      </c>
      <c r="Y145" s="680">
        <f>$X$145*$K$145</f>
        <v>0.00532291</v>
      </c>
      <c r="Z145" s="680">
        <v>0</v>
      </c>
      <c r="AA145" s="681">
        <f>$Z$145*$K$145</f>
        <v>0</v>
      </c>
      <c r="AR145" s="575" t="s">
        <v>34</v>
      </c>
      <c r="AT145" s="575" t="s">
        <v>2448</v>
      </c>
      <c r="AU145" s="575" t="s">
        <v>38</v>
      </c>
      <c r="AY145" s="575" t="s">
        <v>2396</v>
      </c>
      <c r="BE145" s="682">
        <f>IF($U$145="základná",$N$145,0)</f>
        <v>0</v>
      </c>
      <c r="BF145" s="682">
        <f>IF($U$145="znížená",$N$145,0)</f>
        <v>0</v>
      </c>
      <c r="BG145" s="682">
        <f>IF($U$145="zákl. prenesená",$N$145,0)</f>
        <v>0</v>
      </c>
      <c r="BH145" s="682">
        <f>IF($U$145="zníž. prenesená",$N$145,0)</f>
        <v>0</v>
      </c>
      <c r="BI145" s="682">
        <f>IF($U$145="nulová",$N$145,0)</f>
        <v>0</v>
      </c>
      <c r="BJ145" s="575" t="s">
        <v>38</v>
      </c>
      <c r="BK145" s="683">
        <f>ROUND($L$145*$K$145,3)</f>
        <v>0</v>
      </c>
      <c r="BL145" s="575" t="s">
        <v>50</v>
      </c>
      <c r="BM145" s="575" t="s">
        <v>2467</v>
      </c>
    </row>
    <row r="146" spans="2:65" s="575" customFormat="1" ht="27" customHeight="1">
      <c r="B146" s="576"/>
      <c r="C146" s="684" t="s">
        <v>2468</v>
      </c>
      <c r="D146" s="684" t="s">
        <v>2448</v>
      </c>
      <c r="E146" s="685" t="s">
        <v>2469</v>
      </c>
      <c r="F146" s="686" t="s">
        <v>2470</v>
      </c>
      <c r="G146" s="687"/>
      <c r="H146" s="687"/>
      <c r="I146" s="687"/>
      <c r="J146" s="688" t="s">
        <v>245</v>
      </c>
      <c r="K146" s="689">
        <v>6.558</v>
      </c>
      <c r="L146" s="690"/>
      <c r="M146" s="687"/>
      <c r="N146" s="690"/>
      <c r="O146" s="674"/>
      <c r="P146" s="674"/>
      <c r="Q146" s="674"/>
      <c r="R146" s="579"/>
      <c r="T146" s="678"/>
      <c r="U146" s="679" t="s">
        <v>2358</v>
      </c>
      <c r="V146" s="680">
        <v>0</v>
      </c>
      <c r="W146" s="680">
        <f>$V$146*$K$146</f>
        <v>0</v>
      </c>
      <c r="X146" s="680">
        <v>0.01492</v>
      </c>
      <c r="Y146" s="680">
        <f>$X$146*$K$146</f>
        <v>0.09784535999999999</v>
      </c>
      <c r="Z146" s="680">
        <v>0</v>
      </c>
      <c r="AA146" s="681">
        <f>$Z$146*$K$146</f>
        <v>0</v>
      </c>
      <c r="AR146" s="575" t="s">
        <v>34</v>
      </c>
      <c r="AT146" s="575" t="s">
        <v>2448</v>
      </c>
      <c r="AU146" s="575" t="s">
        <v>38</v>
      </c>
      <c r="AY146" s="575" t="s">
        <v>2396</v>
      </c>
      <c r="BE146" s="682">
        <f>IF($U$146="základná",$N$146,0)</f>
        <v>0</v>
      </c>
      <c r="BF146" s="682">
        <f>IF($U$146="znížená",$N$146,0)</f>
        <v>0</v>
      </c>
      <c r="BG146" s="682">
        <f>IF($U$146="zákl. prenesená",$N$146,0)</f>
        <v>0</v>
      </c>
      <c r="BH146" s="682">
        <f>IF($U$146="zníž. prenesená",$N$146,0)</f>
        <v>0</v>
      </c>
      <c r="BI146" s="682">
        <f>IF($U$146="nulová",$N$146,0)</f>
        <v>0</v>
      </c>
      <c r="BJ146" s="575" t="s">
        <v>38</v>
      </c>
      <c r="BK146" s="683">
        <f>ROUND($L$146*$K$146,3)</f>
        <v>0</v>
      </c>
      <c r="BL146" s="575" t="s">
        <v>50</v>
      </c>
      <c r="BM146" s="575" t="s">
        <v>2471</v>
      </c>
    </row>
    <row r="147" spans="2:65" s="575" customFormat="1" ht="27" customHeight="1">
      <c r="B147" s="576"/>
      <c r="C147" s="684" t="s">
        <v>2472</v>
      </c>
      <c r="D147" s="684" t="s">
        <v>2448</v>
      </c>
      <c r="E147" s="685" t="s">
        <v>2473</v>
      </c>
      <c r="F147" s="686" t="s">
        <v>2474</v>
      </c>
      <c r="G147" s="687"/>
      <c r="H147" s="687"/>
      <c r="I147" s="687"/>
      <c r="J147" s="688" t="s">
        <v>245</v>
      </c>
      <c r="K147" s="689">
        <v>4.372</v>
      </c>
      <c r="L147" s="690"/>
      <c r="M147" s="687"/>
      <c r="N147" s="690"/>
      <c r="O147" s="674"/>
      <c r="P147" s="674"/>
      <c r="Q147" s="674"/>
      <c r="R147" s="579"/>
      <c r="T147" s="678"/>
      <c r="U147" s="679" t="s">
        <v>2358</v>
      </c>
      <c r="V147" s="680">
        <v>0</v>
      </c>
      <c r="W147" s="680">
        <f>$V$147*$K$147</f>
        <v>0</v>
      </c>
      <c r="X147" s="680">
        <v>0.00864</v>
      </c>
      <c r="Y147" s="680">
        <f>$X$147*$K$147</f>
        <v>0.03777408</v>
      </c>
      <c r="Z147" s="680">
        <v>0</v>
      </c>
      <c r="AA147" s="681">
        <f>$Z$147*$K$147</f>
        <v>0</v>
      </c>
      <c r="AR147" s="575" t="s">
        <v>34</v>
      </c>
      <c r="AT147" s="575" t="s">
        <v>2448</v>
      </c>
      <c r="AU147" s="575" t="s">
        <v>38</v>
      </c>
      <c r="AY147" s="575" t="s">
        <v>2396</v>
      </c>
      <c r="BE147" s="682">
        <f>IF($U$147="základná",$N$147,0)</f>
        <v>0</v>
      </c>
      <c r="BF147" s="682">
        <f>IF($U$147="znížená",$N$147,0)</f>
        <v>0</v>
      </c>
      <c r="BG147" s="682">
        <f>IF($U$147="zákl. prenesená",$N$147,0)</f>
        <v>0</v>
      </c>
      <c r="BH147" s="682">
        <f>IF($U$147="zníž. prenesená",$N$147,0)</f>
        <v>0</v>
      </c>
      <c r="BI147" s="682">
        <f>IF($U$147="nulová",$N$147,0)</f>
        <v>0</v>
      </c>
      <c r="BJ147" s="575" t="s">
        <v>38</v>
      </c>
      <c r="BK147" s="683">
        <f>ROUND($L$147*$K$147,3)</f>
        <v>0</v>
      </c>
      <c r="BL147" s="575" t="s">
        <v>50</v>
      </c>
      <c r="BM147" s="575" t="s">
        <v>2475</v>
      </c>
    </row>
    <row r="148" spans="2:65" s="575" customFormat="1" ht="15.75" customHeight="1">
      <c r="B148" s="576"/>
      <c r="C148" s="684" t="s">
        <v>2476</v>
      </c>
      <c r="D148" s="684" t="s">
        <v>2448</v>
      </c>
      <c r="E148" s="685" t="s">
        <v>2477</v>
      </c>
      <c r="F148" s="686" t="s">
        <v>2478</v>
      </c>
      <c r="G148" s="687"/>
      <c r="H148" s="687"/>
      <c r="I148" s="687"/>
      <c r="J148" s="688" t="s">
        <v>1412</v>
      </c>
      <c r="K148" s="689">
        <v>1</v>
      </c>
      <c r="L148" s="690"/>
      <c r="M148" s="687"/>
      <c r="N148" s="690"/>
      <c r="O148" s="674"/>
      <c r="P148" s="674"/>
      <c r="Q148" s="674"/>
      <c r="R148" s="579"/>
      <c r="T148" s="678"/>
      <c r="U148" s="679" t="s">
        <v>2358</v>
      </c>
      <c r="V148" s="680">
        <v>0</v>
      </c>
      <c r="W148" s="680">
        <f>$V$148*$K$148</f>
        <v>0</v>
      </c>
      <c r="X148" s="680">
        <v>0</v>
      </c>
      <c r="Y148" s="680">
        <f>$X$148*$K$148</f>
        <v>0</v>
      </c>
      <c r="Z148" s="680">
        <v>0</v>
      </c>
      <c r="AA148" s="681">
        <f>$Z$148*$K$148</f>
        <v>0</v>
      </c>
      <c r="AR148" s="575" t="s">
        <v>34</v>
      </c>
      <c r="AT148" s="575" t="s">
        <v>2448</v>
      </c>
      <c r="AU148" s="575" t="s">
        <v>38</v>
      </c>
      <c r="AY148" s="575" t="s">
        <v>2396</v>
      </c>
      <c r="BE148" s="682">
        <f>IF($U$148="základná",$N$148,0)</f>
        <v>0</v>
      </c>
      <c r="BF148" s="682">
        <f>IF($U$148="znížená",$N$148,0)</f>
        <v>0</v>
      </c>
      <c r="BG148" s="682">
        <f>IF($U$148="zákl. prenesená",$N$148,0)</f>
        <v>0</v>
      </c>
      <c r="BH148" s="682">
        <f>IF($U$148="zníž. prenesená",$N$148,0)</f>
        <v>0</v>
      </c>
      <c r="BI148" s="682">
        <f>IF($U$148="nulová",$N$148,0)</f>
        <v>0</v>
      </c>
      <c r="BJ148" s="575" t="s">
        <v>38</v>
      </c>
      <c r="BK148" s="683">
        <f>ROUND($L$148*$K$148,3)</f>
        <v>0</v>
      </c>
      <c r="BL148" s="575" t="s">
        <v>50</v>
      </c>
      <c r="BM148" s="575" t="s">
        <v>2479</v>
      </c>
    </row>
    <row r="149" spans="2:63" s="658" customFormat="1" ht="30.75" customHeight="1">
      <c r="B149" s="659"/>
      <c r="D149" s="669" t="s">
        <v>2373</v>
      </c>
      <c r="E149" s="669"/>
      <c r="F149" s="669"/>
      <c r="G149" s="669"/>
      <c r="H149" s="669"/>
      <c r="I149" s="669"/>
      <c r="J149" s="669"/>
      <c r="K149" s="669"/>
      <c r="L149" s="669"/>
      <c r="M149" s="669"/>
      <c r="N149" s="670"/>
      <c r="O149" s="662"/>
      <c r="P149" s="662"/>
      <c r="Q149" s="662"/>
      <c r="R149" s="663"/>
      <c r="T149" s="664"/>
      <c r="W149" s="665">
        <f>SUM($W$150:$W$151)</f>
        <v>0</v>
      </c>
      <c r="Y149" s="665">
        <f>SUM($Y$150:$Y$151)</f>
        <v>0</v>
      </c>
      <c r="AA149" s="666">
        <f>SUM($AA$150:$AA$151)</f>
        <v>0</v>
      </c>
      <c r="AR149" s="667" t="s">
        <v>31</v>
      </c>
      <c r="AT149" s="667" t="s">
        <v>72</v>
      </c>
      <c r="AU149" s="667" t="s">
        <v>31</v>
      </c>
      <c r="AY149" s="667" t="s">
        <v>2396</v>
      </c>
      <c r="BK149" s="668">
        <f>SUM($BK$150:$BK$151)</f>
        <v>0</v>
      </c>
    </row>
    <row r="150" spans="2:65" s="575" customFormat="1" ht="27" customHeight="1">
      <c r="B150" s="576"/>
      <c r="C150" s="671" t="s">
        <v>54</v>
      </c>
      <c r="D150" s="671" t="s">
        <v>2398</v>
      </c>
      <c r="E150" s="672" t="s">
        <v>2480</v>
      </c>
      <c r="F150" s="673" t="s">
        <v>2481</v>
      </c>
      <c r="G150" s="674"/>
      <c r="H150" s="674"/>
      <c r="I150" s="674"/>
      <c r="J150" s="675" t="s">
        <v>245</v>
      </c>
      <c r="K150" s="676">
        <v>1</v>
      </c>
      <c r="L150" s="677"/>
      <c r="M150" s="674"/>
      <c r="N150" s="677"/>
      <c r="O150" s="674"/>
      <c r="P150" s="674"/>
      <c r="Q150" s="674"/>
      <c r="R150" s="579"/>
      <c r="T150" s="678"/>
      <c r="U150" s="679" t="s">
        <v>2358</v>
      </c>
      <c r="V150" s="680">
        <v>0</v>
      </c>
      <c r="W150" s="680">
        <f>$V$150*$K$150</f>
        <v>0</v>
      </c>
      <c r="X150" s="680">
        <v>0</v>
      </c>
      <c r="Y150" s="680">
        <f>$X$150*$K$150</f>
        <v>0</v>
      </c>
      <c r="Z150" s="680">
        <v>0</v>
      </c>
      <c r="AA150" s="681">
        <f>$Z$150*$K$150</f>
        <v>0</v>
      </c>
      <c r="AR150" s="575" t="s">
        <v>50</v>
      </c>
      <c r="AT150" s="575" t="s">
        <v>2398</v>
      </c>
      <c r="AU150" s="575" t="s">
        <v>38</v>
      </c>
      <c r="AY150" s="575" t="s">
        <v>2396</v>
      </c>
      <c r="BE150" s="682">
        <f>IF($U$150="základná",$N$150,0)</f>
        <v>0</v>
      </c>
      <c r="BF150" s="682">
        <f>IF($U$150="znížená",$N$150,0)</f>
        <v>0</v>
      </c>
      <c r="BG150" s="682">
        <f>IF($U$150="zákl. prenesená",$N$150,0)</f>
        <v>0</v>
      </c>
      <c r="BH150" s="682">
        <f>IF($U$150="zníž. prenesená",$N$150,0)</f>
        <v>0</v>
      </c>
      <c r="BI150" s="682">
        <f>IF($U$150="nulová",$N$150,0)</f>
        <v>0</v>
      </c>
      <c r="BJ150" s="575" t="s">
        <v>38</v>
      </c>
      <c r="BK150" s="683">
        <f>ROUND($L$150*$K$150,3)</f>
        <v>0</v>
      </c>
      <c r="BL150" s="575" t="s">
        <v>50</v>
      </c>
      <c r="BM150" s="575" t="s">
        <v>2482</v>
      </c>
    </row>
    <row r="151" spans="2:65" s="575" customFormat="1" ht="15.75" customHeight="1">
      <c r="B151" s="576"/>
      <c r="C151" s="671" t="s">
        <v>58</v>
      </c>
      <c r="D151" s="671" t="s">
        <v>2398</v>
      </c>
      <c r="E151" s="672" t="s">
        <v>2483</v>
      </c>
      <c r="F151" s="673" t="s">
        <v>2484</v>
      </c>
      <c r="G151" s="674"/>
      <c r="H151" s="674"/>
      <c r="I151" s="674"/>
      <c r="J151" s="675" t="s">
        <v>245</v>
      </c>
      <c r="K151" s="676">
        <v>3</v>
      </c>
      <c r="L151" s="677"/>
      <c r="M151" s="674"/>
      <c r="N151" s="677"/>
      <c r="O151" s="674"/>
      <c r="P151" s="674"/>
      <c r="Q151" s="674"/>
      <c r="R151" s="579"/>
      <c r="T151" s="678"/>
      <c r="U151" s="679" t="s">
        <v>2358</v>
      </c>
      <c r="V151" s="680">
        <v>0</v>
      </c>
      <c r="W151" s="680">
        <f>$V$151*$K$151</f>
        <v>0</v>
      </c>
      <c r="X151" s="680">
        <v>0</v>
      </c>
      <c r="Y151" s="680">
        <f>$X$151*$K$151</f>
        <v>0</v>
      </c>
      <c r="Z151" s="680">
        <v>0</v>
      </c>
      <c r="AA151" s="681">
        <f>$Z$151*$K$151</f>
        <v>0</v>
      </c>
      <c r="AR151" s="575" t="s">
        <v>50</v>
      </c>
      <c r="AT151" s="575" t="s">
        <v>2398</v>
      </c>
      <c r="AU151" s="575" t="s">
        <v>38</v>
      </c>
      <c r="AY151" s="575" t="s">
        <v>2396</v>
      </c>
      <c r="BE151" s="682">
        <f>IF($U$151="základná",$N$151,0)</f>
        <v>0</v>
      </c>
      <c r="BF151" s="682">
        <f>IF($U$151="znížená",$N$151,0)</f>
        <v>0</v>
      </c>
      <c r="BG151" s="682">
        <f>IF($U$151="zákl. prenesená",$N$151,0)</f>
        <v>0</v>
      </c>
      <c r="BH151" s="682">
        <f>IF($U$151="zníž. prenesená",$N$151,0)</f>
        <v>0</v>
      </c>
      <c r="BI151" s="682">
        <f>IF($U$151="nulová",$N$151,0)</f>
        <v>0</v>
      </c>
      <c r="BJ151" s="575" t="s">
        <v>38</v>
      </c>
      <c r="BK151" s="683">
        <f>ROUND($L$151*$K$151,3)</f>
        <v>0</v>
      </c>
      <c r="BL151" s="575" t="s">
        <v>50</v>
      </c>
      <c r="BM151" s="575" t="s">
        <v>2485</v>
      </c>
    </row>
    <row r="152" spans="2:63" s="658" customFormat="1" ht="37.5" customHeight="1">
      <c r="B152" s="659"/>
      <c r="D152" s="660" t="s">
        <v>2374</v>
      </c>
      <c r="E152" s="660"/>
      <c r="F152" s="660"/>
      <c r="G152" s="660"/>
      <c r="H152" s="660"/>
      <c r="I152" s="660"/>
      <c r="J152" s="660"/>
      <c r="K152" s="660"/>
      <c r="L152" s="660"/>
      <c r="M152" s="660"/>
      <c r="N152" s="661"/>
      <c r="O152" s="662"/>
      <c r="P152" s="662"/>
      <c r="Q152" s="662"/>
      <c r="R152" s="663"/>
      <c r="T152" s="664"/>
      <c r="W152" s="665">
        <f>$W$153+$W$167+$W$181+$W$215+$W$220</f>
        <v>33.550960999999994</v>
      </c>
      <c r="Y152" s="665">
        <f>$Y$153+$Y$167+$Y$181+$Y$215+$Y$220</f>
        <v>0.10794899999999999</v>
      </c>
      <c r="AA152" s="666">
        <f>$AA$153+$AA$167+$AA$181+$AA$215+$AA$220</f>
        <v>0</v>
      </c>
      <c r="AR152" s="667" t="s">
        <v>38</v>
      </c>
      <c r="AT152" s="667" t="s">
        <v>72</v>
      </c>
      <c r="AU152" s="667" t="s">
        <v>2338</v>
      </c>
      <c r="AY152" s="667" t="s">
        <v>2396</v>
      </c>
      <c r="BK152" s="668">
        <f>$BK$153+$BK$167+$BK$181+$BK$215+$BK$220</f>
        <v>0</v>
      </c>
    </row>
    <row r="153" spans="2:63" s="658" customFormat="1" ht="21" customHeight="1">
      <c r="B153" s="659"/>
      <c r="D153" s="669" t="s">
        <v>2375</v>
      </c>
      <c r="E153" s="669"/>
      <c r="F153" s="669"/>
      <c r="G153" s="669"/>
      <c r="H153" s="669"/>
      <c r="I153" s="669"/>
      <c r="J153" s="669"/>
      <c r="K153" s="669"/>
      <c r="L153" s="669"/>
      <c r="M153" s="669"/>
      <c r="N153" s="670"/>
      <c r="O153" s="662"/>
      <c r="P153" s="662"/>
      <c r="Q153" s="662"/>
      <c r="R153" s="663"/>
      <c r="T153" s="664"/>
      <c r="W153" s="665">
        <f>SUM($W$154:$W$166)</f>
        <v>4.527028</v>
      </c>
      <c r="Y153" s="665">
        <f>SUM($Y$154:$Y$166)</f>
        <v>0.0038330000000000005</v>
      </c>
      <c r="AA153" s="666">
        <f>SUM($AA$154:$AA$166)</f>
        <v>0</v>
      </c>
      <c r="AR153" s="667" t="s">
        <v>38</v>
      </c>
      <c r="AT153" s="667" t="s">
        <v>72</v>
      </c>
      <c r="AU153" s="667" t="s">
        <v>31</v>
      </c>
      <c r="AY153" s="667" t="s">
        <v>2396</v>
      </c>
      <c r="BK153" s="668">
        <f>SUM($BK$154:$BK$166)</f>
        <v>0</v>
      </c>
    </row>
    <row r="154" spans="2:65" s="575" customFormat="1" ht="27" customHeight="1">
      <c r="B154" s="576"/>
      <c r="C154" s="671" t="s">
        <v>2486</v>
      </c>
      <c r="D154" s="671" t="s">
        <v>2398</v>
      </c>
      <c r="E154" s="672" t="s">
        <v>2487</v>
      </c>
      <c r="F154" s="673" t="s">
        <v>2488</v>
      </c>
      <c r="G154" s="674"/>
      <c r="H154" s="674"/>
      <c r="I154" s="674"/>
      <c r="J154" s="675" t="s">
        <v>144</v>
      </c>
      <c r="K154" s="676">
        <v>23</v>
      </c>
      <c r="L154" s="677"/>
      <c r="M154" s="674"/>
      <c r="N154" s="677"/>
      <c r="O154" s="674"/>
      <c r="P154" s="674"/>
      <c r="Q154" s="674"/>
      <c r="R154" s="579"/>
      <c r="T154" s="678"/>
      <c r="U154" s="679" t="s">
        <v>2358</v>
      </c>
      <c r="V154" s="680">
        <v>0.131</v>
      </c>
      <c r="W154" s="680">
        <f>$V$154*$K$154</f>
        <v>3.013</v>
      </c>
      <c r="X154" s="680">
        <v>0</v>
      </c>
      <c r="Y154" s="680">
        <f>$X$154*$K$154</f>
        <v>0</v>
      </c>
      <c r="Z154" s="680">
        <v>0</v>
      </c>
      <c r="AA154" s="681">
        <f>$Z$154*$K$154</f>
        <v>0</v>
      </c>
      <c r="AR154" s="575" t="s">
        <v>52</v>
      </c>
      <c r="AT154" s="575" t="s">
        <v>2398</v>
      </c>
      <c r="AU154" s="575" t="s">
        <v>38</v>
      </c>
      <c r="AY154" s="575" t="s">
        <v>2396</v>
      </c>
      <c r="BE154" s="682">
        <f>IF($U$154="základná",$N$154,0)</f>
        <v>0</v>
      </c>
      <c r="BF154" s="682">
        <f>IF($U$154="znížená",$N$154,0)</f>
        <v>0</v>
      </c>
      <c r="BG154" s="682">
        <f>IF($U$154="zákl. prenesená",$N$154,0)</f>
        <v>0</v>
      </c>
      <c r="BH154" s="682">
        <f>IF($U$154="zníž. prenesená",$N$154,0)</f>
        <v>0</v>
      </c>
      <c r="BI154" s="682">
        <f>IF($U$154="nulová",$N$154,0)</f>
        <v>0</v>
      </c>
      <c r="BJ154" s="575" t="s">
        <v>38</v>
      </c>
      <c r="BK154" s="683">
        <f>ROUND($L$154*$K$154,3)</f>
        <v>0</v>
      </c>
      <c r="BL154" s="575" t="s">
        <v>52</v>
      </c>
      <c r="BM154" s="575" t="s">
        <v>2489</v>
      </c>
    </row>
    <row r="155" spans="2:65" s="575" customFormat="1" ht="27" customHeight="1">
      <c r="B155" s="576"/>
      <c r="C155" s="684" t="s">
        <v>2490</v>
      </c>
      <c r="D155" s="684" t="s">
        <v>2448</v>
      </c>
      <c r="E155" s="685" t="s">
        <v>2491</v>
      </c>
      <c r="F155" s="686" t="s">
        <v>2492</v>
      </c>
      <c r="G155" s="687"/>
      <c r="H155" s="687"/>
      <c r="I155" s="687"/>
      <c r="J155" s="688" t="s">
        <v>144</v>
      </c>
      <c r="K155" s="689">
        <v>9.5</v>
      </c>
      <c r="L155" s="690"/>
      <c r="M155" s="687"/>
      <c r="N155" s="690"/>
      <c r="O155" s="674"/>
      <c r="P155" s="674"/>
      <c r="Q155" s="674"/>
      <c r="R155" s="579"/>
      <c r="T155" s="678"/>
      <c r="U155" s="679" t="s">
        <v>2358</v>
      </c>
      <c r="V155" s="680">
        <v>0</v>
      </c>
      <c r="W155" s="680">
        <f>$V$155*$K$155</f>
        <v>0</v>
      </c>
      <c r="X155" s="680">
        <v>8E-05</v>
      </c>
      <c r="Y155" s="680">
        <f>$X$155*$K$155</f>
        <v>0.00076</v>
      </c>
      <c r="Z155" s="680">
        <v>0</v>
      </c>
      <c r="AA155" s="681">
        <f>$Z$155*$K$155</f>
        <v>0</v>
      </c>
      <c r="AR155" s="575" t="s">
        <v>2493</v>
      </c>
      <c r="AT155" s="575" t="s">
        <v>2448</v>
      </c>
      <c r="AU155" s="575" t="s">
        <v>38</v>
      </c>
      <c r="AY155" s="575" t="s">
        <v>2396</v>
      </c>
      <c r="BE155" s="682">
        <f>IF($U$155="základná",$N$155,0)</f>
        <v>0</v>
      </c>
      <c r="BF155" s="682">
        <f>IF($U$155="znížená",$N$155,0)</f>
        <v>0</v>
      </c>
      <c r="BG155" s="682">
        <f>IF($U$155="zákl. prenesená",$N$155,0)</f>
        <v>0</v>
      </c>
      <c r="BH155" s="682">
        <f>IF($U$155="zníž. prenesená",$N$155,0)</f>
        <v>0</v>
      </c>
      <c r="BI155" s="682">
        <f>IF($U$155="nulová",$N$155,0)</f>
        <v>0</v>
      </c>
      <c r="BJ155" s="575" t="s">
        <v>38</v>
      </c>
      <c r="BK155" s="683">
        <f>ROUND($L$155*$K$155,3)</f>
        <v>0</v>
      </c>
      <c r="BL155" s="575" t="s">
        <v>52</v>
      </c>
      <c r="BM155" s="575" t="s">
        <v>2494</v>
      </c>
    </row>
    <row r="156" spans="2:65" s="575" customFormat="1" ht="27" customHeight="1">
      <c r="B156" s="576"/>
      <c r="C156" s="684" t="s">
        <v>2495</v>
      </c>
      <c r="D156" s="684" t="s">
        <v>2448</v>
      </c>
      <c r="E156" s="685" t="s">
        <v>2496</v>
      </c>
      <c r="F156" s="686" t="s">
        <v>2497</v>
      </c>
      <c r="G156" s="687"/>
      <c r="H156" s="687"/>
      <c r="I156" s="687"/>
      <c r="J156" s="688" t="s">
        <v>144</v>
      </c>
      <c r="K156" s="689">
        <v>10.5</v>
      </c>
      <c r="L156" s="690"/>
      <c r="M156" s="687"/>
      <c r="N156" s="690"/>
      <c r="O156" s="674"/>
      <c r="P156" s="674"/>
      <c r="Q156" s="674"/>
      <c r="R156" s="579"/>
      <c r="T156" s="678"/>
      <c r="U156" s="679" t="s">
        <v>2358</v>
      </c>
      <c r="V156" s="680">
        <v>0</v>
      </c>
      <c r="W156" s="680">
        <f>$V$156*$K$156</f>
        <v>0</v>
      </c>
      <c r="X156" s="680">
        <v>0.00015</v>
      </c>
      <c r="Y156" s="680">
        <f>$X$156*$K$156</f>
        <v>0.0015749999999999998</v>
      </c>
      <c r="Z156" s="680">
        <v>0</v>
      </c>
      <c r="AA156" s="681">
        <f>$Z$156*$K$156</f>
        <v>0</v>
      </c>
      <c r="AR156" s="575" t="s">
        <v>2493</v>
      </c>
      <c r="AT156" s="575" t="s">
        <v>2448</v>
      </c>
      <c r="AU156" s="575" t="s">
        <v>38</v>
      </c>
      <c r="AY156" s="575" t="s">
        <v>2396</v>
      </c>
      <c r="BE156" s="682">
        <f>IF($U$156="základná",$N$156,0)</f>
        <v>0</v>
      </c>
      <c r="BF156" s="682">
        <f>IF($U$156="znížená",$N$156,0)</f>
        <v>0</v>
      </c>
      <c r="BG156" s="682">
        <f>IF($U$156="zákl. prenesená",$N$156,0)</f>
        <v>0</v>
      </c>
      <c r="BH156" s="682">
        <f>IF($U$156="zníž. prenesená",$N$156,0)</f>
        <v>0</v>
      </c>
      <c r="BI156" s="682">
        <f>IF($U$156="nulová",$N$156,0)</f>
        <v>0</v>
      </c>
      <c r="BJ156" s="575" t="s">
        <v>38</v>
      </c>
      <c r="BK156" s="683">
        <f>ROUND($L$156*$K$156,3)</f>
        <v>0</v>
      </c>
      <c r="BL156" s="575" t="s">
        <v>52</v>
      </c>
      <c r="BM156" s="575" t="s">
        <v>2498</v>
      </c>
    </row>
    <row r="157" spans="2:65" s="575" customFormat="1" ht="27" customHeight="1">
      <c r="B157" s="576"/>
      <c r="C157" s="684" t="s">
        <v>2499</v>
      </c>
      <c r="D157" s="684" t="s">
        <v>2448</v>
      </c>
      <c r="E157" s="685" t="s">
        <v>2500</v>
      </c>
      <c r="F157" s="686" t="s">
        <v>2501</v>
      </c>
      <c r="G157" s="687"/>
      <c r="H157" s="687"/>
      <c r="I157" s="687"/>
      <c r="J157" s="688" t="s">
        <v>144</v>
      </c>
      <c r="K157" s="689">
        <v>4.3</v>
      </c>
      <c r="L157" s="690"/>
      <c r="M157" s="687"/>
      <c r="N157" s="690"/>
      <c r="O157" s="674"/>
      <c r="P157" s="674"/>
      <c r="Q157" s="674"/>
      <c r="R157" s="579"/>
      <c r="T157" s="678"/>
      <c r="U157" s="679" t="s">
        <v>2358</v>
      </c>
      <c r="V157" s="680">
        <v>0</v>
      </c>
      <c r="W157" s="680">
        <f>$V$157*$K$157</f>
        <v>0</v>
      </c>
      <c r="X157" s="680">
        <v>2E-05</v>
      </c>
      <c r="Y157" s="680">
        <f>$X$157*$K$157</f>
        <v>8.6E-05</v>
      </c>
      <c r="Z157" s="680">
        <v>0</v>
      </c>
      <c r="AA157" s="681">
        <f>$Z$157*$K$157</f>
        <v>0</v>
      </c>
      <c r="AR157" s="575" t="s">
        <v>2493</v>
      </c>
      <c r="AT157" s="575" t="s">
        <v>2448</v>
      </c>
      <c r="AU157" s="575" t="s">
        <v>38</v>
      </c>
      <c r="AY157" s="575" t="s">
        <v>2396</v>
      </c>
      <c r="BE157" s="682">
        <f>IF($U$157="základná",$N$157,0)</f>
        <v>0</v>
      </c>
      <c r="BF157" s="682">
        <f>IF($U$157="znížená",$N$157,0)</f>
        <v>0</v>
      </c>
      <c r="BG157" s="682">
        <f>IF($U$157="zákl. prenesená",$N$157,0)</f>
        <v>0</v>
      </c>
      <c r="BH157" s="682">
        <f>IF($U$157="zníž. prenesená",$N$157,0)</f>
        <v>0</v>
      </c>
      <c r="BI157" s="682">
        <f>IF($U$157="nulová",$N$157,0)</f>
        <v>0</v>
      </c>
      <c r="BJ157" s="575" t="s">
        <v>38</v>
      </c>
      <c r="BK157" s="683">
        <f>ROUND($L$157*$K$157,3)</f>
        <v>0</v>
      </c>
      <c r="BL157" s="575" t="s">
        <v>52</v>
      </c>
      <c r="BM157" s="575" t="s">
        <v>2502</v>
      </c>
    </row>
    <row r="158" spans="2:65" s="575" customFormat="1" ht="27" customHeight="1">
      <c r="B158" s="576"/>
      <c r="C158" s="671" t="s">
        <v>2503</v>
      </c>
      <c r="D158" s="671" t="s">
        <v>2398</v>
      </c>
      <c r="E158" s="672" t="s">
        <v>2504</v>
      </c>
      <c r="F158" s="673" t="s">
        <v>2505</v>
      </c>
      <c r="G158" s="674"/>
      <c r="H158" s="674"/>
      <c r="I158" s="674"/>
      <c r="J158" s="675" t="s">
        <v>144</v>
      </c>
      <c r="K158" s="676">
        <v>9</v>
      </c>
      <c r="L158" s="677"/>
      <c r="M158" s="674"/>
      <c r="N158" s="677"/>
      <c r="O158" s="674"/>
      <c r="P158" s="674"/>
      <c r="Q158" s="674"/>
      <c r="R158" s="579"/>
      <c r="T158" s="678"/>
      <c r="U158" s="679" t="s">
        <v>2358</v>
      </c>
      <c r="V158" s="680">
        <v>0.14808</v>
      </c>
      <c r="W158" s="680">
        <f>$V$158*$K$158</f>
        <v>1.33272</v>
      </c>
      <c r="X158" s="680">
        <v>0</v>
      </c>
      <c r="Y158" s="680">
        <f>$X$158*$K$158</f>
        <v>0</v>
      </c>
      <c r="Z158" s="680">
        <v>0</v>
      </c>
      <c r="AA158" s="681">
        <f>$Z$158*$K$158</f>
        <v>0</v>
      </c>
      <c r="AR158" s="575" t="s">
        <v>52</v>
      </c>
      <c r="AT158" s="575" t="s">
        <v>2398</v>
      </c>
      <c r="AU158" s="575" t="s">
        <v>38</v>
      </c>
      <c r="AY158" s="575" t="s">
        <v>2396</v>
      </c>
      <c r="BE158" s="682">
        <f>IF($U$158="základná",$N$158,0)</f>
        <v>0</v>
      </c>
      <c r="BF158" s="682">
        <f>IF($U$158="znížená",$N$158,0)</f>
        <v>0</v>
      </c>
      <c r="BG158" s="682">
        <f>IF($U$158="zákl. prenesená",$N$158,0)</f>
        <v>0</v>
      </c>
      <c r="BH158" s="682">
        <f>IF($U$158="zníž. prenesená",$N$158,0)</f>
        <v>0</v>
      </c>
      <c r="BI158" s="682">
        <f>IF($U$158="nulová",$N$158,0)</f>
        <v>0</v>
      </c>
      <c r="BJ158" s="575" t="s">
        <v>38</v>
      </c>
      <c r="BK158" s="683">
        <f>ROUND($L$158*$K$158,3)</f>
        <v>0</v>
      </c>
      <c r="BL158" s="575" t="s">
        <v>52</v>
      </c>
      <c r="BM158" s="575" t="s">
        <v>2506</v>
      </c>
    </row>
    <row r="159" spans="2:65" s="575" customFormat="1" ht="27" customHeight="1">
      <c r="B159" s="576"/>
      <c r="C159" s="684" t="s">
        <v>2507</v>
      </c>
      <c r="D159" s="684" t="s">
        <v>2448</v>
      </c>
      <c r="E159" s="685" t="s">
        <v>2508</v>
      </c>
      <c r="F159" s="686" t="s">
        <v>2509</v>
      </c>
      <c r="G159" s="687"/>
      <c r="H159" s="687"/>
      <c r="I159" s="687"/>
      <c r="J159" s="688" t="s">
        <v>144</v>
      </c>
      <c r="K159" s="689">
        <v>9.5</v>
      </c>
      <c r="L159" s="690"/>
      <c r="M159" s="687"/>
      <c r="N159" s="690"/>
      <c r="O159" s="674"/>
      <c r="P159" s="674"/>
      <c r="Q159" s="674"/>
      <c r="R159" s="579"/>
      <c r="T159" s="678"/>
      <c r="U159" s="679" t="s">
        <v>2358</v>
      </c>
      <c r="V159" s="680">
        <v>0</v>
      </c>
      <c r="W159" s="680">
        <f>$V$159*$K$159</f>
        <v>0</v>
      </c>
      <c r="X159" s="680">
        <v>4E-05</v>
      </c>
      <c r="Y159" s="680">
        <f>$X$159*$K$159</f>
        <v>0.00038</v>
      </c>
      <c r="Z159" s="680">
        <v>0</v>
      </c>
      <c r="AA159" s="681">
        <f>$Z$159*$K$159</f>
        <v>0</v>
      </c>
      <c r="AR159" s="575" t="s">
        <v>2493</v>
      </c>
      <c r="AT159" s="575" t="s">
        <v>2448</v>
      </c>
      <c r="AU159" s="575" t="s">
        <v>38</v>
      </c>
      <c r="AY159" s="575" t="s">
        <v>2396</v>
      </c>
      <c r="BE159" s="682">
        <f>IF($U$159="základná",$N$159,0)</f>
        <v>0</v>
      </c>
      <c r="BF159" s="682">
        <f>IF($U$159="znížená",$N$159,0)</f>
        <v>0</v>
      </c>
      <c r="BG159" s="682">
        <f>IF($U$159="zákl. prenesená",$N$159,0)</f>
        <v>0</v>
      </c>
      <c r="BH159" s="682">
        <f>IF($U$159="zníž. prenesená",$N$159,0)</f>
        <v>0</v>
      </c>
      <c r="BI159" s="682">
        <f>IF($U$159="nulová",$N$159,0)</f>
        <v>0</v>
      </c>
      <c r="BJ159" s="575" t="s">
        <v>38</v>
      </c>
      <c r="BK159" s="683">
        <f>ROUND($L$159*$K$159,3)</f>
        <v>0</v>
      </c>
      <c r="BL159" s="575" t="s">
        <v>52</v>
      </c>
      <c r="BM159" s="575" t="s">
        <v>2510</v>
      </c>
    </row>
    <row r="160" spans="2:65" s="575" customFormat="1" ht="27" customHeight="1">
      <c r="B160" s="576"/>
      <c r="C160" s="671" t="s">
        <v>2511</v>
      </c>
      <c r="D160" s="671" t="s">
        <v>2398</v>
      </c>
      <c r="E160" s="672" t="s">
        <v>2512</v>
      </c>
      <c r="F160" s="673" t="s">
        <v>2513</v>
      </c>
      <c r="G160" s="674"/>
      <c r="H160" s="674"/>
      <c r="I160" s="674"/>
      <c r="J160" s="675" t="s">
        <v>144</v>
      </c>
      <c r="K160" s="676">
        <v>129</v>
      </c>
      <c r="L160" s="677"/>
      <c r="M160" s="674"/>
      <c r="N160" s="677"/>
      <c r="O160" s="674"/>
      <c r="P160" s="674"/>
      <c r="Q160" s="674"/>
      <c r="R160" s="579"/>
      <c r="T160" s="678"/>
      <c r="U160" s="679" t="s">
        <v>2358</v>
      </c>
      <c r="V160" s="680">
        <v>0</v>
      </c>
      <c r="W160" s="680">
        <f>$V$160*$K$160</f>
        <v>0</v>
      </c>
      <c r="X160" s="680">
        <v>0</v>
      </c>
      <c r="Y160" s="680">
        <f>$X$160*$K$160</f>
        <v>0</v>
      </c>
      <c r="Z160" s="680">
        <v>0</v>
      </c>
      <c r="AA160" s="681">
        <f>$Z$160*$K$160</f>
        <v>0</v>
      </c>
      <c r="AR160" s="575" t="s">
        <v>50</v>
      </c>
      <c r="AT160" s="575" t="s">
        <v>2398</v>
      </c>
      <c r="AU160" s="575" t="s">
        <v>38</v>
      </c>
      <c r="AY160" s="575" t="s">
        <v>2396</v>
      </c>
      <c r="BE160" s="682">
        <f>IF($U$160="základná",$N$160,0)</f>
        <v>0</v>
      </c>
      <c r="BF160" s="682">
        <f>IF($U$160="znížená",$N$160,0)</f>
        <v>0</v>
      </c>
      <c r="BG160" s="682">
        <f>IF($U$160="zákl. prenesená",$N$160,0)</f>
        <v>0</v>
      </c>
      <c r="BH160" s="682">
        <f>IF($U$160="zníž. prenesená",$N$160,0)</f>
        <v>0</v>
      </c>
      <c r="BI160" s="682">
        <f>IF($U$160="nulová",$N$160,0)</f>
        <v>0</v>
      </c>
      <c r="BJ160" s="575" t="s">
        <v>38</v>
      </c>
      <c r="BK160" s="683">
        <f>ROUND($L$160*$K$160,3)</f>
        <v>0</v>
      </c>
      <c r="BL160" s="575" t="s">
        <v>50</v>
      </c>
      <c r="BM160" s="575" t="s">
        <v>2514</v>
      </c>
    </row>
    <row r="161" spans="2:65" s="575" customFormat="1" ht="27" customHeight="1">
      <c r="B161" s="576"/>
      <c r="C161" s="684" t="s">
        <v>2515</v>
      </c>
      <c r="D161" s="684" t="s">
        <v>2448</v>
      </c>
      <c r="E161" s="685" t="s">
        <v>2516</v>
      </c>
      <c r="F161" s="686" t="s">
        <v>2517</v>
      </c>
      <c r="G161" s="687"/>
      <c r="H161" s="687"/>
      <c r="I161" s="687"/>
      <c r="J161" s="688" t="s">
        <v>144</v>
      </c>
      <c r="K161" s="689">
        <v>79</v>
      </c>
      <c r="L161" s="690"/>
      <c r="M161" s="687"/>
      <c r="N161" s="690"/>
      <c r="O161" s="674"/>
      <c r="P161" s="674"/>
      <c r="Q161" s="674"/>
      <c r="R161" s="579"/>
      <c r="T161" s="678"/>
      <c r="U161" s="679" t="s">
        <v>2358</v>
      </c>
      <c r="V161" s="680">
        <v>0</v>
      </c>
      <c r="W161" s="680">
        <f>$V$161*$K$161</f>
        <v>0</v>
      </c>
      <c r="X161" s="680">
        <v>0</v>
      </c>
      <c r="Y161" s="680">
        <f>$X$161*$K$161</f>
        <v>0</v>
      </c>
      <c r="Z161" s="680">
        <v>0</v>
      </c>
      <c r="AA161" s="681">
        <f>$Z$161*$K$161</f>
        <v>0</v>
      </c>
      <c r="AR161" s="575" t="s">
        <v>34</v>
      </c>
      <c r="AT161" s="575" t="s">
        <v>2448</v>
      </c>
      <c r="AU161" s="575" t="s">
        <v>38</v>
      </c>
      <c r="AY161" s="575" t="s">
        <v>2396</v>
      </c>
      <c r="BE161" s="682">
        <f>IF($U$161="základná",$N$161,0)</f>
        <v>0</v>
      </c>
      <c r="BF161" s="682">
        <f>IF($U$161="znížená",$N$161,0)</f>
        <v>0</v>
      </c>
      <c r="BG161" s="682">
        <f>IF($U$161="zákl. prenesená",$N$161,0)</f>
        <v>0</v>
      </c>
      <c r="BH161" s="682">
        <f>IF($U$161="zníž. prenesená",$N$161,0)</f>
        <v>0</v>
      </c>
      <c r="BI161" s="682">
        <f>IF($U$161="nulová",$N$161,0)</f>
        <v>0</v>
      </c>
      <c r="BJ161" s="575" t="s">
        <v>38</v>
      </c>
      <c r="BK161" s="683">
        <f>ROUND($L$161*$K$161,3)</f>
        <v>0</v>
      </c>
      <c r="BL161" s="575" t="s">
        <v>50</v>
      </c>
      <c r="BM161" s="575" t="s">
        <v>2518</v>
      </c>
    </row>
    <row r="162" spans="2:65" s="575" customFormat="1" ht="27" customHeight="1">
      <c r="B162" s="576"/>
      <c r="C162" s="684" t="s">
        <v>2519</v>
      </c>
      <c r="D162" s="684" t="s">
        <v>2448</v>
      </c>
      <c r="E162" s="685" t="s">
        <v>2520</v>
      </c>
      <c r="F162" s="686" t="s">
        <v>2521</v>
      </c>
      <c r="G162" s="687"/>
      <c r="H162" s="687"/>
      <c r="I162" s="687"/>
      <c r="J162" s="688" t="s">
        <v>144</v>
      </c>
      <c r="K162" s="689">
        <v>33</v>
      </c>
      <c r="L162" s="690"/>
      <c r="M162" s="687"/>
      <c r="N162" s="690"/>
      <c r="O162" s="674"/>
      <c r="P162" s="674"/>
      <c r="Q162" s="674"/>
      <c r="R162" s="579"/>
      <c r="T162" s="678"/>
      <c r="U162" s="679" t="s">
        <v>2358</v>
      </c>
      <c r="V162" s="680">
        <v>0</v>
      </c>
      <c r="W162" s="680">
        <f>$V$162*$K$162</f>
        <v>0</v>
      </c>
      <c r="X162" s="680">
        <v>0</v>
      </c>
      <c r="Y162" s="680">
        <f>$X$162*$K$162</f>
        <v>0</v>
      </c>
      <c r="Z162" s="680">
        <v>0</v>
      </c>
      <c r="AA162" s="681">
        <f>$Z$162*$K$162</f>
        <v>0</v>
      </c>
      <c r="AR162" s="575" t="s">
        <v>34</v>
      </c>
      <c r="AT162" s="575" t="s">
        <v>2448</v>
      </c>
      <c r="AU162" s="575" t="s">
        <v>38</v>
      </c>
      <c r="AY162" s="575" t="s">
        <v>2396</v>
      </c>
      <c r="BE162" s="682">
        <f>IF($U$162="základná",$N$162,0)</f>
        <v>0</v>
      </c>
      <c r="BF162" s="682">
        <f>IF($U$162="znížená",$N$162,0)</f>
        <v>0</v>
      </c>
      <c r="BG162" s="682">
        <f>IF($U$162="zákl. prenesená",$N$162,0)</f>
        <v>0</v>
      </c>
      <c r="BH162" s="682">
        <f>IF($U$162="zníž. prenesená",$N$162,0)</f>
        <v>0</v>
      </c>
      <c r="BI162" s="682">
        <f>IF($U$162="nulová",$N$162,0)</f>
        <v>0</v>
      </c>
      <c r="BJ162" s="575" t="s">
        <v>38</v>
      </c>
      <c r="BK162" s="683">
        <f>ROUND($L$162*$K$162,3)</f>
        <v>0</v>
      </c>
      <c r="BL162" s="575" t="s">
        <v>50</v>
      </c>
      <c r="BM162" s="575" t="s">
        <v>2522</v>
      </c>
    </row>
    <row r="163" spans="2:65" s="575" customFormat="1" ht="27" customHeight="1">
      <c r="B163" s="576"/>
      <c r="C163" s="684" t="s">
        <v>2523</v>
      </c>
      <c r="D163" s="684" t="s">
        <v>2448</v>
      </c>
      <c r="E163" s="685" t="s">
        <v>2524</v>
      </c>
      <c r="F163" s="686" t="s">
        <v>2525</v>
      </c>
      <c r="G163" s="687"/>
      <c r="H163" s="687"/>
      <c r="I163" s="687"/>
      <c r="J163" s="688" t="s">
        <v>144</v>
      </c>
      <c r="K163" s="689">
        <v>22.5</v>
      </c>
      <c r="L163" s="690"/>
      <c r="M163" s="687"/>
      <c r="N163" s="690"/>
      <c r="O163" s="674"/>
      <c r="P163" s="674"/>
      <c r="Q163" s="674"/>
      <c r="R163" s="579"/>
      <c r="T163" s="678"/>
      <c r="U163" s="679" t="s">
        <v>2358</v>
      </c>
      <c r="V163" s="680">
        <v>0</v>
      </c>
      <c r="W163" s="680">
        <f>$V$163*$K$163</f>
        <v>0</v>
      </c>
      <c r="X163" s="680">
        <v>4E-05</v>
      </c>
      <c r="Y163" s="680">
        <f>$X$163*$K$163</f>
        <v>0.0009000000000000001</v>
      </c>
      <c r="Z163" s="680">
        <v>0</v>
      </c>
      <c r="AA163" s="681">
        <f>$Z$163*$K$163</f>
        <v>0</v>
      </c>
      <c r="AR163" s="575" t="s">
        <v>2493</v>
      </c>
      <c r="AT163" s="575" t="s">
        <v>2448</v>
      </c>
      <c r="AU163" s="575" t="s">
        <v>38</v>
      </c>
      <c r="AY163" s="575" t="s">
        <v>2396</v>
      </c>
      <c r="BE163" s="682">
        <f>IF($U$163="základná",$N$163,0)</f>
        <v>0</v>
      </c>
      <c r="BF163" s="682">
        <f>IF($U$163="znížená",$N$163,0)</f>
        <v>0</v>
      </c>
      <c r="BG163" s="682">
        <f>IF($U$163="zákl. prenesená",$N$163,0)</f>
        <v>0</v>
      </c>
      <c r="BH163" s="682">
        <f>IF($U$163="zníž. prenesená",$N$163,0)</f>
        <v>0</v>
      </c>
      <c r="BI163" s="682">
        <f>IF($U$163="nulová",$N$163,0)</f>
        <v>0</v>
      </c>
      <c r="BJ163" s="575" t="s">
        <v>38</v>
      </c>
      <c r="BK163" s="683">
        <f>ROUND($L$163*$K$163,3)</f>
        <v>0</v>
      </c>
      <c r="BL163" s="575" t="s">
        <v>52</v>
      </c>
      <c r="BM163" s="575" t="s">
        <v>2526</v>
      </c>
    </row>
    <row r="164" spans="2:65" s="575" customFormat="1" ht="27" customHeight="1">
      <c r="B164" s="576"/>
      <c r="C164" s="671" t="s">
        <v>2527</v>
      </c>
      <c r="D164" s="671" t="s">
        <v>2398</v>
      </c>
      <c r="E164" s="672" t="s">
        <v>1836</v>
      </c>
      <c r="F164" s="673" t="s">
        <v>2528</v>
      </c>
      <c r="G164" s="674"/>
      <c r="H164" s="674"/>
      <c r="I164" s="674"/>
      <c r="J164" s="675" t="s">
        <v>144</v>
      </c>
      <c r="K164" s="676">
        <v>1.2</v>
      </c>
      <c r="L164" s="677"/>
      <c r="M164" s="674"/>
      <c r="N164" s="677"/>
      <c r="O164" s="674"/>
      <c r="P164" s="674"/>
      <c r="Q164" s="674"/>
      <c r="R164" s="579"/>
      <c r="T164" s="678"/>
      <c r="U164" s="679" t="s">
        <v>2358</v>
      </c>
      <c r="V164" s="680">
        <v>0.15109</v>
      </c>
      <c r="W164" s="680">
        <f>$V$164*$K$164</f>
        <v>0.181308</v>
      </c>
      <c r="X164" s="680">
        <v>2E-05</v>
      </c>
      <c r="Y164" s="680">
        <f>$X$164*$K$164</f>
        <v>2.4E-05</v>
      </c>
      <c r="Z164" s="680">
        <v>0</v>
      </c>
      <c r="AA164" s="681">
        <f>$Z$164*$K$164</f>
        <v>0</v>
      </c>
      <c r="AR164" s="575" t="s">
        <v>52</v>
      </c>
      <c r="AT164" s="575" t="s">
        <v>2398</v>
      </c>
      <c r="AU164" s="575" t="s">
        <v>38</v>
      </c>
      <c r="AY164" s="575" t="s">
        <v>2396</v>
      </c>
      <c r="BE164" s="682">
        <f>IF($U$164="základná",$N$164,0)</f>
        <v>0</v>
      </c>
      <c r="BF164" s="682">
        <f>IF($U$164="znížená",$N$164,0)</f>
        <v>0</v>
      </c>
      <c r="BG164" s="682">
        <f>IF($U$164="zákl. prenesená",$N$164,0)</f>
        <v>0</v>
      </c>
      <c r="BH164" s="682">
        <f>IF($U$164="zníž. prenesená",$N$164,0)</f>
        <v>0</v>
      </c>
      <c r="BI164" s="682">
        <f>IF($U$164="nulová",$N$164,0)</f>
        <v>0</v>
      </c>
      <c r="BJ164" s="575" t="s">
        <v>38</v>
      </c>
      <c r="BK164" s="683">
        <f>ROUND($L$164*$K$164,3)</f>
        <v>0</v>
      </c>
      <c r="BL164" s="575" t="s">
        <v>52</v>
      </c>
      <c r="BM164" s="575" t="s">
        <v>2529</v>
      </c>
    </row>
    <row r="165" spans="2:65" s="575" customFormat="1" ht="27" customHeight="1">
      <c r="B165" s="576"/>
      <c r="C165" s="684" t="s">
        <v>2530</v>
      </c>
      <c r="D165" s="684" t="s">
        <v>2448</v>
      </c>
      <c r="E165" s="685" t="s">
        <v>2531</v>
      </c>
      <c r="F165" s="686" t="s">
        <v>2532</v>
      </c>
      <c r="G165" s="687"/>
      <c r="H165" s="687"/>
      <c r="I165" s="687"/>
      <c r="J165" s="688" t="s">
        <v>144</v>
      </c>
      <c r="K165" s="689">
        <v>1.2</v>
      </c>
      <c r="L165" s="690"/>
      <c r="M165" s="687"/>
      <c r="N165" s="690"/>
      <c r="O165" s="674"/>
      <c r="P165" s="674"/>
      <c r="Q165" s="674"/>
      <c r="R165" s="579"/>
      <c r="T165" s="678"/>
      <c r="U165" s="679" t="s">
        <v>2358</v>
      </c>
      <c r="V165" s="680">
        <v>0</v>
      </c>
      <c r="W165" s="680">
        <f>$V$165*$K$165</f>
        <v>0</v>
      </c>
      <c r="X165" s="680">
        <v>9E-05</v>
      </c>
      <c r="Y165" s="680">
        <f>$X$165*$K$165</f>
        <v>0.00010800000000000001</v>
      </c>
      <c r="Z165" s="680">
        <v>0</v>
      </c>
      <c r="AA165" s="681">
        <f>$Z$165*$K$165</f>
        <v>0</v>
      </c>
      <c r="AR165" s="575" t="s">
        <v>2493</v>
      </c>
      <c r="AT165" s="575" t="s">
        <v>2448</v>
      </c>
      <c r="AU165" s="575" t="s">
        <v>38</v>
      </c>
      <c r="AY165" s="575" t="s">
        <v>2396</v>
      </c>
      <c r="BE165" s="682">
        <f>IF($U$165="základná",$N$165,0)</f>
        <v>0</v>
      </c>
      <c r="BF165" s="682">
        <f>IF($U$165="znížená",$N$165,0)</f>
        <v>0</v>
      </c>
      <c r="BG165" s="682">
        <f>IF($U$165="zákl. prenesená",$N$165,0)</f>
        <v>0</v>
      </c>
      <c r="BH165" s="682">
        <f>IF($U$165="zníž. prenesená",$N$165,0)</f>
        <v>0</v>
      </c>
      <c r="BI165" s="682">
        <f>IF($U$165="nulová",$N$165,0)</f>
        <v>0</v>
      </c>
      <c r="BJ165" s="575" t="s">
        <v>38</v>
      </c>
      <c r="BK165" s="683">
        <f>ROUND($L$165*$K$165,3)</f>
        <v>0</v>
      </c>
      <c r="BL165" s="575" t="s">
        <v>52</v>
      </c>
      <c r="BM165" s="575" t="s">
        <v>2533</v>
      </c>
    </row>
    <row r="166" spans="2:65" s="575" customFormat="1" ht="27" customHeight="1">
      <c r="B166" s="576"/>
      <c r="C166" s="671" t="s">
        <v>2534</v>
      </c>
      <c r="D166" s="671" t="s">
        <v>2398</v>
      </c>
      <c r="E166" s="672" t="s">
        <v>390</v>
      </c>
      <c r="F166" s="673" t="s">
        <v>2535</v>
      </c>
      <c r="G166" s="674"/>
      <c r="H166" s="674"/>
      <c r="I166" s="674"/>
      <c r="J166" s="675" t="s">
        <v>392</v>
      </c>
      <c r="K166" s="676">
        <v>1.366</v>
      </c>
      <c r="L166" s="677"/>
      <c r="M166" s="674"/>
      <c r="N166" s="677"/>
      <c r="O166" s="674"/>
      <c r="P166" s="674"/>
      <c r="Q166" s="674"/>
      <c r="R166" s="579"/>
      <c r="T166" s="678"/>
      <c r="U166" s="679" t="s">
        <v>2358</v>
      </c>
      <c r="V166" s="680">
        <v>0</v>
      </c>
      <c r="W166" s="680">
        <f>$V$166*$K$166</f>
        <v>0</v>
      </c>
      <c r="X166" s="680">
        <v>0</v>
      </c>
      <c r="Y166" s="680">
        <f>$X$166*$K$166</f>
        <v>0</v>
      </c>
      <c r="Z166" s="680">
        <v>0</v>
      </c>
      <c r="AA166" s="681">
        <f>$Z$166*$K$166</f>
        <v>0</v>
      </c>
      <c r="AR166" s="575" t="s">
        <v>52</v>
      </c>
      <c r="AT166" s="575" t="s">
        <v>2398</v>
      </c>
      <c r="AU166" s="575" t="s">
        <v>38</v>
      </c>
      <c r="AY166" s="575" t="s">
        <v>2396</v>
      </c>
      <c r="BE166" s="682">
        <f>IF($U$166="základná",$N$166,0)</f>
        <v>0</v>
      </c>
      <c r="BF166" s="682">
        <f>IF($U$166="znížená",$N$166,0)</f>
        <v>0</v>
      </c>
      <c r="BG166" s="682">
        <f>IF($U$166="zákl. prenesená",$N$166,0)</f>
        <v>0</v>
      </c>
      <c r="BH166" s="682">
        <f>IF($U$166="zníž. prenesená",$N$166,0)</f>
        <v>0</v>
      </c>
      <c r="BI166" s="682">
        <f>IF($U$166="nulová",$N$166,0)</f>
        <v>0</v>
      </c>
      <c r="BJ166" s="575" t="s">
        <v>38</v>
      </c>
      <c r="BK166" s="683">
        <f>ROUND($L$166*$K$166,3)</f>
        <v>0</v>
      </c>
      <c r="BL166" s="575" t="s">
        <v>52</v>
      </c>
      <c r="BM166" s="575" t="s">
        <v>2536</v>
      </c>
    </row>
    <row r="167" spans="2:63" s="658" customFormat="1" ht="30.75" customHeight="1">
      <c r="B167" s="659"/>
      <c r="D167" s="669" t="s">
        <v>2376</v>
      </c>
      <c r="E167" s="669"/>
      <c r="F167" s="669"/>
      <c r="G167" s="669"/>
      <c r="H167" s="669"/>
      <c r="I167" s="669"/>
      <c r="J167" s="669"/>
      <c r="K167" s="669"/>
      <c r="L167" s="669"/>
      <c r="M167" s="669"/>
      <c r="N167" s="670"/>
      <c r="O167" s="662"/>
      <c r="P167" s="662"/>
      <c r="Q167" s="662"/>
      <c r="R167" s="663"/>
      <c r="T167" s="664"/>
      <c r="W167" s="665">
        <f>SUM($W$168:$W$180)</f>
        <v>19.341379999999997</v>
      </c>
      <c r="Y167" s="665">
        <f>SUM($Y$168:$Y$180)</f>
        <v>0.06928699999999999</v>
      </c>
      <c r="AA167" s="666">
        <f>SUM($AA$168:$AA$180)</f>
        <v>0</v>
      </c>
      <c r="AR167" s="667" t="s">
        <v>38</v>
      </c>
      <c r="AT167" s="667" t="s">
        <v>72</v>
      </c>
      <c r="AU167" s="667" t="s">
        <v>31</v>
      </c>
      <c r="AY167" s="667" t="s">
        <v>2396</v>
      </c>
      <c r="BK167" s="668">
        <f>SUM($BK$168:$BK$180)</f>
        <v>0</v>
      </c>
    </row>
    <row r="168" spans="2:65" s="575" customFormat="1" ht="27" customHeight="1">
      <c r="B168" s="576"/>
      <c r="C168" s="671" t="s">
        <v>2537</v>
      </c>
      <c r="D168" s="671" t="s">
        <v>2398</v>
      </c>
      <c r="E168" s="672" t="s">
        <v>2538</v>
      </c>
      <c r="F168" s="673" t="s">
        <v>2539</v>
      </c>
      <c r="G168" s="674"/>
      <c r="H168" s="674"/>
      <c r="I168" s="674"/>
      <c r="J168" s="675" t="s">
        <v>144</v>
      </c>
      <c r="K168" s="676">
        <v>36</v>
      </c>
      <c r="L168" s="677"/>
      <c r="M168" s="674"/>
      <c r="N168" s="677"/>
      <c r="O168" s="674"/>
      <c r="P168" s="674"/>
      <c r="Q168" s="674"/>
      <c r="R168" s="579"/>
      <c r="T168" s="678"/>
      <c r="U168" s="679" t="s">
        <v>2358</v>
      </c>
      <c r="V168" s="680">
        <v>0.29222</v>
      </c>
      <c r="W168" s="680">
        <f>$V$168*$K$168</f>
        <v>10.519919999999999</v>
      </c>
      <c r="X168" s="680">
        <v>0.00153</v>
      </c>
      <c r="Y168" s="680">
        <f>$X$168*$K$168</f>
        <v>0.05508</v>
      </c>
      <c r="Z168" s="680">
        <v>0</v>
      </c>
      <c r="AA168" s="681">
        <f>$Z$168*$K$168</f>
        <v>0</v>
      </c>
      <c r="AR168" s="575" t="s">
        <v>52</v>
      </c>
      <c r="AT168" s="575" t="s">
        <v>2398</v>
      </c>
      <c r="AU168" s="575" t="s">
        <v>38</v>
      </c>
      <c r="AY168" s="575" t="s">
        <v>2396</v>
      </c>
      <c r="BE168" s="682">
        <f>IF($U$168="základná",$N$168,0)</f>
        <v>0</v>
      </c>
      <c r="BF168" s="682">
        <f>IF($U$168="znížená",$N$168,0)</f>
        <v>0</v>
      </c>
      <c r="BG168" s="682">
        <f>IF($U$168="zákl. prenesená",$N$168,0)</f>
        <v>0</v>
      </c>
      <c r="BH168" s="682">
        <f>IF($U$168="zníž. prenesená",$N$168,0)</f>
        <v>0</v>
      </c>
      <c r="BI168" s="682">
        <f>IF($U$168="nulová",$N$168,0)</f>
        <v>0</v>
      </c>
      <c r="BJ168" s="575" t="s">
        <v>38</v>
      </c>
      <c r="BK168" s="683">
        <f>ROUND($L$168*$K$168,3)</f>
        <v>0</v>
      </c>
      <c r="BL168" s="575" t="s">
        <v>52</v>
      </c>
      <c r="BM168" s="575" t="s">
        <v>2540</v>
      </c>
    </row>
    <row r="169" spans="2:65" s="575" customFormat="1" ht="15.75" customHeight="1">
      <c r="B169" s="576"/>
      <c r="C169" s="671" t="s">
        <v>63</v>
      </c>
      <c r="D169" s="671" t="s">
        <v>2398</v>
      </c>
      <c r="E169" s="672" t="s">
        <v>2541</v>
      </c>
      <c r="F169" s="673" t="s">
        <v>2542</v>
      </c>
      <c r="G169" s="674"/>
      <c r="H169" s="674"/>
      <c r="I169" s="674"/>
      <c r="J169" s="675" t="s">
        <v>144</v>
      </c>
      <c r="K169" s="676">
        <v>3</v>
      </c>
      <c r="L169" s="677"/>
      <c r="M169" s="674"/>
      <c r="N169" s="677"/>
      <c r="O169" s="674"/>
      <c r="P169" s="674"/>
      <c r="Q169" s="674"/>
      <c r="R169" s="579"/>
      <c r="T169" s="678"/>
      <c r="U169" s="679" t="s">
        <v>2358</v>
      </c>
      <c r="V169" s="680">
        <v>0.29222</v>
      </c>
      <c r="W169" s="680">
        <f>$V$169*$K$169</f>
        <v>0.87666</v>
      </c>
      <c r="X169" s="680">
        <v>0.00153</v>
      </c>
      <c r="Y169" s="680">
        <f>$X$169*$K$169</f>
        <v>0.0045899999999999995</v>
      </c>
      <c r="Z169" s="680">
        <v>0</v>
      </c>
      <c r="AA169" s="681">
        <f>$Z$169*$K$169</f>
        <v>0</v>
      </c>
      <c r="AR169" s="575" t="s">
        <v>52</v>
      </c>
      <c r="AT169" s="575" t="s">
        <v>2398</v>
      </c>
      <c r="AU169" s="575" t="s">
        <v>38</v>
      </c>
      <c r="AY169" s="575" t="s">
        <v>2396</v>
      </c>
      <c r="BE169" s="682">
        <f>IF($U$169="základná",$N$169,0)</f>
        <v>0</v>
      </c>
      <c r="BF169" s="682">
        <f>IF($U$169="znížená",$N$169,0)</f>
        <v>0</v>
      </c>
      <c r="BG169" s="682">
        <f>IF($U$169="zákl. prenesená",$N$169,0)</f>
        <v>0</v>
      </c>
      <c r="BH169" s="682">
        <f>IF($U$169="zníž. prenesená",$N$169,0)</f>
        <v>0</v>
      </c>
      <c r="BI169" s="682">
        <f>IF($U$169="nulová",$N$169,0)</f>
        <v>0</v>
      </c>
      <c r="BJ169" s="575" t="s">
        <v>38</v>
      </c>
      <c r="BK169" s="683">
        <f>ROUND($L$169*$K$169,3)</f>
        <v>0</v>
      </c>
      <c r="BL169" s="575" t="s">
        <v>52</v>
      </c>
      <c r="BM169" s="575" t="s">
        <v>2543</v>
      </c>
    </row>
    <row r="170" spans="2:65" s="575" customFormat="1" ht="15.75" customHeight="1">
      <c r="B170" s="576"/>
      <c r="C170" s="671" t="s">
        <v>40</v>
      </c>
      <c r="D170" s="671" t="s">
        <v>2398</v>
      </c>
      <c r="E170" s="672" t="s">
        <v>2544</v>
      </c>
      <c r="F170" s="673" t="s">
        <v>2545</v>
      </c>
      <c r="G170" s="674"/>
      <c r="H170" s="674"/>
      <c r="I170" s="674"/>
      <c r="J170" s="675" t="s">
        <v>144</v>
      </c>
      <c r="K170" s="676">
        <v>12.2</v>
      </c>
      <c r="L170" s="677"/>
      <c r="M170" s="674"/>
      <c r="N170" s="677"/>
      <c r="O170" s="674"/>
      <c r="P170" s="674"/>
      <c r="Q170" s="674"/>
      <c r="R170" s="579"/>
      <c r="T170" s="678"/>
      <c r="U170" s="679" t="s">
        <v>2358</v>
      </c>
      <c r="V170" s="680">
        <v>0</v>
      </c>
      <c r="W170" s="680">
        <f>$V$170*$K$170</f>
        <v>0</v>
      </c>
      <c r="X170" s="680">
        <v>0</v>
      </c>
      <c r="Y170" s="680">
        <f>$X$170*$K$170</f>
        <v>0</v>
      </c>
      <c r="Z170" s="680">
        <v>0</v>
      </c>
      <c r="AA170" s="681">
        <f>$Z$170*$K$170</f>
        <v>0</v>
      </c>
      <c r="AR170" s="575" t="s">
        <v>50</v>
      </c>
      <c r="AT170" s="575" t="s">
        <v>2398</v>
      </c>
      <c r="AU170" s="575" t="s">
        <v>38</v>
      </c>
      <c r="AY170" s="575" t="s">
        <v>2396</v>
      </c>
      <c r="BE170" s="682">
        <f>IF($U$170="základná",$N$170,0)</f>
        <v>0</v>
      </c>
      <c r="BF170" s="682">
        <f>IF($U$170="znížená",$N$170,0)</f>
        <v>0</v>
      </c>
      <c r="BG170" s="682">
        <f>IF($U$170="zákl. prenesená",$N$170,0)</f>
        <v>0</v>
      </c>
      <c r="BH170" s="682">
        <f>IF($U$170="zníž. prenesená",$N$170,0)</f>
        <v>0</v>
      </c>
      <c r="BI170" s="682">
        <f>IF($U$170="nulová",$N$170,0)</f>
        <v>0</v>
      </c>
      <c r="BJ170" s="575" t="s">
        <v>38</v>
      </c>
      <c r="BK170" s="683">
        <f>ROUND($L$170*$K$170,3)</f>
        <v>0</v>
      </c>
      <c r="BL170" s="575" t="s">
        <v>50</v>
      </c>
      <c r="BM170" s="575" t="s">
        <v>2546</v>
      </c>
    </row>
    <row r="171" spans="2:65" s="575" customFormat="1" ht="15.75" customHeight="1">
      <c r="B171" s="576"/>
      <c r="C171" s="671" t="s">
        <v>46</v>
      </c>
      <c r="D171" s="671" t="s">
        <v>2398</v>
      </c>
      <c r="E171" s="672" t="s">
        <v>2547</v>
      </c>
      <c r="F171" s="673" t="s">
        <v>2548</v>
      </c>
      <c r="G171" s="674"/>
      <c r="H171" s="674"/>
      <c r="I171" s="674"/>
      <c r="J171" s="675" t="s">
        <v>144</v>
      </c>
      <c r="K171" s="676">
        <v>16.3</v>
      </c>
      <c r="L171" s="677"/>
      <c r="M171" s="674"/>
      <c r="N171" s="677"/>
      <c r="O171" s="674"/>
      <c r="P171" s="674"/>
      <c r="Q171" s="674"/>
      <c r="R171" s="579"/>
      <c r="T171" s="678"/>
      <c r="U171" s="679" t="s">
        <v>2358</v>
      </c>
      <c r="V171" s="680">
        <v>0.306</v>
      </c>
      <c r="W171" s="680">
        <f>$V$171*$K$171</f>
        <v>4.9878</v>
      </c>
      <c r="X171" s="680">
        <v>0.00059</v>
      </c>
      <c r="Y171" s="680">
        <f>$X$171*$K$171</f>
        <v>0.009617</v>
      </c>
      <c r="Z171" s="680">
        <v>0</v>
      </c>
      <c r="AA171" s="681">
        <f>$Z$171*$K$171</f>
        <v>0</v>
      </c>
      <c r="AR171" s="575" t="s">
        <v>52</v>
      </c>
      <c r="AT171" s="575" t="s">
        <v>2398</v>
      </c>
      <c r="AU171" s="575" t="s">
        <v>38</v>
      </c>
      <c r="AY171" s="575" t="s">
        <v>2396</v>
      </c>
      <c r="BE171" s="682">
        <f>IF($U$171="základná",$N$171,0)</f>
        <v>0</v>
      </c>
      <c r="BF171" s="682">
        <f>IF($U$171="znížená",$N$171,0)</f>
        <v>0</v>
      </c>
      <c r="BG171" s="682">
        <f>IF($U$171="zákl. prenesená",$N$171,0)</f>
        <v>0</v>
      </c>
      <c r="BH171" s="682">
        <f>IF($U$171="zníž. prenesená",$N$171,0)</f>
        <v>0</v>
      </c>
      <c r="BI171" s="682">
        <f>IF($U$171="nulová",$N$171,0)</f>
        <v>0</v>
      </c>
      <c r="BJ171" s="575" t="s">
        <v>38</v>
      </c>
      <c r="BK171" s="683">
        <f>ROUND($L$171*$K$171,3)</f>
        <v>0</v>
      </c>
      <c r="BL171" s="575" t="s">
        <v>52</v>
      </c>
      <c r="BM171" s="575" t="s">
        <v>2549</v>
      </c>
    </row>
    <row r="172" spans="2:65" s="575" customFormat="1" ht="15.75" customHeight="1">
      <c r="B172" s="576"/>
      <c r="C172" s="671" t="s">
        <v>51</v>
      </c>
      <c r="D172" s="671" t="s">
        <v>2398</v>
      </c>
      <c r="E172" s="672" t="s">
        <v>2550</v>
      </c>
      <c r="F172" s="673" t="s">
        <v>2551</v>
      </c>
      <c r="G172" s="674"/>
      <c r="H172" s="674"/>
      <c r="I172" s="674"/>
      <c r="J172" s="675" t="s">
        <v>144</v>
      </c>
      <c r="K172" s="676">
        <v>1.1</v>
      </c>
      <c r="L172" s="677"/>
      <c r="M172" s="674"/>
      <c r="N172" s="677"/>
      <c r="O172" s="674"/>
      <c r="P172" s="674"/>
      <c r="Q172" s="674"/>
      <c r="R172" s="579"/>
      <c r="T172" s="678"/>
      <c r="U172" s="679" t="s">
        <v>2358</v>
      </c>
      <c r="V172" s="680">
        <v>0</v>
      </c>
      <c r="W172" s="680">
        <f>$V$172*$K$172</f>
        <v>0</v>
      </c>
      <c r="X172" s="680">
        <v>0</v>
      </c>
      <c r="Y172" s="680">
        <f>$X$172*$K$172</f>
        <v>0</v>
      </c>
      <c r="Z172" s="680">
        <v>0</v>
      </c>
      <c r="AA172" s="681">
        <f>$Z$172*$K$172</f>
        <v>0</v>
      </c>
      <c r="AR172" s="575" t="s">
        <v>50</v>
      </c>
      <c r="AT172" s="575" t="s">
        <v>2398</v>
      </c>
      <c r="AU172" s="575" t="s">
        <v>38</v>
      </c>
      <c r="AY172" s="575" t="s">
        <v>2396</v>
      </c>
      <c r="BE172" s="682">
        <f>IF($U$172="základná",$N$172,0)</f>
        <v>0</v>
      </c>
      <c r="BF172" s="682">
        <f>IF($U$172="znížená",$N$172,0)</f>
        <v>0</v>
      </c>
      <c r="BG172" s="682">
        <f>IF($U$172="zákl. prenesená",$N$172,0)</f>
        <v>0</v>
      </c>
      <c r="BH172" s="682">
        <f>IF($U$172="zníž. prenesená",$N$172,0)</f>
        <v>0</v>
      </c>
      <c r="BI172" s="682">
        <f>IF($U$172="nulová",$N$172,0)</f>
        <v>0</v>
      </c>
      <c r="BJ172" s="575" t="s">
        <v>38</v>
      </c>
      <c r="BK172" s="683">
        <f>ROUND($L$172*$K$172,3)</f>
        <v>0</v>
      </c>
      <c r="BL172" s="575" t="s">
        <v>50</v>
      </c>
      <c r="BM172" s="575" t="s">
        <v>2552</v>
      </c>
    </row>
    <row r="173" spans="2:65" s="575" customFormat="1" ht="27" customHeight="1">
      <c r="B173" s="576"/>
      <c r="C173" s="671" t="s">
        <v>71</v>
      </c>
      <c r="D173" s="671" t="s">
        <v>2398</v>
      </c>
      <c r="E173" s="672" t="s">
        <v>2553</v>
      </c>
      <c r="F173" s="673" t="s">
        <v>2554</v>
      </c>
      <c r="G173" s="674"/>
      <c r="H173" s="674"/>
      <c r="I173" s="674"/>
      <c r="J173" s="675" t="s">
        <v>245</v>
      </c>
      <c r="K173" s="676">
        <v>10</v>
      </c>
      <c r="L173" s="677"/>
      <c r="M173" s="674"/>
      <c r="N173" s="677"/>
      <c r="O173" s="674"/>
      <c r="P173" s="674"/>
      <c r="Q173" s="674"/>
      <c r="R173" s="579"/>
      <c r="T173" s="678"/>
      <c r="U173" s="679" t="s">
        <v>2358</v>
      </c>
      <c r="V173" s="680">
        <v>0.149</v>
      </c>
      <c r="W173" s="680">
        <f>$V$173*$K$173</f>
        <v>1.49</v>
      </c>
      <c r="X173" s="680">
        <v>0</v>
      </c>
      <c r="Y173" s="680">
        <f>$X$173*$K$173</f>
        <v>0</v>
      </c>
      <c r="Z173" s="680">
        <v>0</v>
      </c>
      <c r="AA173" s="681">
        <f>$Z$173*$K$173</f>
        <v>0</v>
      </c>
      <c r="AR173" s="575" t="s">
        <v>52</v>
      </c>
      <c r="AT173" s="575" t="s">
        <v>2398</v>
      </c>
      <c r="AU173" s="575" t="s">
        <v>38</v>
      </c>
      <c r="AY173" s="575" t="s">
        <v>2396</v>
      </c>
      <c r="BE173" s="682">
        <f>IF($U$173="základná",$N$173,0)</f>
        <v>0</v>
      </c>
      <c r="BF173" s="682">
        <f>IF($U$173="znížená",$N$173,0)</f>
        <v>0</v>
      </c>
      <c r="BG173" s="682">
        <f>IF($U$173="zákl. prenesená",$N$173,0)</f>
        <v>0</v>
      </c>
      <c r="BH173" s="682">
        <f>IF($U$173="zníž. prenesená",$N$173,0)</f>
        <v>0</v>
      </c>
      <c r="BI173" s="682">
        <f>IF($U$173="nulová",$N$173,0)</f>
        <v>0</v>
      </c>
      <c r="BJ173" s="575" t="s">
        <v>38</v>
      </c>
      <c r="BK173" s="683">
        <f>ROUND($L$173*$K$173,3)</f>
        <v>0</v>
      </c>
      <c r="BL173" s="575" t="s">
        <v>52</v>
      </c>
      <c r="BM173" s="575" t="s">
        <v>2555</v>
      </c>
    </row>
    <row r="174" spans="2:65" s="575" customFormat="1" ht="27" customHeight="1">
      <c r="B174" s="576"/>
      <c r="C174" s="671" t="s">
        <v>36</v>
      </c>
      <c r="D174" s="671" t="s">
        <v>2398</v>
      </c>
      <c r="E174" s="672" t="s">
        <v>2556</v>
      </c>
      <c r="F174" s="673" t="s">
        <v>2557</v>
      </c>
      <c r="G174" s="674"/>
      <c r="H174" s="674"/>
      <c r="I174" s="674"/>
      <c r="J174" s="675" t="s">
        <v>245</v>
      </c>
      <c r="K174" s="676">
        <v>3</v>
      </c>
      <c r="L174" s="677"/>
      <c r="M174" s="674"/>
      <c r="N174" s="677"/>
      <c r="O174" s="674"/>
      <c r="P174" s="674"/>
      <c r="Q174" s="674"/>
      <c r="R174" s="579"/>
      <c r="T174" s="678"/>
      <c r="U174" s="679" t="s">
        <v>2358</v>
      </c>
      <c r="V174" s="680">
        <v>0</v>
      </c>
      <c r="W174" s="680">
        <f>$V$174*$K$174</f>
        <v>0</v>
      </c>
      <c r="X174" s="680">
        <v>0</v>
      </c>
      <c r="Y174" s="680">
        <f>$X$174*$K$174</f>
        <v>0</v>
      </c>
      <c r="Z174" s="680">
        <v>0</v>
      </c>
      <c r="AA174" s="681">
        <f>$Z$174*$K$174</f>
        <v>0</v>
      </c>
      <c r="AR174" s="575" t="s">
        <v>50</v>
      </c>
      <c r="AT174" s="575" t="s">
        <v>2398</v>
      </c>
      <c r="AU174" s="575" t="s">
        <v>38</v>
      </c>
      <c r="AY174" s="575" t="s">
        <v>2396</v>
      </c>
      <c r="BE174" s="682">
        <f>IF($U$174="základná",$N$174,0)</f>
        <v>0</v>
      </c>
      <c r="BF174" s="682">
        <f>IF($U$174="znížená",$N$174,0)</f>
        <v>0</v>
      </c>
      <c r="BG174" s="682">
        <f>IF($U$174="zákl. prenesená",$N$174,0)</f>
        <v>0</v>
      </c>
      <c r="BH174" s="682">
        <f>IF($U$174="zníž. prenesená",$N$174,0)</f>
        <v>0</v>
      </c>
      <c r="BI174" s="682">
        <f>IF($U$174="nulová",$N$174,0)</f>
        <v>0</v>
      </c>
      <c r="BJ174" s="575" t="s">
        <v>38</v>
      </c>
      <c r="BK174" s="683">
        <f>ROUND($L$174*$K$174,3)</f>
        <v>0</v>
      </c>
      <c r="BL174" s="575" t="s">
        <v>50</v>
      </c>
      <c r="BM174" s="575" t="s">
        <v>2558</v>
      </c>
    </row>
    <row r="175" spans="2:65" s="575" customFormat="1" ht="39" customHeight="1">
      <c r="B175" s="576"/>
      <c r="C175" s="684" t="s">
        <v>42</v>
      </c>
      <c r="D175" s="684" t="s">
        <v>2448</v>
      </c>
      <c r="E175" s="685" t="s">
        <v>2559</v>
      </c>
      <c r="F175" s="686" t="s">
        <v>2560</v>
      </c>
      <c r="G175" s="687"/>
      <c r="H175" s="687"/>
      <c r="I175" s="687"/>
      <c r="J175" s="688" t="s">
        <v>245</v>
      </c>
      <c r="K175" s="689">
        <v>3</v>
      </c>
      <c r="L175" s="690"/>
      <c r="M175" s="687"/>
      <c r="N175" s="690"/>
      <c r="O175" s="674"/>
      <c r="P175" s="674"/>
      <c r="Q175" s="674"/>
      <c r="R175" s="579"/>
      <c r="T175" s="678"/>
      <c r="U175" s="679" t="s">
        <v>2358</v>
      </c>
      <c r="V175" s="680">
        <v>0</v>
      </c>
      <c r="W175" s="680">
        <f>$V$175*$K$175</f>
        <v>0</v>
      </c>
      <c r="X175" s="680">
        <v>0</v>
      </c>
      <c r="Y175" s="680">
        <f>$X$175*$K$175</f>
        <v>0</v>
      </c>
      <c r="Z175" s="680">
        <v>0</v>
      </c>
      <c r="AA175" s="681">
        <f>$Z$175*$K$175</f>
        <v>0</v>
      </c>
      <c r="AR175" s="575" t="s">
        <v>34</v>
      </c>
      <c r="AT175" s="575" t="s">
        <v>2448</v>
      </c>
      <c r="AU175" s="575" t="s">
        <v>38</v>
      </c>
      <c r="AY175" s="575" t="s">
        <v>2396</v>
      </c>
      <c r="BE175" s="682">
        <f>IF($U$175="základná",$N$175,0)</f>
        <v>0</v>
      </c>
      <c r="BF175" s="682">
        <f>IF($U$175="znížená",$N$175,0)</f>
        <v>0</v>
      </c>
      <c r="BG175" s="682">
        <f>IF($U$175="zákl. prenesená",$N$175,0)</f>
        <v>0</v>
      </c>
      <c r="BH175" s="682">
        <f>IF($U$175="zníž. prenesená",$N$175,0)</f>
        <v>0</v>
      </c>
      <c r="BI175" s="682">
        <f>IF($U$175="nulová",$N$175,0)</f>
        <v>0</v>
      </c>
      <c r="BJ175" s="575" t="s">
        <v>38</v>
      </c>
      <c r="BK175" s="683">
        <f>ROUND($L$175*$K$175,3)</f>
        <v>0</v>
      </c>
      <c r="BL175" s="575" t="s">
        <v>50</v>
      </c>
      <c r="BM175" s="575" t="s">
        <v>2561</v>
      </c>
    </row>
    <row r="176" spans="2:65" s="575" customFormat="1" ht="15.75" customHeight="1">
      <c r="B176" s="576"/>
      <c r="C176" s="684" t="s">
        <v>48</v>
      </c>
      <c r="D176" s="684" t="s">
        <v>2448</v>
      </c>
      <c r="E176" s="685" t="s">
        <v>2562</v>
      </c>
      <c r="F176" s="686" t="s">
        <v>2563</v>
      </c>
      <c r="G176" s="687"/>
      <c r="H176" s="687"/>
      <c r="I176" s="687"/>
      <c r="J176" s="688" t="s">
        <v>245</v>
      </c>
      <c r="K176" s="689">
        <v>5</v>
      </c>
      <c r="L176" s="690"/>
      <c r="M176" s="687"/>
      <c r="N176" s="690"/>
      <c r="O176" s="674"/>
      <c r="P176" s="674"/>
      <c r="Q176" s="674"/>
      <c r="R176" s="579"/>
      <c r="T176" s="678"/>
      <c r="U176" s="679" t="s">
        <v>2358</v>
      </c>
      <c r="V176" s="680">
        <v>0</v>
      </c>
      <c r="W176" s="680">
        <f>$V$176*$K$176</f>
        <v>0</v>
      </c>
      <c r="X176" s="680">
        <v>0</v>
      </c>
      <c r="Y176" s="680">
        <f>$X$176*$K$176</f>
        <v>0</v>
      </c>
      <c r="Z176" s="680">
        <v>0</v>
      </c>
      <c r="AA176" s="681">
        <f>$Z$176*$K$176</f>
        <v>0</v>
      </c>
      <c r="AR176" s="575" t="s">
        <v>34</v>
      </c>
      <c r="AT176" s="575" t="s">
        <v>2448</v>
      </c>
      <c r="AU176" s="575" t="s">
        <v>38</v>
      </c>
      <c r="AY176" s="575" t="s">
        <v>2396</v>
      </c>
      <c r="BE176" s="682">
        <f>IF($U$176="základná",$N$176,0)</f>
        <v>0</v>
      </c>
      <c r="BF176" s="682">
        <f>IF($U$176="znížená",$N$176,0)</f>
        <v>0</v>
      </c>
      <c r="BG176" s="682">
        <f>IF($U$176="zákl. prenesená",$N$176,0)</f>
        <v>0</v>
      </c>
      <c r="BH176" s="682">
        <f>IF($U$176="zníž. prenesená",$N$176,0)</f>
        <v>0</v>
      </c>
      <c r="BI176" s="682">
        <f>IF($U$176="nulová",$N$176,0)</f>
        <v>0</v>
      </c>
      <c r="BJ176" s="575" t="s">
        <v>38</v>
      </c>
      <c r="BK176" s="683">
        <f>ROUND($L$176*$K$176,3)</f>
        <v>0</v>
      </c>
      <c r="BL176" s="575" t="s">
        <v>50</v>
      </c>
      <c r="BM176" s="575" t="s">
        <v>2564</v>
      </c>
    </row>
    <row r="177" spans="2:65" s="575" customFormat="1" ht="15.75" customHeight="1">
      <c r="B177" s="576"/>
      <c r="C177" s="671" t="s">
        <v>59</v>
      </c>
      <c r="D177" s="671" t="s">
        <v>2398</v>
      </c>
      <c r="E177" s="672" t="s">
        <v>2565</v>
      </c>
      <c r="F177" s="673" t="s">
        <v>2566</v>
      </c>
      <c r="G177" s="674"/>
      <c r="H177" s="674"/>
      <c r="I177" s="674"/>
      <c r="J177" s="675" t="s">
        <v>245</v>
      </c>
      <c r="K177" s="676">
        <v>2</v>
      </c>
      <c r="L177" s="677"/>
      <c r="M177" s="674"/>
      <c r="N177" s="677"/>
      <c r="O177" s="674"/>
      <c r="P177" s="674"/>
      <c r="Q177" s="674"/>
      <c r="R177" s="579"/>
      <c r="T177" s="678"/>
      <c r="U177" s="679" t="s">
        <v>2358</v>
      </c>
      <c r="V177" s="680">
        <v>0</v>
      </c>
      <c r="W177" s="680">
        <f>$V$177*$K$177</f>
        <v>0</v>
      </c>
      <c r="X177" s="680">
        <v>0</v>
      </c>
      <c r="Y177" s="680">
        <f>$X$177*$K$177</f>
        <v>0</v>
      </c>
      <c r="Z177" s="680">
        <v>0</v>
      </c>
      <c r="AA177" s="681">
        <f>$Z$177*$K$177</f>
        <v>0</v>
      </c>
      <c r="AR177" s="575" t="s">
        <v>50</v>
      </c>
      <c r="AT177" s="575" t="s">
        <v>2398</v>
      </c>
      <c r="AU177" s="575" t="s">
        <v>38</v>
      </c>
      <c r="AY177" s="575" t="s">
        <v>2396</v>
      </c>
      <c r="BE177" s="682">
        <f>IF($U$177="základná",$N$177,0)</f>
        <v>0</v>
      </c>
      <c r="BF177" s="682">
        <f>IF($U$177="znížená",$N$177,0)</f>
        <v>0</v>
      </c>
      <c r="BG177" s="682">
        <f>IF($U$177="zákl. prenesená",$N$177,0)</f>
        <v>0</v>
      </c>
      <c r="BH177" s="682">
        <f>IF($U$177="zníž. prenesená",$N$177,0)</f>
        <v>0</v>
      </c>
      <c r="BI177" s="682">
        <f>IF($U$177="nulová",$N$177,0)</f>
        <v>0</v>
      </c>
      <c r="BJ177" s="575" t="s">
        <v>38</v>
      </c>
      <c r="BK177" s="683">
        <f>ROUND($L$177*$K$177,3)</f>
        <v>0</v>
      </c>
      <c r="BL177" s="575" t="s">
        <v>50</v>
      </c>
      <c r="BM177" s="575" t="s">
        <v>2567</v>
      </c>
    </row>
    <row r="178" spans="2:65" s="575" customFormat="1" ht="15.75" customHeight="1">
      <c r="B178" s="576"/>
      <c r="C178" s="684" t="s">
        <v>65</v>
      </c>
      <c r="D178" s="684" t="s">
        <v>2448</v>
      </c>
      <c r="E178" s="685" t="s">
        <v>2568</v>
      </c>
      <c r="F178" s="686" t="s">
        <v>2569</v>
      </c>
      <c r="G178" s="687"/>
      <c r="H178" s="687"/>
      <c r="I178" s="687"/>
      <c r="J178" s="688" t="s">
        <v>245</v>
      </c>
      <c r="K178" s="689">
        <v>2</v>
      </c>
      <c r="L178" s="690"/>
      <c r="M178" s="687"/>
      <c r="N178" s="690"/>
      <c r="O178" s="674"/>
      <c r="P178" s="674"/>
      <c r="Q178" s="674"/>
      <c r="R178" s="579"/>
      <c r="T178" s="678"/>
      <c r="U178" s="679" t="s">
        <v>2358</v>
      </c>
      <c r="V178" s="680">
        <v>0</v>
      </c>
      <c r="W178" s="680">
        <f>$V$178*$K$178</f>
        <v>0</v>
      </c>
      <c r="X178" s="680">
        <v>0</v>
      </c>
      <c r="Y178" s="680">
        <f>$X$178*$K$178</f>
        <v>0</v>
      </c>
      <c r="Z178" s="680">
        <v>0</v>
      </c>
      <c r="AA178" s="681">
        <f>$Z$178*$K$178</f>
        <v>0</v>
      </c>
      <c r="AR178" s="575" t="s">
        <v>34</v>
      </c>
      <c r="AT178" s="575" t="s">
        <v>2448</v>
      </c>
      <c r="AU178" s="575" t="s">
        <v>38</v>
      </c>
      <c r="AY178" s="575" t="s">
        <v>2396</v>
      </c>
      <c r="BE178" s="682">
        <f>IF($U$178="základná",$N$178,0)</f>
        <v>0</v>
      </c>
      <c r="BF178" s="682">
        <f>IF($U$178="znížená",$N$178,0)</f>
        <v>0</v>
      </c>
      <c r="BG178" s="682">
        <f>IF($U$178="zákl. prenesená",$N$178,0)</f>
        <v>0</v>
      </c>
      <c r="BH178" s="682">
        <f>IF($U$178="zníž. prenesená",$N$178,0)</f>
        <v>0</v>
      </c>
      <c r="BI178" s="682">
        <f>IF($U$178="nulová",$N$178,0)</f>
        <v>0</v>
      </c>
      <c r="BJ178" s="575" t="s">
        <v>38</v>
      </c>
      <c r="BK178" s="683">
        <f>ROUND($L$178*$K$178,3)</f>
        <v>0</v>
      </c>
      <c r="BL178" s="575" t="s">
        <v>50</v>
      </c>
      <c r="BM178" s="575" t="s">
        <v>2570</v>
      </c>
    </row>
    <row r="179" spans="2:65" s="575" customFormat="1" ht="27" customHeight="1">
      <c r="B179" s="576"/>
      <c r="C179" s="671" t="s">
        <v>69</v>
      </c>
      <c r="D179" s="671" t="s">
        <v>2398</v>
      </c>
      <c r="E179" s="672" t="s">
        <v>2571</v>
      </c>
      <c r="F179" s="673" t="s">
        <v>2572</v>
      </c>
      <c r="G179" s="674"/>
      <c r="H179" s="674"/>
      <c r="I179" s="674"/>
      <c r="J179" s="675" t="s">
        <v>144</v>
      </c>
      <c r="K179" s="676">
        <v>32.6</v>
      </c>
      <c r="L179" s="677"/>
      <c r="M179" s="674"/>
      <c r="N179" s="677"/>
      <c r="O179" s="674"/>
      <c r="P179" s="674"/>
      <c r="Q179" s="674"/>
      <c r="R179" s="579"/>
      <c r="T179" s="678"/>
      <c r="U179" s="679" t="s">
        <v>2358</v>
      </c>
      <c r="V179" s="680">
        <v>0.045</v>
      </c>
      <c r="W179" s="680">
        <f>$V$179*$K$179</f>
        <v>1.467</v>
      </c>
      <c r="X179" s="680">
        <v>0</v>
      </c>
      <c r="Y179" s="680">
        <f>$X$179*$K$179</f>
        <v>0</v>
      </c>
      <c r="Z179" s="680">
        <v>0</v>
      </c>
      <c r="AA179" s="681">
        <f>$Z$179*$K$179</f>
        <v>0</v>
      </c>
      <c r="AR179" s="575" t="s">
        <v>52</v>
      </c>
      <c r="AT179" s="575" t="s">
        <v>2398</v>
      </c>
      <c r="AU179" s="575" t="s">
        <v>38</v>
      </c>
      <c r="AY179" s="575" t="s">
        <v>2396</v>
      </c>
      <c r="BE179" s="682">
        <f>IF($U$179="základná",$N$179,0)</f>
        <v>0</v>
      </c>
      <c r="BF179" s="682">
        <f>IF($U$179="znížená",$N$179,0)</f>
        <v>0</v>
      </c>
      <c r="BG179" s="682">
        <f>IF($U$179="zákl. prenesená",$N$179,0)</f>
        <v>0</v>
      </c>
      <c r="BH179" s="682">
        <f>IF($U$179="zníž. prenesená",$N$179,0)</f>
        <v>0</v>
      </c>
      <c r="BI179" s="682">
        <f>IF($U$179="nulová",$N$179,0)</f>
        <v>0</v>
      </c>
      <c r="BJ179" s="575" t="s">
        <v>38</v>
      </c>
      <c r="BK179" s="683">
        <f>ROUND($L$179*$K$179,3)</f>
        <v>0</v>
      </c>
      <c r="BL179" s="575" t="s">
        <v>52</v>
      </c>
      <c r="BM179" s="575" t="s">
        <v>2573</v>
      </c>
    </row>
    <row r="180" spans="2:65" s="575" customFormat="1" ht="27" customHeight="1">
      <c r="B180" s="576"/>
      <c r="C180" s="671" t="s">
        <v>67</v>
      </c>
      <c r="D180" s="671" t="s">
        <v>2398</v>
      </c>
      <c r="E180" s="672" t="s">
        <v>1111</v>
      </c>
      <c r="F180" s="673" t="s">
        <v>2574</v>
      </c>
      <c r="G180" s="674"/>
      <c r="H180" s="674"/>
      <c r="I180" s="674"/>
      <c r="J180" s="675" t="s">
        <v>392</v>
      </c>
      <c r="K180" s="676">
        <v>5.119</v>
      </c>
      <c r="L180" s="677"/>
      <c r="M180" s="674"/>
      <c r="N180" s="677"/>
      <c r="O180" s="674"/>
      <c r="P180" s="674"/>
      <c r="Q180" s="674"/>
      <c r="R180" s="579"/>
      <c r="T180" s="678"/>
      <c r="U180" s="679" t="s">
        <v>2358</v>
      </c>
      <c r="V180" s="680">
        <v>0</v>
      </c>
      <c r="W180" s="680">
        <f>$V$180*$K$180</f>
        <v>0</v>
      </c>
      <c r="X180" s="680">
        <v>0</v>
      </c>
      <c r="Y180" s="680">
        <f>$X$180*$K$180</f>
        <v>0</v>
      </c>
      <c r="Z180" s="680">
        <v>0</v>
      </c>
      <c r="AA180" s="681">
        <f>$Z$180*$K$180</f>
        <v>0</v>
      </c>
      <c r="AR180" s="575" t="s">
        <v>52</v>
      </c>
      <c r="AT180" s="575" t="s">
        <v>2398</v>
      </c>
      <c r="AU180" s="575" t="s">
        <v>38</v>
      </c>
      <c r="AY180" s="575" t="s">
        <v>2396</v>
      </c>
      <c r="BE180" s="682">
        <f>IF($U$180="základná",$N$180,0)</f>
        <v>0</v>
      </c>
      <c r="BF180" s="682">
        <f>IF($U$180="znížená",$N$180,0)</f>
        <v>0</v>
      </c>
      <c r="BG180" s="682">
        <f>IF($U$180="zákl. prenesená",$N$180,0)</f>
        <v>0</v>
      </c>
      <c r="BH180" s="682">
        <f>IF($U$180="zníž. prenesená",$N$180,0)</f>
        <v>0</v>
      </c>
      <c r="BI180" s="682">
        <f>IF($U$180="nulová",$N$180,0)</f>
        <v>0</v>
      </c>
      <c r="BJ180" s="575" t="s">
        <v>38</v>
      </c>
      <c r="BK180" s="683">
        <f>ROUND($L$180*$K$180,3)</f>
        <v>0</v>
      </c>
      <c r="BL180" s="575" t="s">
        <v>52</v>
      </c>
      <c r="BM180" s="575" t="s">
        <v>2575</v>
      </c>
    </row>
    <row r="181" spans="2:63" s="658" customFormat="1" ht="30.75" customHeight="1">
      <c r="B181" s="659"/>
      <c r="D181" s="669" t="s">
        <v>2377</v>
      </c>
      <c r="E181" s="669"/>
      <c r="F181" s="669"/>
      <c r="G181" s="669"/>
      <c r="H181" s="669"/>
      <c r="I181" s="669"/>
      <c r="J181" s="669"/>
      <c r="K181" s="669"/>
      <c r="L181" s="669"/>
      <c r="M181" s="669"/>
      <c r="N181" s="670"/>
      <c r="O181" s="662"/>
      <c r="P181" s="662"/>
      <c r="Q181" s="662"/>
      <c r="R181" s="663"/>
      <c r="T181" s="664"/>
      <c r="W181" s="665">
        <f>SUM($W$182:$W$214)</f>
        <v>3.31855</v>
      </c>
      <c r="Y181" s="665">
        <f>SUM($Y$182:$Y$214)</f>
        <v>0.007644000000000001</v>
      </c>
      <c r="AA181" s="666">
        <f>SUM($AA$182:$AA$214)</f>
        <v>0</v>
      </c>
      <c r="AR181" s="667" t="s">
        <v>38</v>
      </c>
      <c r="AT181" s="667" t="s">
        <v>72</v>
      </c>
      <c r="AU181" s="667" t="s">
        <v>31</v>
      </c>
      <c r="AY181" s="667" t="s">
        <v>2396</v>
      </c>
      <c r="BK181" s="668">
        <f>SUM($BK$182:$BK$214)</f>
        <v>0</v>
      </c>
    </row>
    <row r="182" spans="2:65" s="575" customFormat="1" ht="27" customHeight="1">
      <c r="B182" s="576"/>
      <c r="C182" s="671" t="s">
        <v>2576</v>
      </c>
      <c r="D182" s="671" t="s">
        <v>2398</v>
      </c>
      <c r="E182" s="672" t="s">
        <v>2577</v>
      </c>
      <c r="F182" s="673" t="s">
        <v>2578</v>
      </c>
      <c r="G182" s="674"/>
      <c r="H182" s="674"/>
      <c r="I182" s="674"/>
      <c r="J182" s="675" t="s">
        <v>245</v>
      </c>
      <c r="K182" s="676">
        <v>1</v>
      </c>
      <c r="L182" s="677"/>
      <c r="M182" s="674"/>
      <c r="N182" s="677"/>
      <c r="O182" s="674"/>
      <c r="P182" s="674"/>
      <c r="Q182" s="674"/>
      <c r="R182" s="579"/>
      <c r="T182" s="678"/>
      <c r="U182" s="679" t="s">
        <v>2358</v>
      </c>
      <c r="V182" s="680">
        <v>0</v>
      </c>
      <c r="W182" s="680">
        <f>$V$182*$K$182</f>
        <v>0</v>
      </c>
      <c r="X182" s="680">
        <v>0</v>
      </c>
      <c r="Y182" s="680">
        <f>$X$182*$K$182</f>
        <v>0</v>
      </c>
      <c r="Z182" s="680">
        <v>0</v>
      </c>
      <c r="AA182" s="681">
        <f>$Z$182*$K$182</f>
        <v>0</v>
      </c>
      <c r="AR182" s="575" t="s">
        <v>50</v>
      </c>
      <c r="AT182" s="575" t="s">
        <v>2398</v>
      </c>
      <c r="AU182" s="575" t="s">
        <v>38</v>
      </c>
      <c r="AY182" s="575" t="s">
        <v>2396</v>
      </c>
      <c r="BE182" s="682">
        <f>IF($U$182="základná",$N$182,0)</f>
        <v>0</v>
      </c>
      <c r="BF182" s="682">
        <f>IF($U$182="znížená",$N$182,0)</f>
        <v>0</v>
      </c>
      <c r="BG182" s="682">
        <f>IF($U$182="zákl. prenesená",$N$182,0)</f>
        <v>0</v>
      </c>
      <c r="BH182" s="682">
        <f>IF($U$182="zníž. prenesená",$N$182,0)</f>
        <v>0</v>
      </c>
      <c r="BI182" s="682">
        <f>IF($U$182="nulová",$N$182,0)</f>
        <v>0</v>
      </c>
      <c r="BJ182" s="575" t="s">
        <v>38</v>
      </c>
      <c r="BK182" s="683">
        <f>ROUND($L$182*$K$182,3)</f>
        <v>0</v>
      </c>
      <c r="BL182" s="575" t="s">
        <v>50</v>
      </c>
      <c r="BM182" s="575" t="s">
        <v>2579</v>
      </c>
    </row>
    <row r="183" spans="2:65" s="575" customFormat="1" ht="27" customHeight="1">
      <c r="B183" s="576"/>
      <c r="C183" s="684" t="s">
        <v>2580</v>
      </c>
      <c r="D183" s="684" t="s">
        <v>2448</v>
      </c>
      <c r="E183" s="685" t="s">
        <v>2581</v>
      </c>
      <c r="F183" s="686" t="s">
        <v>2582</v>
      </c>
      <c r="G183" s="687"/>
      <c r="H183" s="687"/>
      <c r="I183" s="687"/>
      <c r="J183" s="688" t="s">
        <v>245</v>
      </c>
      <c r="K183" s="689">
        <v>1</v>
      </c>
      <c r="L183" s="690"/>
      <c r="M183" s="687"/>
      <c r="N183" s="690"/>
      <c r="O183" s="674"/>
      <c r="P183" s="674"/>
      <c r="Q183" s="674"/>
      <c r="R183" s="579"/>
      <c r="T183" s="678"/>
      <c r="U183" s="679" t="s">
        <v>2358</v>
      </c>
      <c r="V183" s="680">
        <v>0</v>
      </c>
      <c r="W183" s="680">
        <f>$V$183*$K$183</f>
        <v>0</v>
      </c>
      <c r="X183" s="680">
        <v>0</v>
      </c>
      <c r="Y183" s="680">
        <f>$X$183*$K$183</f>
        <v>0</v>
      </c>
      <c r="Z183" s="680">
        <v>0</v>
      </c>
      <c r="AA183" s="681">
        <f>$Z$183*$K$183</f>
        <v>0</v>
      </c>
      <c r="AR183" s="575" t="s">
        <v>34</v>
      </c>
      <c r="AT183" s="575" t="s">
        <v>2448</v>
      </c>
      <c r="AU183" s="575" t="s">
        <v>38</v>
      </c>
      <c r="AY183" s="575" t="s">
        <v>2396</v>
      </c>
      <c r="BE183" s="682">
        <f>IF($U$183="základná",$N$183,0)</f>
        <v>0</v>
      </c>
      <c r="BF183" s="682">
        <f>IF($U$183="znížená",$N$183,0)</f>
        <v>0</v>
      </c>
      <c r="BG183" s="682">
        <f>IF($U$183="zákl. prenesená",$N$183,0)</f>
        <v>0</v>
      </c>
      <c r="BH183" s="682">
        <f>IF($U$183="zníž. prenesená",$N$183,0)</f>
        <v>0</v>
      </c>
      <c r="BI183" s="682">
        <f>IF($U$183="nulová",$N$183,0)</f>
        <v>0</v>
      </c>
      <c r="BJ183" s="575" t="s">
        <v>38</v>
      </c>
      <c r="BK183" s="683">
        <f>ROUND($L$183*$K$183,3)</f>
        <v>0</v>
      </c>
      <c r="BL183" s="575" t="s">
        <v>50</v>
      </c>
      <c r="BM183" s="575" t="s">
        <v>2583</v>
      </c>
    </row>
    <row r="184" spans="2:65" s="575" customFormat="1" ht="27" customHeight="1">
      <c r="B184" s="576"/>
      <c r="C184" s="671" t="s">
        <v>2584</v>
      </c>
      <c r="D184" s="671" t="s">
        <v>2398</v>
      </c>
      <c r="E184" s="672" t="s">
        <v>2585</v>
      </c>
      <c r="F184" s="673" t="s">
        <v>2586</v>
      </c>
      <c r="G184" s="674"/>
      <c r="H184" s="674"/>
      <c r="I184" s="674"/>
      <c r="J184" s="675" t="s">
        <v>245</v>
      </c>
      <c r="K184" s="676">
        <v>4</v>
      </c>
      <c r="L184" s="677"/>
      <c r="M184" s="674"/>
      <c r="N184" s="677"/>
      <c r="O184" s="674"/>
      <c r="P184" s="674"/>
      <c r="Q184" s="674"/>
      <c r="R184" s="579"/>
      <c r="T184" s="678"/>
      <c r="U184" s="679" t="s">
        <v>2358</v>
      </c>
      <c r="V184" s="680">
        <v>0.20621</v>
      </c>
      <c r="W184" s="680">
        <f>$V$184*$K$184</f>
        <v>0.82484</v>
      </c>
      <c r="X184" s="680">
        <v>4E-05</v>
      </c>
      <c r="Y184" s="680">
        <f>$X$184*$K$184</f>
        <v>0.00016</v>
      </c>
      <c r="Z184" s="680">
        <v>0</v>
      </c>
      <c r="AA184" s="681">
        <f>$Z$184*$K$184</f>
        <v>0</v>
      </c>
      <c r="AR184" s="575" t="s">
        <v>50</v>
      </c>
      <c r="AT184" s="575" t="s">
        <v>2398</v>
      </c>
      <c r="AU184" s="575" t="s">
        <v>38</v>
      </c>
      <c r="AY184" s="575" t="s">
        <v>2396</v>
      </c>
      <c r="BE184" s="682">
        <f>IF($U$184="základná",$N$184,0)</f>
        <v>0</v>
      </c>
      <c r="BF184" s="682">
        <f>IF($U$184="znížená",$N$184,0)</f>
        <v>0</v>
      </c>
      <c r="BG184" s="682">
        <f>IF($U$184="zákl. prenesená",$N$184,0)</f>
        <v>0</v>
      </c>
      <c r="BH184" s="682">
        <f>IF($U$184="zníž. prenesená",$N$184,0)</f>
        <v>0</v>
      </c>
      <c r="BI184" s="682">
        <f>IF($U$184="nulová",$N$184,0)</f>
        <v>0</v>
      </c>
      <c r="BJ184" s="575" t="s">
        <v>38</v>
      </c>
      <c r="BK184" s="683">
        <f>ROUND($L$184*$K$184,3)</f>
        <v>0</v>
      </c>
      <c r="BL184" s="575" t="s">
        <v>50</v>
      </c>
      <c r="BM184" s="575" t="s">
        <v>2587</v>
      </c>
    </row>
    <row r="185" spans="2:65" s="575" customFormat="1" ht="27" customHeight="1">
      <c r="B185" s="576"/>
      <c r="C185" s="684" t="s">
        <v>2588</v>
      </c>
      <c r="D185" s="684" t="s">
        <v>2448</v>
      </c>
      <c r="E185" s="685" t="s">
        <v>2589</v>
      </c>
      <c r="F185" s="686" t="s">
        <v>2590</v>
      </c>
      <c r="G185" s="687"/>
      <c r="H185" s="687"/>
      <c r="I185" s="687"/>
      <c r="J185" s="688" t="s">
        <v>245</v>
      </c>
      <c r="K185" s="689">
        <v>4</v>
      </c>
      <c r="L185" s="690"/>
      <c r="M185" s="687"/>
      <c r="N185" s="690"/>
      <c r="O185" s="674"/>
      <c r="P185" s="674"/>
      <c r="Q185" s="674"/>
      <c r="R185" s="579"/>
      <c r="T185" s="678"/>
      <c r="U185" s="679" t="s">
        <v>2358</v>
      </c>
      <c r="V185" s="680">
        <v>0</v>
      </c>
      <c r="W185" s="680">
        <f>$V$185*$K$185</f>
        <v>0</v>
      </c>
      <c r="X185" s="680">
        <v>4.2E-05</v>
      </c>
      <c r="Y185" s="680">
        <f>$X$185*$K$185</f>
        <v>0.000168</v>
      </c>
      <c r="Z185" s="680">
        <v>0</v>
      </c>
      <c r="AA185" s="681">
        <f>$Z$185*$K$185</f>
        <v>0</v>
      </c>
      <c r="AR185" s="575" t="s">
        <v>34</v>
      </c>
      <c r="AT185" s="575" t="s">
        <v>2448</v>
      </c>
      <c r="AU185" s="575" t="s">
        <v>38</v>
      </c>
      <c r="AY185" s="575" t="s">
        <v>2396</v>
      </c>
      <c r="BE185" s="682">
        <f>IF($U$185="základná",$N$185,0)</f>
        <v>0</v>
      </c>
      <c r="BF185" s="682">
        <f>IF($U$185="znížená",$N$185,0)</f>
        <v>0</v>
      </c>
      <c r="BG185" s="682">
        <f>IF($U$185="zákl. prenesená",$N$185,0)</f>
        <v>0</v>
      </c>
      <c r="BH185" s="682">
        <f>IF($U$185="zníž. prenesená",$N$185,0)</f>
        <v>0</v>
      </c>
      <c r="BI185" s="682">
        <f>IF($U$185="nulová",$N$185,0)</f>
        <v>0</v>
      </c>
      <c r="BJ185" s="575" t="s">
        <v>38</v>
      </c>
      <c r="BK185" s="683">
        <f>ROUND($L$185*$K$185,3)</f>
        <v>0</v>
      </c>
      <c r="BL185" s="575" t="s">
        <v>50</v>
      </c>
      <c r="BM185" s="575" t="s">
        <v>2591</v>
      </c>
    </row>
    <row r="186" spans="2:65" s="575" customFormat="1" ht="27" customHeight="1">
      <c r="B186" s="576"/>
      <c r="C186" s="671" t="s">
        <v>2592</v>
      </c>
      <c r="D186" s="671" t="s">
        <v>2398</v>
      </c>
      <c r="E186" s="672" t="s">
        <v>2593</v>
      </c>
      <c r="F186" s="673" t="s">
        <v>2594</v>
      </c>
      <c r="G186" s="674"/>
      <c r="H186" s="674"/>
      <c r="I186" s="674"/>
      <c r="J186" s="675" t="s">
        <v>245</v>
      </c>
      <c r="K186" s="676">
        <v>4</v>
      </c>
      <c r="L186" s="677"/>
      <c r="M186" s="674"/>
      <c r="N186" s="677"/>
      <c r="O186" s="674"/>
      <c r="P186" s="674"/>
      <c r="Q186" s="674"/>
      <c r="R186" s="579"/>
      <c r="T186" s="678"/>
      <c r="U186" s="679" t="s">
        <v>2358</v>
      </c>
      <c r="V186" s="680">
        <v>0</v>
      </c>
      <c r="W186" s="680">
        <f>$V$186*$K$186</f>
        <v>0</v>
      </c>
      <c r="X186" s="680">
        <v>0</v>
      </c>
      <c r="Y186" s="680">
        <f>$X$186*$K$186</f>
        <v>0</v>
      </c>
      <c r="Z186" s="680">
        <v>0</v>
      </c>
      <c r="AA186" s="681">
        <f>$Z$186*$K$186</f>
        <v>0</v>
      </c>
      <c r="AR186" s="575" t="s">
        <v>50</v>
      </c>
      <c r="AT186" s="575" t="s">
        <v>2398</v>
      </c>
      <c r="AU186" s="575" t="s">
        <v>38</v>
      </c>
      <c r="AY186" s="575" t="s">
        <v>2396</v>
      </c>
      <c r="BE186" s="682">
        <f>IF($U$186="základná",$N$186,0)</f>
        <v>0</v>
      </c>
      <c r="BF186" s="682">
        <f>IF($U$186="znížená",$N$186,0)</f>
        <v>0</v>
      </c>
      <c r="BG186" s="682">
        <f>IF($U$186="zákl. prenesená",$N$186,0)</f>
        <v>0</v>
      </c>
      <c r="BH186" s="682">
        <f>IF($U$186="zníž. prenesená",$N$186,0)</f>
        <v>0</v>
      </c>
      <c r="BI186" s="682">
        <f>IF($U$186="nulová",$N$186,0)</f>
        <v>0</v>
      </c>
      <c r="BJ186" s="575" t="s">
        <v>38</v>
      </c>
      <c r="BK186" s="683">
        <f>ROUND($L$186*$K$186,3)</f>
        <v>0</v>
      </c>
      <c r="BL186" s="575" t="s">
        <v>50</v>
      </c>
      <c r="BM186" s="575" t="s">
        <v>2595</v>
      </c>
    </row>
    <row r="187" spans="2:65" s="575" customFormat="1" ht="27" customHeight="1">
      <c r="B187" s="576"/>
      <c r="C187" s="684" t="s">
        <v>2596</v>
      </c>
      <c r="D187" s="684" t="s">
        <v>2448</v>
      </c>
      <c r="E187" s="685" t="s">
        <v>2597</v>
      </c>
      <c r="F187" s="686" t="s">
        <v>2598</v>
      </c>
      <c r="G187" s="687"/>
      <c r="H187" s="687"/>
      <c r="I187" s="687"/>
      <c r="J187" s="688" t="s">
        <v>245</v>
      </c>
      <c r="K187" s="689">
        <v>4</v>
      </c>
      <c r="L187" s="690"/>
      <c r="M187" s="687"/>
      <c r="N187" s="690"/>
      <c r="O187" s="674"/>
      <c r="P187" s="674"/>
      <c r="Q187" s="674"/>
      <c r="R187" s="579"/>
      <c r="T187" s="678"/>
      <c r="U187" s="679" t="s">
        <v>2358</v>
      </c>
      <c r="V187" s="680">
        <v>0</v>
      </c>
      <c r="W187" s="680">
        <f>$V$187*$K$187</f>
        <v>0</v>
      </c>
      <c r="X187" s="680">
        <v>0</v>
      </c>
      <c r="Y187" s="680">
        <f>$X$187*$K$187</f>
        <v>0</v>
      </c>
      <c r="Z187" s="680">
        <v>0</v>
      </c>
      <c r="AA187" s="681">
        <f>$Z$187*$K$187</f>
        <v>0</v>
      </c>
      <c r="AR187" s="575" t="s">
        <v>34</v>
      </c>
      <c r="AT187" s="575" t="s">
        <v>2448</v>
      </c>
      <c r="AU187" s="575" t="s">
        <v>38</v>
      </c>
      <c r="AY187" s="575" t="s">
        <v>2396</v>
      </c>
      <c r="BE187" s="682">
        <f>IF($U$187="základná",$N$187,0)</f>
        <v>0</v>
      </c>
      <c r="BF187" s="682">
        <f>IF($U$187="znížená",$N$187,0)</f>
        <v>0</v>
      </c>
      <c r="BG187" s="682">
        <f>IF($U$187="zákl. prenesená",$N$187,0)</f>
        <v>0</v>
      </c>
      <c r="BH187" s="682">
        <f>IF($U$187="zníž. prenesená",$N$187,0)</f>
        <v>0</v>
      </c>
      <c r="BI187" s="682">
        <f>IF($U$187="nulová",$N$187,0)</f>
        <v>0</v>
      </c>
      <c r="BJ187" s="575" t="s">
        <v>38</v>
      </c>
      <c r="BK187" s="683">
        <f>ROUND($L$187*$K$187,3)</f>
        <v>0</v>
      </c>
      <c r="BL187" s="575" t="s">
        <v>50</v>
      </c>
      <c r="BM187" s="575" t="s">
        <v>2599</v>
      </c>
    </row>
    <row r="188" spans="2:65" s="575" customFormat="1" ht="27" customHeight="1">
      <c r="B188" s="576"/>
      <c r="C188" s="671" t="s">
        <v>2600</v>
      </c>
      <c r="D188" s="671" t="s">
        <v>2398</v>
      </c>
      <c r="E188" s="672" t="s">
        <v>2601</v>
      </c>
      <c r="F188" s="673" t="s">
        <v>2602</v>
      </c>
      <c r="G188" s="674"/>
      <c r="H188" s="674"/>
      <c r="I188" s="674"/>
      <c r="J188" s="675" t="s">
        <v>245</v>
      </c>
      <c r="K188" s="676">
        <v>2</v>
      </c>
      <c r="L188" s="677"/>
      <c r="M188" s="674"/>
      <c r="N188" s="677"/>
      <c r="O188" s="674"/>
      <c r="P188" s="674"/>
      <c r="Q188" s="674"/>
      <c r="R188" s="579"/>
      <c r="T188" s="678"/>
      <c r="U188" s="679" t="s">
        <v>2358</v>
      </c>
      <c r="V188" s="680">
        <v>0</v>
      </c>
      <c r="W188" s="680">
        <f>$V$188*$K$188</f>
        <v>0</v>
      </c>
      <c r="X188" s="680">
        <v>0</v>
      </c>
      <c r="Y188" s="680">
        <f>$X$188*$K$188</f>
        <v>0</v>
      </c>
      <c r="Z188" s="680">
        <v>0</v>
      </c>
      <c r="AA188" s="681">
        <f>$Z$188*$K$188</f>
        <v>0</v>
      </c>
      <c r="AR188" s="575" t="s">
        <v>50</v>
      </c>
      <c r="AT188" s="575" t="s">
        <v>2398</v>
      </c>
      <c r="AU188" s="575" t="s">
        <v>38</v>
      </c>
      <c r="AY188" s="575" t="s">
        <v>2396</v>
      </c>
      <c r="BE188" s="682">
        <f>IF($U$188="základná",$N$188,0)</f>
        <v>0</v>
      </c>
      <c r="BF188" s="682">
        <f>IF($U$188="znížená",$N$188,0)</f>
        <v>0</v>
      </c>
      <c r="BG188" s="682">
        <f>IF($U$188="zákl. prenesená",$N$188,0)</f>
        <v>0</v>
      </c>
      <c r="BH188" s="682">
        <f>IF($U$188="zníž. prenesená",$N$188,0)</f>
        <v>0</v>
      </c>
      <c r="BI188" s="682">
        <f>IF($U$188="nulová",$N$188,0)</f>
        <v>0</v>
      </c>
      <c r="BJ188" s="575" t="s">
        <v>38</v>
      </c>
      <c r="BK188" s="683">
        <f>ROUND($L$188*$K$188,3)</f>
        <v>0</v>
      </c>
      <c r="BL188" s="575" t="s">
        <v>50</v>
      </c>
      <c r="BM188" s="575" t="s">
        <v>2603</v>
      </c>
    </row>
    <row r="189" spans="2:65" s="575" customFormat="1" ht="27" customHeight="1">
      <c r="B189" s="576"/>
      <c r="C189" s="684" t="s">
        <v>2604</v>
      </c>
      <c r="D189" s="684" t="s">
        <v>2448</v>
      </c>
      <c r="E189" s="685" t="s">
        <v>2605</v>
      </c>
      <c r="F189" s="686" t="s">
        <v>2606</v>
      </c>
      <c r="G189" s="687"/>
      <c r="H189" s="687"/>
      <c r="I189" s="687"/>
      <c r="J189" s="688" t="s">
        <v>245</v>
      </c>
      <c r="K189" s="689">
        <v>2</v>
      </c>
      <c r="L189" s="690"/>
      <c r="M189" s="687"/>
      <c r="N189" s="690"/>
      <c r="O189" s="674"/>
      <c r="P189" s="674"/>
      <c r="Q189" s="674"/>
      <c r="R189" s="579"/>
      <c r="T189" s="678"/>
      <c r="U189" s="679" t="s">
        <v>2358</v>
      </c>
      <c r="V189" s="680">
        <v>0</v>
      </c>
      <c r="W189" s="680">
        <f>$V$189*$K$189</f>
        <v>0</v>
      </c>
      <c r="X189" s="680">
        <v>0</v>
      </c>
      <c r="Y189" s="680">
        <f>$X$189*$K$189</f>
        <v>0</v>
      </c>
      <c r="Z189" s="680">
        <v>0</v>
      </c>
      <c r="AA189" s="681">
        <f>$Z$189*$K$189</f>
        <v>0</v>
      </c>
      <c r="AR189" s="575" t="s">
        <v>34</v>
      </c>
      <c r="AT189" s="575" t="s">
        <v>2448</v>
      </c>
      <c r="AU189" s="575" t="s">
        <v>38</v>
      </c>
      <c r="AY189" s="575" t="s">
        <v>2396</v>
      </c>
      <c r="BE189" s="682">
        <f>IF($U$189="základná",$N$189,0)</f>
        <v>0</v>
      </c>
      <c r="BF189" s="682">
        <f>IF($U$189="znížená",$N$189,0)</f>
        <v>0</v>
      </c>
      <c r="BG189" s="682">
        <f>IF($U$189="zákl. prenesená",$N$189,0)</f>
        <v>0</v>
      </c>
      <c r="BH189" s="682">
        <f>IF($U$189="zníž. prenesená",$N$189,0)</f>
        <v>0</v>
      </c>
      <c r="BI189" s="682">
        <f>IF($U$189="nulová",$N$189,0)</f>
        <v>0</v>
      </c>
      <c r="BJ189" s="575" t="s">
        <v>38</v>
      </c>
      <c r="BK189" s="683">
        <f>ROUND($L$189*$K$189,3)</f>
        <v>0</v>
      </c>
      <c r="BL189" s="575" t="s">
        <v>50</v>
      </c>
      <c r="BM189" s="575" t="s">
        <v>2607</v>
      </c>
    </row>
    <row r="190" spans="2:65" s="575" customFormat="1" ht="27" customHeight="1">
      <c r="B190" s="576"/>
      <c r="C190" s="671" t="s">
        <v>2608</v>
      </c>
      <c r="D190" s="671" t="s">
        <v>2398</v>
      </c>
      <c r="E190" s="672" t="s">
        <v>2609</v>
      </c>
      <c r="F190" s="673" t="s">
        <v>2610</v>
      </c>
      <c r="G190" s="674"/>
      <c r="H190" s="674"/>
      <c r="I190" s="674"/>
      <c r="J190" s="675" t="s">
        <v>245</v>
      </c>
      <c r="K190" s="676">
        <v>8</v>
      </c>
      <c r="L190" s="677"/>
      <c r="M190" s="674"/>
      <c r="N190" s="677"/>
      <c r="O190" s="674"/>
      <c r="P190" s="674"/>
      <c r="Q190" s="674"/>
      <c r="R190" s="579"/>
      <c r="T190" s="678"/>
      <c r="U190" s="679" t="s">
        <v>2358</v>
      </c>
      <c r="V190" s="680">
        <v>0.12516</v>
      </c>
      <c r="W190" s="680">
        <f>$V$190*$K$190</f>
        <v>1.00128</v>
      </c>
      <c r="X190" s="680">
        <v>2E-05</v>
      </c>
      <c r="Y190" s="680">
        <f>$X$190*$K$190</f>
        <v>0.00016</v>
      </c>
      <c r="Z190" s="680">
        <v>0</v>
      </c>
      <c r="AA190" s="681">
        <f>$Z$190*$K$190</f>
        <v>0</v>
      </c>
      <c r="AR190" s="575" t="s">
        <v>50</v>
      </c>
      <c r="AT190" s="575" t="s">
        <v>2398</v>
      </c>
      <c r="AU190" s="575" t="s">
        <v>38</v>
      </c>
      <c r="AY190" s="575" t="s">
        <v>2396</v>
      </c>
      <c r="BE190" s="682">
        <f>IF($U$190="základná",$N$190,0)</f>
        <v>0</v>
      </c>
      <c r="BF190" s="682">
        <f>IF($U$190="znížená",$N$190,0)</f>
        <v>0</v>
      </c>
      <c r="BG190" s="682">
        <f>IF($U$190="zákl. prenesená",$N$190,0)</f>
        <v>0</v>
      </c>
      <c r="BH190" s="682">
        <f>IF($U$190="zníž. prenesená",$N$190,0)</f>
        <v>0</v>
      </c>
      <c r="BI190" s="682">
        <f>IF($U$190="nulová",$N$190,0)</f>
        <v>0</v>
      </c>
      <c r="BJ190" s="575" t="s">
        <v>38</v>
      </c>
      <c r="BK190" s="683">
        <f>ROUND($L$190*$K$190,3)</f>
        <v>0</v>
      </c>
      <c r="BL190" s="575" t="s">
        <v>50</v>
      </c>
      <c r="BM190" s="575" t="s">
        <v>2611</v>
      </c>
    </row>
    <row r="191" spans="2:65" s="575" customFormat="1" ht="27" customHeight="1">
      <c r="B191" s="576"/>
      <c r="C191" s="684" t="s">
        <v>2612</v>
      </c>
      <c r="D191" s="684" t="s">
        <v>2448</v>
      </c>
      <c r="E191" s="685" t="s">
        <v>2613</v>
      </c>
      <c r="F191" s="686" t="s">
        <v>2614</v>
      </c>
      <c r="G191" s="687"/>
      <c r="H191" s="687"/>
      <c r="I191" s="687"/>
      <c r="J191" s="688" t="s">
        <v>245</v>
      </c>
      <c r="K191" s="689">
        <v>8</v>
      </c>
      <c r="L191" s="690"/>
      <c r="M191" s="687"/>
      <c r="N191" s="690"/>
      <c r="O191" s="674"/>
      <c r="P191" s="674"/>
      <c r="Q191" s="674"/>
      <c r="R191" s="579"/>
      <c r="T191" s="678"/>
      <c r="U191" s="679" t="s">
        <v>2358</v>
      </c>
      <c r="V191" s="680">
        <v>0</v>
      </c>
      <c r="W191" s="680">
        <f>$V$191*$K$191</f>
        <v>0</v>
      </c>
      <c r="X191" s="680">
        <v>7.5E-05</v>
      </c>
      <c r="Y191" s="680">
        <f>$X$191*$K$191</f>
        <v>0.0006</v>
      </c>
      <c r="Z191" s="680">
        <v>0</v>
      </c>
      <c r="AA191" s="681">
        <f>$Z$191*$K$191</f>
        <v>0</v>
      </c>
      <c r="AR191" s="575" t="s">
        <v>34</v>
      </c>
      <c r="AT191" s="575" t="s">
        <v>2448</v>
      </c>
      <c r="AU191" s="575" t="s">
        <v>38</v>
      </c>
      <c r="AY191" s="575" t="s">
        <v>2396</v>
      </c>
      <c r="BE191" s="682">
        <f>IF($U$191="základná",$N$191,0)</f>
        <v>0</v>
      </c>
      <c r="BF191" s="682">
        <f>IF($U$191="znížená",$N$191,0)</f>
        <v>0</v>
      </c>
      <c r="BG191" s="682">
        <f>IF($U$191="zákl. prenesená",$N$191,0)</f>
        <v>0</v>
      </c>
      <c r="BH191" s="682">
        <f>IF($U$191="zníž. prenesená",$N$191,0)</f>
        <v>0</v>
      </c>
      <c r="BI191" s="682">
        <f>IF($U$191="nulová",$N$191,0)</f>
        <v>0</v>
      </c>
      <c r="BJ191" s="575" t="s">
        <v>38</v>
      </c>
      <c r="BK191" s="683">
        <f>ROUND($L$191*$K$191,3)</f>
        <v>0</v>
      </c>
      <c r="BL191" s="575" t="s">
        <v>50</v>
      </c>
      <c r="BM191" s="575" t="s">
        <v>2615</v>
      </c>
    </row>
    <row r="192" spans="2:65" s="575" customFormat="1" ht="15.75" customHeight="1">
      <c r="B192" s="576"/>
      <c r="C192" s="671" t="s">
        <v>2616</v>
      </c>
      <c r="D192" s="671" t="s">
        <v>2398</v>
      </c>
      <c r="E192" s="672" t="s">
        <v>2617</v>
      </c>
      <c r="F192" s="673" t="s">
        <v>2618</v>
      </c>
      <c r="G192" s="674"/>
      <c r="H192" s="674"/>
      <c r="I192" s="674"/>
      <c r="J192" s="675" t="s">
        <v>245</v>
      </c>
      <c r="K192" s="676">
        <v>2</v>
      </c>
      <c r="L192" s="677"/>
      <c r="M192" s="674"/>
      <c r="N192" s="677"/>
      <c r="O192" s="674"/>
      <c r="P192" s="674"/>
      <c r="Q192" s="674"/>
      <c r="R192" s="579"/>
      <c r="T192" s="678"/>
      <c r="U192" s="679" t="s">
        <v>2358</v>
      </c>
      <c r="V192" s="680">
        <v>0.207</v>
      </c>
      <c r="W192" s="680">
        <f>$V$192*$K$192</f>
        <v>0.414</v>
      </c>
      <c r="X192" s="680">
        <v>4E-05</v>
      </c>
      <c r="Y192" s="680">
        <f>$X$192*$K$192</f>
        <v>8E-05</v>
      </c>
      <c r="Z192" s="680">
        <v>0</v>
      </c>
      <c r="AA192" s="681">
        <f>$Z$192*$K$192</f>
        <v>0</v>
      </c>
      <c r="AR192" s="575" t="s">
        <v>50</v>
      </c>
      <c r="AT192" s="575" t="s">
        <v>2398</v>
      </c>
      <c r="AU192" s="575" t="s">
        <v>38</v>
      </c>
      <c r="AY192" s="575" t="s">
        <v>2396</v>
      </c>
      <c r="BE192" s="682">
        <f>IF($U$192="základná",$N$192,0)</f>
        <v>0</v>
      </c>
      <c r="BF192" s="682">
        <f>IF($U$192="znížená",$N$192,0)</f>
        <v>0</v>
      </c>
      <c r="BG192" s="682">
        <f>IF($U$192="zákl. prenesená",$N$192,0)</f>
        <v>0</v>
      </c>
      <c r="BH192" s="682">
        <f>IF($U$192="zníž. prenesená",$N$192,0)</f>
        <v>0</v>
      </c>
      <c r="BI192" s="682">
        <f>IF($U$192="nulová",$N$192,0)</f>
        <v>0</v>
      </c>
      <c r="BJ192" s="575" t="s">
        <v>38</v>
      </c>
      <c r="BK192" s="683">
        <f>ROUND($L$192*$K$192,3)</f>
        <v>0</v>
      </c>
      <c r="BL192" s="575" t="s">
        <v>50</v>
      </c>
      <c r="BM192" s="575" t="s">
        <v>2619</v>
      </c>
    </row>
    <row r="193" spans="2:65" s="575" customFormat="1" ht="15.75" customHeight="1">
      <c r="B193" s="576"/>
      <c r="C193" s="684" t="s">
        <v>2620</v>
      </c>
      <c r="D193" s="684" t="s">
        <v>2448</v>
      </c>
      <c r="E193" s="685" t="s">
        <v>2621</v>
      </c>
      <c r="F193" s="686" t="s">
        <v>2622</v>
      </c>
      <c r="G193" s="687"/>
      <c r="H193" s="687"/>
      <c r="I193" s="687"/>
      <c r="J193" s="688" t="s">
        <v>245</v>
      </c>
      <c r="K193" s="689">
        <v>2</v>
      </c>
      <c r="L193" s="690"/>
      <c r="M193" s="687"/>
      <c r="N193" s="690"/>
      <c r="O193" s="674"/>
      <c r="P193" s="674"/>
      <c r="Q193" s="674"/>
      <c r="R193" s="579"/>
      <c r="T193" s="678"/>
      <c r="U193" s="679" t="s">
        <v>2358</v>
      </c>
      <c r="V193" s="680">
        <v>0</v>
      </c>
      <c r="W193" s="680">
        <f>$V$193*$K$193</f>
        <v>0</v>
      </c>
      <c r="X193" s="680">
        <v>0.000718</v>
      </c>
      <c r="Y193" s="680">
        <f>$X$193*$K$193</f>
        <v>0.001436</v>
      </c>
      <c r="Z193" s="680">
        <v>0</v>
      </c>
      <c r="AA193" s="681">
        <f>$Z$193*$K$193</f>
        <v>0</v>
      </c>
      <c r="AR193" s="575" t="s">
        <v>34</v>
      </c>
      <c r="AT193" s="575" t="s">
        <v>2448</v>
      </c>
      <c r="AU193" s="575" t="s">
        <v>38</v>
      </c>
      <c r="AY193" s="575" t="s">
        <v>2396</v>
      </c>
      <c r="BE193" s="682">
        <f>IF($U$193="základná",$N$193,0)</f>
        <v>0</v>
      </c>
      <c r="BF193" s="682">
        <f>IF($U$193="znížená",$N$193,0)</f>
        <v>0</v>
      </c>
      <c r="BG193" s="682">
        <f>IF($U$193="zákl. prenesená",$N$193,0)</f>
        <v>0</v>
      </c>
      <c r="BH193" s="682">
        <f>IF($U$193="zníž. prenesená",$N$193,0)</f>
        <v>0</v>
      </c>
      <c r="BI193" s="682">
        <f>IF($U$193="nulová",$N$193,0)</f>
        <v>0</v>
      </c>
      <c r="BJ193" s="575" t="s">
        <v>38</v>
      </c>
      <c r="BK193" s="683">
        <f>ROUND($L$193*$K$193,3)</f>
        <v>0</v>
      </c>
      <c r="BL193" s="575" t="s">
        <v>50</v>
      </c>
      <c r="BM193" s="575" t="s">
        <v>2623</v>
      </c>
    </row>
    <row r="194" spans="2:65" s="575" customFormat="1" ht="27" customHeight="1">
      <c r="B194" s="576"/>
      <c r="C194" s="671" t="s">
        <v>2624</v>
      </c>
      <c r="D194" s="671" t="s">
        <v>2398</v>
      </c>
      <c r="E194" s="672" t="s">
        <v>2625</v>
      </c>
      <c r="F194" s="673" t="s">
        <v>2626</v>
      </c>
      <c r="G194" s="674"/>
      <c r="H194" s="674"/>
      <c r="I194" s="674"/>
      <c r="J194" s="675" t="s">
        <v>245</v>
      </c>
      <c r="K194" s="676">
        <v>2</v>
      </c>
      <c r="L194" s="677"/>
      <c r="M194" s="674"/>
      <c r="N194" s="677"/>
      <c r="O194" s="674"/>
      <c r="P194" s="674"/>
      <c r="Q194" s="674"/>
      <c r="R194" s="579"/>
      <c r="T194" s="678"/>
      <c r="U194" s="679" t="s">
        <v>2358</v>
      </c>
      <c r="V194" s="680">
        <v>0.19643</v>
      </c>
      <c r="W194" s="680">
        <f>$V$194*$K$194</f>
        <v>0.39286</v>
      </c>
      <c r="X194" s="680">
        <v>2E-05</v>
      </c>
      <c r="Y194" s="680">
        <f>$X$194*$K$194</f>
        <v>4E-05</v>
      </c>
      <c r="Z194" s="680">
        <v>0</v>
      </c>
      <c r="AA194" s="681">
        <f>$Z$194*$K$194</f>
        <v>0</v>
      </c>
      <c r="AR194" s="575" t="s">
        <v>52</v>
      </c>
      <c r="AT194" s="575" t="s">
        <v>2398</v>
      </c>
      <c r="AU194" s="575" t="s">
        <v>38</v>
      </c>
      <c r="AY194" s="575" t="s">
        <v>2396</v>
      </c>
      <c r="BE194" s="682">
        <f>IF($U$194="základná",$N$194,0)</f>
        <v>0</v>
      </c>
      <c r="BF194" s="682">
        <f>IF($U$194="znížená",$N$194,0)</f>
        <v>0</v>
      </c>
      <c r="BG194" s="682">
        <f>IF($U$194="zákl. prenesená",$N$194,0)</f>
        <v>0</v>
      </c>
      <c r="BH194" s="682">
        <f>IF($U$194="zníž. prenesená",$N$194,0)</f>
        <v>0</v>
      </c>
      <c r="BI194" s="682">
        <f>IF($U$194="nulová",$N$194,0)</f>
        <v>0</v>
      </c>
      <c r="BJ194" s="575" t="s">
        <v>38</v>
      </c>
      <c r="BK194" s="683">
        <f>ROUND($L$194*$K$194,3)</f>
        <v>0</v>
      </c>
      <c r="BL194" s="575" t="s">
        <v>52</v>
      </c>
      <c r="BM194" s="575" t="s">
        <v>2627</v>
      </c>
    </row>
    <row r="195" spans="2:65" s="575" customFormat="1" ht="15.75" customHeight="1">
      <c r="B195" s="576"/>
      <c r="C195" s="684" t="s">
        <v>2628</v>
      </c>
      <c r="D195" s="684" t="s">
        <v>2448</v>
      </c>
      <c r="E195" s="685" t="s">
        <v>2629</v>
      </c>
      <c r="F195" s="686" t="s">
        <v>2630</v>
      </c>
      <c r="G195" s="687"/>
      <c r="H195" s="687"/>
      <c r="I195" s="687"/>
      <c r="J195" s="688" t="s">
        <v>245</v>
      </c>
      <c r="K195" s="689">
        <v>2</v>
      </c>
      <c r="L195" s="690"/>
      <c r="M195" s="687"/>
      <c r="N195" s="690"/>
      <c r="O195" s="674"/>
      <c r="P195" s="674"/>
      <c r="Q195" s="674"/>
      <c r="R195" s="579"/>
      <c r="T195" s="678"/>
      <c r="U195" s="679" t="s">
        <v>2358</v>
      </c>
      <c r="V195" s="680">
        <v>0</v>
      </c>
      <c r="W195" s="680">
        <f>$V$195*$K$195</f>
        <v>0</v>
      </c>
      <c r="X195" s="680">
        <v>0.00062</v>
      </c>
      <c r="Y195" s="680">
        <f>$X$195*$K$195</f>
        <v>0.00124</v>
      </c>
      <c r="Z195" s="680">
        <v>0</v>
      </c>
      <c r="AA195" s="681">
        <f>$Z$195*$K$195</f>
        <v>0</v>
      </c>
      <c r="AR195" s="575" t="s">
        <v>2493</v>
      </c>
      <c r="AT195" s="575" t="s">
        <v>2448</v>
      </c>
      <c r="AU195" s="575" t="s">
        <v>38</v>
      </c>
      <c r="AY195" s="575" t="s">
        <v>2396</v>
      </c>
      <c r="BE195" s="682">
        <f>IF($U$195="základná",$N$195,0)</f>
        <v>0</v>
      </c>
      <c r="BF195" s="682">
        <f>IF($U$195="znížená",$N$195,0)</f>
        <v>0</v>
      </c>
      <c r="BG195" s="682">
        <f>IF($U$195="zákl. prenesená",$N$195,0)</f>
        <v>0</v>
      </c>
      <c r="BH195" s="682">
        <f>IF($U$195="zníž. prenesená",$N$195,0)</f>
        <v>0</v>
      </c>
      <c r="BI195" s="682">
        <f>IF($U$195="nulová",$N$195,0)</f>
        <v>0</v>
      </c>
      <c r="BJ195" s="575" t="s">
        <v>38</v>
      </c>
      <c r="BK195" s="683">
        <f>ROUND($L$195*$K$195,3)</f>
        <v>0</v>
      </c>
      <c r="BL195" s="575" t="s">
        <v>52</v>
      </c>
      <c r="BM195" s="575" t="s">
        <v>2631</v>
      </c>
    </row>
    <row r="196" spans="2:65" s="575" customFormat="1" ht="27" customHeight="1">
      <c r="B196" s="576"/>
      <c r="C196" s="671" t="s">
        <v>2632</v>
      </c>
      <c r="D196" s="671" t="s">
        <v>2398</v>
      </c>
      <c r="E196" s="672" t="s">
        <v>2633</v>
      </c>
      <c r="F196" s="673" t="s">
        <v>2634</v>
      </c>
      <c r="G196" s="674"/>
      <c r="H196" s="674"/>
      <c r="I196" s="674"/>
      <c r="J196" s="675" t="s">
        <v>245</v>
      </c>
      <c r="K196" s="676">
        <v>2</v>
      </c>
      <c r="L196" s="677"/>
      <c r="M196" s="674"/>
      <c r="N196" s="677"/>
      <c r="O196" s="674"/>
      <c r="P196" s="674"/>
      <c r="Q196" s="674"/>
      <c r="R196" s="579"/>
      <c r="T196" s="678"/>
      <c r="U196" s="679" t="s">
        <v>2358</v>
      </c>
      <c r="V196" s="680">
        <v>0.21448</v>
      </c>
      <c r="W196" s="680">
        <f>$V$196*$K$196</f>
        <v>0.42896</v>
      </c>
      <c r="X196" s="680">
        <v>2E-05</v>
      </c>
      <c r="Y196" s="680">
        <f>$X$196*$K$196</f>
        <v>4E-05</v>
      </c>
      <c r="Z196" s="680">
        <v>0</v>
      </c>
      <c r="AA196" s="681">
        <f>$Z$196*$K$196</f>
        <v>0</v>
      </c>
      <c r="AR196" s="575" t="s">
        <v>52</v>
      </c>
      <c r="AT196" s="575" t="s">
        <v>2398</v>
      </c>
      <c r="AU196" s="575" t="s">
        <v>38</v>
      </c>
      <c r="AY196" s="575" t="s">
        <v>2396</v>
      </c>
      <c r="BE196" s="682">
        <f>IF($U$196="základná",$N$196,0)</f>
        <v>0</v>
      </c>
      <c r="BF196" s="682">
        <f>IF($U$196="znížená",$N$196,0)</f>
        <v>0</v>
      </c>
      <c r="BG196" s="682">
        <f>IF($U$196="zákl. prenesená",$N$196,0)</f>
        <v>0</v>
      </c>
      <c r="BH196" s="682">
        <f>IF($U$196="zníž. prenesená",$N$196,0)</f>
        <v>0</v>
      </c>
      <c r="BI196" s="682">
        <f>IF($U$196="nulová",$N$196,0)</f>
        <v>0</v>
      </c>
      <c r="BJ196" s="575" t="s">
        <v>38</v>
      </c>
      <c r="BK196" s="683">
        <f>ROUND($L$196*$K$196,3)</f>
        <v>0</v>
      </c>
      <c r="BL196" s="575" t="s">
        <v>52</v>
      </c>
      <c r="BM196" s="575" t="s">
        <v>2635</v>
      </c>
    </row>
    <row r="197" spans="2:65" s="575" customFormat="1" ht="15.75" customHeight="1">
      <c r="B197" s="576"/>
      <c r="C197" s="684" t="s">
        <v>2636</v>
      </c>
      <c r="D197" s="684" t="s">
        <v>2448</v>
      </c>
      <c r="E197" s="685" t="s">
        <v>2637</v>
      </c>
      <c r="F197" s="686" t="s">
        <v>2638</v>
      </c>
      <c r="G197" s="687"/>
      <c r="H197" s="687"/>
      <c r="I197" s="687"/>
      <c r="J197" s="688" t="s">
        <v>245</v>
      </c>
      <c r="K197" s="689">
        <v>2</v>
      </c>
      <c r="L197" s="690"/>
      <c r="M197" s="687"/>
      <c r="N197" s="690"/>
      <c r="O197" s="674"/>
      <c r="P197" s="674"/>
      <c r="Q197" s="674"/>
      <c r="R197" s="579"/>
      <c r="T197" s="678"/>
      <c r="U197" s="679" t="s">
        <v>2358</v>
      </c>
      <c r="V197" s="680">
        <v>0</v>
      </c>
      <c r="W197" s="680">
        <f>$V$197*$K$197</f>
        <v>0</v>
      </c>
      <c r="X197" s="680">
        <v>0.001</v>
      </c>
      <c r="Y197" s="680">
        <f>$X$197*$K$197</f>
        <v>0.002</v>
      </c>
      <c r="Z197" s="680">
        <v>0</v>
      </c>
      <c r="AA197" s="681">
        <f>$Z$197*$K$197</f>
        <v>0</v>
      </c>
      <c r="AR197" s="575" t="s">
        <v>2493</v>
      </c>
      <c r="AT197" s="575" t="s">
        <v>2448</v>
      </c>
      <c r="AU197" s="575" t="s">
        <v>38</v>
      </c>
      <c r="AY197" s="575" t="s">
        <v>2396</v>
      </c>
      <c r="BE197" s="682">
        <f>IF($U$197="základná",$N$197,0)</f>
        <v>0</v>
      </c>
      <c r="BF197" s="682">
        <f>IF($U$197="znížená",$N$197,0)</f>
        <v>0</v>
      </c>
      <c r="BG197" s="682">
        <f>IF($U$197="zákl. prenesená",$N$197,0)</f>
        <v>0</v>
      </c>
      <c r="BH197" s="682">
        <f>IF($U$197="zníž. prenesená",$N$197,0)</f>
        <v>0</v>
      </c>
      <c r="BI197" s="682">
        <f>IF($U$197="nulová",$N$197,0)</f>
        <v>0</v>
      </c>
      <c r="BJ197" s="575" t="s">
        <v>38</v>
      </c>
      <c r="BK197" s="683">
        <f>ROUND($L$197*$K$197,3)</f>
        <v>0</v>
      </c>
      <c r="BL197" s="575" t="s">
        <v>52</v>
      </c>
      <c r="BM197" s="575" t="s">
        <v>2639</v>
      </c>
    </row>
    <row r="198" spans="2:65" s="575" customFormat="1" ht="27" customHeight="1">
      <c r="B198" s="576"/>
      <c r="C198" s="671" t="s">
        <v>2640</v>
      </c>
      <c r="D198" s="671" t="s">
        <v>2398</v>
      </c>
      <c r="E198" s="672" t="s">
        <v>2641</v>
      </c>
      <c r="F198" s="673" t="s">
        <v>2642</v>
      </c>
      <c r="G198" s="674"/>
      <c r="H198" s="674"/>
      <c r="I198" s="674"/>
      <c r="J198" s="675" t="s">
        <v>245</v>
      </c>
      <c r="K198" s="676">
        <v>1</v>
      </c>
      <c r="L198" s="677"/>
      <c r="M198" s="674"/>
      <c r="N198" s="677"/>
      <c r="O198" s="674"/>
      <c r="P198" s="674"/>
      <c r="Q198" s="674"/>
      <c r="R198" s="579"/>
      <c r="T198" s="678"/>
      <c r="U198" s="679" t="s">
        <v>2358</v>
      </c>
      <c r="V198" s="680">
        <v>0.25661</v>
      </c>
      <c r="W198" s="680">
        <f>$V$198*$K$198</f>
        <v>0.25661</v>
      </c>
      <c r="X198" s="680">
        <v>2E-05</v>
      </c>
      <c r="Y198" s="680">
        <f>$X$198*$K$198</f>
        <v>2E-05</v>
      </c>
      <c r="Z198" s="680">
        <v>0</v>
      </c>
      <c r="AA198" s="681">
        <f>$Z$198*$K$198</f>
        <v>0</v>
      </c>
      <c r="AR198" s="575" t="s">
        <v>52</v>
      </c>
      <c r="AT198" s="575" t="s">
        <v>2398</v>
      </c>
      <c r="AU198" s="575" t="s">
        <v>38</v>
      </c>
      <c r="AY198" s="575" t="s">
        <v>2396</v>
      </c>
      <c r="BE198" s="682">
        <f>IF($U$198="základná",$N$198,0)</f>
        <v>0</v>
      </c>
      <c r="BF198" s="682">
        <f>IF($U$198="znížená",$N$198,0)</f>
        <v>0</v>
      </c>
      <c r="BG198" s="682">
        <f>IF($U$198="zákl. prenesená",$N$198,0)</f>
        <v>0</v>
      </c>
      <c r="BH198" s="682">
        <f>IF($U$198="zníž. prenesená",$N$198,0)</f>
        <v>0</v>
      </c>
      <c r="BI198" s="682">
        <f>IF($U$198="nulová",$N$198,0)</f>
        <v>0</v>
      </c>
      <c r="BJ198" s="575" t="s">
        <v>38</v>
      </c>
      <c r="BK198" s="683">
        <f>ROUND($L$198*$K$198,3)</f>
        <v>0</v>
      </c>
      <c r="BL198" s="575" t="s">
        <v>52</v>
      </c>
      <c r="BM198" s="575" t="s">
        <v>2643</v>
      </c>
    </row>
    <row r="199" spans="2:65" s="575" customFormat="1" ht="15.75" customHeight="1">
      <c r="B199" s="576"/>
      <c r="C199" s="684" t="s">
        <v>2644</v>
      </c>
      <c r="D199" s="684" t="s">
        <v>2448</v>
      </c>
      <c r="E199" s="685" t="s">
        <v>2645</v>
      </c>
      <c r="F199" s="686" t="s">
        <v>2646</v>
      </c>
      <c r="G199" s="687"/>
      <c r="H199" s="687"/>
      <c r="I199" s="687"/>
      <c r="J199" s="688" t="s">
        <v>245</v>
      </c>
      <c r="K199" s="689">
        <v>1</v>
      </c>
      <c r="L199" s="690"/>
      <c r="M199" s="687"/>
      <c r="N199" s="690"/>
      <c r="O199" s="674"/>
      <c r="P199" s="674"/>
      <c r="Q199" s="674"/>
      <c r="R199" s="579"/>
      <c r="T199" s="678"/>
      <c r="U199" s="679" t="s">
        <v>2358</v>
      </c>
      <c r="V199" s="680">
        <v>0</v>
      </c>
      <c r="W199" s="680">
        <f>$V$199*$K$199</f>
        <v>0</v>
      </c>
      <c r="X199" s="680">
        <v>0.0017</v>
      </c>
      <c r="Y199" s="680">
        <f>$X$199*$K$199</f>
        <v>0.0017</v>
      </c>
      <c r="Z199" s="680">
        <v>0</v>
      </c>
      <c r="AA199" s="681">
        <f>$Z$199*$K$199</f>
        <v>0</v>
      </c>
      <c r="AR199" s="575" t="s">
        <v>2493</v>
      </c>
      <c r="AT199" s="575" t="s">
        <v>2448</v>
      </c>
      <c r="AU199" s="575" t="s">
        <v>38</v>
      </c>
      <c r="AY199" s="575" t="s">
        <v>2396</v>
      </c>
      <c r="BE199" s="682">
        <f>IF($U$199="základná",$N$199,0)</f>
        <v>0</v>
      </c>
      <c r="BF199" s="682">
        <f>IF($U$199="znížená",$N$199,0)</f>
        <v>0</v>
      </c>
      <c r="BG199" s="682">
        <f>IF($U$199="zákl. prenesená",$N$199,0)</f>
        <v>0</v>
      </c>
      <c r="BH199" s="682">
        <f>IF($U$199="zníž. prenesená",$N$199,0)</f>
        <v>0</v>
      </c>
      <c r="BI199" s="682">
        <f>IF($U$199="nulová",$N$199,0)</f>
        <v>0</v>
      </c>
      <c r="BJ199" s="575" t="s">
        <v>38</v>
      </c>
      <c r="BK199" s="683">
        <f>ROUND($L$199*$K$199,3)</f>
        <v>0</v>
      </c>
      <c r="BL199" s="575" t="s">
        <v>52</v>
      </c>
      <c r="BM199" s="575" t="s">
        <v>2647</v>
      </c>
    </row>
    <row r="200" spans="2:65" s="575" customFormat="1" ht="15.75" customHeight="1">
      <c r="B200" s="576"/>
      <c r="C200" s="671" t="s">
        <v>2648</v>
      </c>
      <c r="D200" s="671" t="s">
        <v>2398</v>
      </c>
      <c r="E200" s="672" t="s">
        <v>2649</v>
      </c>
      <c r="F200" s="673" t="s">
        <v>2650</v>
      </c>
      <c r="G200" s="674"/>
      <c r="H200" s="674"/>
      <c r="I200" s="674"/>
      <c r="J200" s="675" t="s">
        <v>245</v>
      </c>
      <c r="K200" s="676">
        <v>2</v>
      </c>
      <c r="L200" s="677"/>
      <c r="M200" s="674"/>
      <c r="N200" s="677"/>
      <c r="O200" s="674"/>
      <c r="P200" s="674"/>
      <c r="Q200" s="674"/>
      <c r="R200" s="579"/>
      <c r="T200" s="678"/>
      <c r="U200" s="679" t="s">
        <v>2358</v>
      </c>
      <c r="V200" s="680">
        <v>0</v>
      </c>
      <c r="W200" s="680">
        <f>$V$200*$K$200</f>
        <v>0</v>
      </c>
      <c r="X200" s="680">
        <v>0</v>
      </c>
      <c r="Y200" s="680">
        <f>$X$200*$K$200</f>
        <v>0</v>
      </c>
      <c r="Z200" s="680">
        <v>0</v>
      </c>
      <c r="AA200" s="681">
        <f>$Z$200*$K$200</f>
        <v>0</v>
      </c>
      <c r="AR200" s="575" t="s">
        <v>50</v>
      </c>
      <c r="AT200" s="575" t="s">
        <v>2398</v>
      </c>
      <c r="AU200" s="575" t="s">
        <v>38</v>
      </c>
      <c r="AY200" s="575" t="s">
        <v>2396</v>
      </c>
      <c r="BE200" s="682">
        <f>IF($U$200="základná",$N$200,0)</f>
        <v>0</v>
      </c>
      <c r="BF200" s="682">
        <f>IF($U$200="znížená",$N$200,0)</f>
        <v>0</v>
      </c>
      <c r="BG200" s="682">
        <f>IF($U$200="zákl. prenesená",$N$200,0)</f>
        <v>0</v>
      </c>
      <c r="BH200" s="682">
        <f>IF($U$200="zníž. prenesená",$N$200,0)</f>
        <v>0</v>
      </c>
      <c r="BI200" s="682">
        <f>IF($U$200="nulová",$N$200,0)</f>
        <v>0</v>
      </c>
      <c r="BJ200" s="575" t="s">
        <v>38</v>
      </c>
      <c r="BK200" s="683">
        <f>ROUND($L$200*$K$200,3)</f>
        <v>0</v>
      </c>
      <c r="BL200" s="575" t="s">
        <v>50</v>
      </c>
      <c r="BM200" s="575" t="s">
        <v>2651</v>
      </c>
    </row>
    <row r="201" spans="2:65" s="575" customFormat="1" ht="15.75" customHeight="1">
      <c r="B201" s="576"/>
      <c r="C201" s="684" t="s">
        <v>2652</v>
      </c>
      <c r="D201" s="684" t="s">
        <v>2448</v>
      </c>
      <c r="E201" s="685" t="s">
        <v>2653</v>
      </c>
      <c r="F201" s="686" t="s">
        <v>2654</v>
      </c>
      <c r="G201" s="687"/>
      <c r="H201" s="687"/>
      <c r="I201" s="687"/>
      <c r="J201" s="688" t="s">
        <v>245</v>
      </c>
      <c r="K201" s="689">
        <v>2</v>
      </c>
      <c r="L201" s="690"/>
      <c r="M201" s="687"/>
      <c r="N201" s="690"/>
      <c r="O201" s="674"/>
      <c r="P201" s="674"/>
      <c r="Q201" s="674"/>
      <c r="R201" s="579"/>
      <c r="T201" s="678"/>
      <c r="U201" s="679" t="s">
        <v>2358</v>
      </c>
      <c r="V201" s="680">
        <v>0</v>
      </c>
      <c r="W201" s="680">
        <f>$V$201*$K$201</f>
        <v>0</v>
      </c>
      <c r="X201" s="680">
        <v>0</v>
      </c>
      <c r="Y201" s="680">
        <f>$X$201*$K$201</f>
        <v>0</v>
      </c>
      <c r="Z201" s="680">
        <v>0</v>
      </c>
      <c r="AA201" s="681">
        <f>$Z$201*$K$201</f>
        <v>0</v>
      </c>
      <c r="AR201" s="575" t="s">
        <v>34</v>
      </c>
      <c r="AT201" s="575" t="s">
        <v>2448</v>
      </c>
      <c r="AU201" s="575" t="s">
        <v>38</v>
      </c>
      <c r="AY201" s="575" t="s">
        <v>2396</v>
      </c>
      <c r="BE201" s="682">
        <f>IF($U$201="základná",$N$201,0)</f>
        <v>0</v>
      </c>
      <c r="BF201" s="682">
        <f>IF($U$201="znížená",$N$201,0)</f>
        <v>0</v>
      </c>
      <c r="BG201" s="682">
        <f>IF($U$201="zákl. prenesená",$N$201,0)</f>
        <v>0</v>
      </c>
      <c r="BH201" s="682">
        <f>IF($U$201="zníž. prenesená",$N$201,0)</f>
        <v>0</v>
      </c>
      <c r="BI201" s="682">
        <f>IF($U$201="nulová",$N$201,0)</f>
        <v>0</v>
      </c>
      <c r="BJ201" s="575" t="s">
        <v>38</v>
      </c>
      <c r="BK201" s="683">
        <f>ROUND($L$201*$K$201,3)</f>
        <v>0</v>
      </c>
      <c r="BL201" s="575" t="s">
        <v>50</v>
      </c>
      <c r="BM201" s="575" t="s">
        <v>2655</v>
      </c>
    </row>
    <row r="202" spans="2:65" s="575" customFormat="1" ht="15.75" customHeight="1">
      <c r="B202" s="576"/>
      <c r="C202" s="671" t="s">
        <v>2656</v>
      </c>
      <c r="D202" s="671" t="s">
        <v>2398</v>
      </c>
      <c r="E202" s="672" t="s">
        <v>2657</v>
      </c>
      <c r="F202" s="673" t="s">
        <v>2658</v>
      </c>
      <c r="G202" s="674"/>
      <c r="H202" s="674"/>
      <c r="I202" s="674"/>
      <c r="J202" s="675" t="s">
        <v>245</v>
      </c>
      <c r="K202" s="676">
        <v>1</v>
      </c>
      <c r="L202" s="677"/>
      <c r="M202" s="674"/>
      <c r="N202" s="677"/>
      <c r="O202" s="674"/>
      <c r="P202" s="674"/>
      <c r="Q202" s="674"/>
      <c r="R202" s="579"/>
      <c r="T202" s="678"/>
      <c r="U202" s="679" t="s">
        <v>2358</v>
      </c>
      <c r="V202" s="680">
        <v>0</v>
      </c>
      <c r="W202" s="680">
        <f>$V$202*$K$202</f>
        <v>0</v>
      </c>
      <c r="X202" s="680">
        <v>0</v>
      </c>
      <c r="Y202" s="680">
        <f>$X$202*$K$202</f>
        <v>0</v>
      </c>
      <c r="Z202" s="680">
        <v>0</v>
      </c>
      <c r="AA202" s="681">
        <f>$Z$202*$K$202</f>
        <v>0</v>
      </c>
      <c r="AR202" s="575" t="s">
        <v>50</v>
      </c>
      <c r="AT202" s="575" t="s">
        <v>2398</v>
      </c>
      <c r="AU202" s="575" t="s">
        <v>38</v>
      </c>
      <c r="AY202" s="575" t="s">
        <v>2396</v>
      </c>
      <c r="BE202" s="682">
        <f>IF($U$202="základná",$N$202,0)</f>
        <v>0</v>
      </c>
      <c r="BF202" s="682">
        <f>IF($U$202="znížená",$N$202,0)</f>
        <v>0</v>
      </c>
      <c r="BG202" s="682">
        <f>IF($U$202="zákl. prenesená",$N$202,0)</f>
        <v>0</v>
      </c>
      <c r="BH202" s="682">
        <f>IF($U$202="zníž. prenesená",$N$202,0)</f>
        <v>0</v>
      </c>
      <c r="BI202" s="682">
        <f>IF($U$202="nulová",$N$202,0)</f>
        <v>0</v>
      </c>
      <c r="BJ202" s="575" t="s">
        <v>38</v>
      </c>
      <c r="BK202" s="683">
        <f>ROUND($L$202*$K$202,3)</f>
        <v>0</v>
      </c>
      <c r="BL202" s="575" t="s">
        <v>50</v>
      </c>
      <c r="BM202" s="575" t="s">
        <v>2659</v>
      </c>
    </row>
    <row r="203" spans="2:65" s="575" customFormat="1" ht="15.75" customHeight="1">
      <c r="B203" s="576"/>
      <c r="C203" s="684" t="s">
        <v>2660</v>
      </c>
      <c r="D203" s="684" t="s">
        <v>2448</v>
      </c>
      <c r="E203" s="685" t="s">
        <v>2661</v>
      </c>
      <c r="F203" s="686" t="s">
        <v>2662</v>
      </c>
      <c r="G203" s="687"/>
      <c r="H203" s="687"/>
      <c r="I203" s="687"/>
      <c r="J203" s="688" t="s">
        <v>245</v>
      </c>
      <c r="K203" s="689">
        <v>1</v>
      </c>
      <c r="L203" s="690"/>
      <c r="M203" s="687"/>
      <c r="N203" s="690"/>
      <c r="O203" s="674"/>
      <c r="P203" s="674"/>
      <c r="Q203" s="674"/>
      <c r="R203" s="579"/>
      <c r="T203" s="678"/>
      <c r="U203" s="679" t="s">
        <v>2358</v>
      </c>
      <c r="V203" s="680">
        <v>0</v>
      </c>
      <c r="W203" s="680">
        <f>$V$203*$K$203</f>
        <v>0</v>
      </c>
      <c r="X203" s="680">
        <v>0</v>
      </c>
      <c r="Y203" s="680">
        <f>$X$203*$K$203</f>
        <v>0</v>
      </c>
      <c r="Z203" s="680">
        <v>0</v>
      </c>
      <c r="AA203" s="681">
        <f>$Z$203*$K$203</f>
        <v>0</v>
      </c>
      <c r="AR203" s="575" t="s">
        <v>34</v>
      </c>
      <c r="AT203" s="575" t="s">
        <v>2448</v>
      </c>
      <c r="AU203" s="575" t="s">
        <v>38</v>
      </c>
      <c r="AY203" s="575" t="s">
        <v>2396</v>
      </c>
      <c r="BE203" s="682">
        <f>IF($U$203="základná",$N$203,0)</f>
        <v>0</v>
      </c>
      <c r="BF203" s="682">
        <f>IF($U$203="znížená",$N$203,0)</f>
        <v>0</v>
      </c>
      <c r="BG203" s="682">
        <f>IF($U$203="zákl. prenesená",$N$203,0)</f>
        <v>0</v>
      </c>
      <c r="BH203" s="682">
        <f>IF($U$203="zníž. prenesená",$N$203,0)</f>
        <v>0</v>
      </c>
      <c r="BI203" s="682">
        <f>IF($U$203="nulová",$N$203,0)</f>
        <v>0</v>
      </c>
      <c r="BJ203" s="575" t="s">
        <v>38</v>
      </c>
      <c r="BK203" s="683">
        <f>ROUND($L$203*$K$203,3)</f>
        <v>0</v>
      </c>
      <c r="BL203" s="575" t="s">
        <v>50</v>
      </c>
      <c r="BM203" s="575" t="s">
        <v>2663</v>
      </c>
    </row>
    <row r="204" spans="2:65" s="575" customFormat="1" ht="15.75" customHeight="1">
      <c r="B204" s="576"/>
      <c r="C204" s="671" t="s">
        <v>81</v>
      </c>
      <c r="D204" s="671" t="s">
        <v>2398</v>
      </c>
      <c r="E204" s="672" t="s">
        <v>2664</v>
      </c>
      <c r="F204" s="673" t="s">
        <v>2665</v>
      </c>
      <c r="G204" s="674"/>
      <c r="H204" s="674"/>
      <c r="I204" s="674"/>
      <c r="J204" s="675" t="s">
        <v>144</v>
      </c>
      <c r="K204" s="676">
        <v>9</v>
      </c>
      <c r="L204" s="677"/>
      <c r="M204" s="674"/>
      <c r="N204" s="677"/>
      <c r="O204" s="674"/>
      <c r="P204" s="674"/>
      <c r="Q204" s="674"/>
      <c r="R204" s="579"/>
      <c r="T204" s="678"/>
      <c r="U204" s="679" t="s">
        <v>2358</v>
      </c>
      <c r="V204" s="680">
        <v>0</v>
      </c>
      <c r="W204" s="680">
        <f>$V$204*$K$204</f>
        <v>0</v>
      </c>
      <c r="X204" s="680">
        <v>0</v>
      </c>
      <c r="Y204" s="680">
        <f>$X$204*$K$204</f>
        <v>0</v>
      </c>
      <c r="Z204" s="680">
        <v>0</v>
      </c>
      <c r="AA204" s="681">
        <f>$Z$204*$K$204</f>
        <v>0</v>
      </c>
      <c r="AR204" s="575" t="s">
        <v>50</v>
      </c>
      <c r="AT204" s="575" t="s">
        <v>2398</v>
      </c>
      <c r="AU204" s="575" t="s">
        <v>38</v>
      </c>
      <c r="AY204" s="575" t="s">
        <v>2396</v>
      </c>
      <c r="BE204" s="682">
        <f>IF($U$204="základná",$N$204,0)</f>
        <v>0</v>
      </c>
      <c r="BF204" s="682">
        <f>IF($U$204="znížená",$N$204,0)</f>
        <v>0</v>
      </c>
      <c r="BG204" s="682">
        <f>IF($U$204="zákl. prenesená",$N$204,0)</f>
        <v>0</v>
      </c>
      <c r="BH204" s="682">
        <f>IF($U$204="zníž. prenesená",$N$204,0)</f>
        <v>0</v>
      </c>
      <c r="BI204" s="682">
        <f>IF($U$204="nulová",$N$204,0)</f>
        <v>0</v>
      </c>
      <c r="BJ204" s="575" t="s">
        <v>38</v>
      </c>
      <c r="BK204" s="683">
        <f>ROUND($L$204*$K$204,3)</f>
        <v>0</v>
      </c>
      <c r="BL204" s="575" t="s">
        <v>50</v>
      </c>
      <c r="BM204" s="575" t="s">
        <v>2666</v>
      </c>
    </row>
    <row r="205" spans="2:65" s="575" customFormat="1" ht="15.75" customHeight="1">
      <c r="B205" s="576"/>
      <c r="C205" s="671" t="s">
        <v>85</v>
      </c>
      <c r="D205" s="671" t="s">
        <v>2398</v>
      </c>
      <c r="E205" s="672" t="s">
        <v>2667</v>
      </c>
      <c r="F205" s="673" t="s">
        <v>2668</v>
      </c>
      <c r="G205" s="674"/>
      <c r="H205" s="674"/>
      <c r="I205" s="674"/>
      <c r="J205" s="675" t="s">
        <v>144</v>
      </c>
      <c r="K205" s="676">
        <v>77</v>
      </c>
      <c r="L205" s="677"/>
      <c r="M205" s="674"/>
      <c r="N205" s="677"/>
      <c r="O205" s="674"/>
      <c r="P205" s="674"/>
      <c r="Q205" s="674"/>
      <c r="R205" s="579"/>
      <c r="T205" s="678"/>
      <c r="U205" s="679" t="s">
        <v>2358</v>
      </c>
      <c r="V205" s="680">
        <v>0</v>
      </c>
      <c r="W205" s="680">
        <f>$V$205*$K$205</f>
        <v>0</v>
      </c>
      <c r="X205" s="680">
        <v>0</v>
      </c>
      <c r="Y205" s="680">
        <f>$X$205*$K$205</f>
        <v>0</v>
      </c>
      <c r="Z205" s="680">
        <v>0</v>
      </c>
      <c r="AA205" s="681">
        <f>$Z$205*$K$205</f>
        <v>0</v>
      </c>
      <c r="AR205" s="575" t="s">
        <v>50</v>
      </c>
      <c r="AT205" s="575" t="s">
        <v>2398</v>
      </c>
      <c r="AU205" s="575" t="s">
        <v>38</v>
      </c>
      <c r="AY205" s="575" t="s">
        <v>2396</v>
      </c>
      <c r="BE205" s="682">
        <f>IF($U$205="základná",$N$205,0)</f>
        <v>0</v>
      </c>
      <c r="BF205" s="682">
        <f>IF($U$205="znížená",$N$205,0)</f>
        <v>0</v>
      </c>
      <c r="BG205" s="682">
        <f>IF($U$205="zákl. prenesená",$N$205,0)</f>
        <v>0</v>
      </c>
      <c r="BH205" s="682">
        <f>IF($U$205="zníž. prenesená",$N$205,0)</f>
        <v>0</v>
      </c>
      <c r="BI205" s="682">
        <f>IF($U$205="nulová",$N$205,0)</f>
        <v>0</v>
      </c>
      <c r="BJ205" s="575" t="s">
        <v>38</v>
      </c>
      <c r="BK205" s="683">
        <f>ROUND($L$205*$K$205,3)</f>
        <v>0</v>
      </c>
      <c r="BL205" s="575" t="s">
        <v>50</v>
      </c>
      <c r="BM205" s="575" t="s">
        <v>2669</v>
      </c>
    </row>
    <row r="206" spans="2:65" s="575" customFormat="1" ht="15.75" customHeight="1">
      <c r="B206" s="576"/>
      <c r="C206" s="671" t="s">
        <v>87</v>
      </c>
      <c r="D206" s="671" t="s">
        <v>2398</v>
      </c>
      <c r="E206" s="672" t="s">
        <v>2670</v>
      </c>
      <c r="F206" s="673" t="s">
        <v>2671</v>
      </c>
      <c r="G206" s="674"/>
      <c r="H206" s="674"/>
      <c r="I206" s="674"/>
      <c r="J206" s="675" t="s">
        <v>144</v>
      </c>
      <c r="K206" s="676">
        <v>10</v>
      </c>
      <c r="L206" s="677"/>
      <c r="M206" s="674"/>
      <c r="N206" s="677"/>
      <c r="O206" s="674"/>
      <c r="P206" s="674"/>
      <c r="Q206" s="674"/>
      <c r="R206" s="579"/>
      <c r="T206" s="678"/>
      <c r="U206" s="679" t="s">
        <v>2358</v>
      </c>
      <c r="V206" s="680">
        <v>0</v>
      </c>
      <c r="W206" s="680">
        <f>$V$206*$K$206</f>
        <v>0</v>
      </c>
      <c r="X206" s="680">
        <v>0</v>
      </c>
      <c r="Y206" s="680">
        <f>$X$206*$K$206</f>
        <v>0</v>
      </c>
      <c r="Z206" s="680">
        <v>0</v>
      </c>
      <c r="AA206" s="681">
        <f>$Z$206*$K$206</f>
        <v>0</v>
      </c>
      <c r="AR206" s="575" t="s">
        <v>50</v>
      </c>
      <c r="AT206" s="575" t="s">
        <v>2398</v>
      </c>
      <c r="AU206" s="575" t="s">
        <v>38</v>
      </c>
      <c r="AY206" s="575" t="s">
        <v>2396</v>
      </c>
      <c r="BE206" s="682">
        <f>IF($U$206="základná",$N$206,0)</f>
        <v>0</v>
      </c>
      <c r="BF206" s="682">
        <f>IF($U$206="znížená",$N$206,0)</f>
        <v>0</v>
      </c>
      <c r="BG206" s="682">
        <f>IF($U$206="zákl. prenesená",$N$206,0)</f>
        <v>0</v>
      </c>
      <c r="BH206" s="682">
        <f>IF($U$206="zníž. prenesená",$N$206,0)</f>
        <v>0</v>
      </c>
      <c r="BI206" s="682">
        <f>IF($U$206="nulová",$N$206,0)</f>
        <v>0</v>
      </c>
      <c r="BJ206" s="575" t="s">
        <v>38</v>
      </c>
      <c r="BK206" s="683">
        <f>ROUND($L$206*$K$206,3)</f>
        <v>0</v>
      </c>
      <c r="BL206" s="575" t="s">
        <v>50</v>
      </c>
      <c r="BM206" s="575" t="s">
        <v>2672</v>
      </c>
    </row>
    <row r="207" spans="2:65" s="575" customFormat="1" ht="15.75" customHeight="1">
      <c r="B207" s="576"/>
      <c r="C207" s="671" t="s">
        <v>89</v>
      </c>
      <c r="D207" s="671" t="s">
        <v>2398</v>
      </c>
      <c r="E207" s="672" t="s">
        <v>2673</v>
      </c>
      <c r="F207" s="673" t="s">
        <v>2674</v>
      </c>
      <c r="G207" s="674"/>
      <c r="H207" s="674"/>
      <c r="I207" s="674"/>
      <c r="J207" s="675" t="s">
        <v>144</v>
      </c>
      <c r="K207" s="676">
        <v>31</v>
      </c>
      <c r="L207" s="677"/>
      <c r="M207" s="674"/>
      <c r="N207" s="677"/>
      <c r="O207" s="674"/>
      <c r="P207" s="674"/>
      <c r="Q207" s="674"/>
      <c r="R207" s="579"/>
      <c r="T207" s="678"/>
      <c r="U207" s="679" t="s">
        <v>2358</v>
      </c>
      <c r="V207" s="680">
        <v>0</v>
      </c>
      <c r="W207" s="680">
        <f>$V$207*$K$207</f>
        <v>0</v>
      </c>
      <c r="X207" s="680">
        <v>0</v>
      </c>
      <c r="Y207" s="680">
        <f>$X$207*$K$207</f>
        <v>0</v>
      </c>
      <c r="Z207" s="680">
        <v>0</v>
      </c>
      <c r="AA207" s="681">
        <f>$Z$207*$K$207</f>
        <v>0</v>
      </c>
      <c r="AR207" s="575" t="s">
        <v>50</v>
      </c>
      <c r="AT207" s="575" t="s">
        <v>2398</v>
      </c>
      <c r="AU207" s="575" t="s">
        <v>38</v>
      </c>
      <c r="AY207" s="575" t="s">
        <v>2396</v>
      </c>
      <c r="BE207" s="682">
        <f>IF($U$207="základná",$N$207,0)</f>
        <v>0</v>
      </c>
      <c r="BF207" s="682">
        <f>IF($U$207="znížená",$N$207,0)</f>
        <v>0</v>
      </c>
      <c r="BG207" s="682">
        <f>IF($U$207="zákl. prenesená",$N$207,0)</f>
        <v>0</v>
      </c>
      <c r="BH207" s="682">
        <f>IF($U$207="zníž. prenesená",$N$207,0)</f>
        <v>0</v>
      </c>
      <c r="BI207" s="682">
        <f>IF($U$207="nulová",$N$207,0)</f>
        <v>0</v>
      </c>
      <c r="BJ207" s="575" t="s">
        <v>38</v>
      </c>
      <c r="BK207" s="683">
        <f>ROUND($L$207*$K$207,3)</f>
        <v>0</v>
      </c>
      <c r="BL207" s="575" t="s">
        <v>50</v>
      </c>
      <c r="BM207" s="575" t="s">
        <v>2675</v>
      </c>
    </row>
    <row r="208" spans="2:65" s="575" customFormat="1" ht="15.75" customHeight="1">
      <c r="B208" s="576"/>
      <c r="C208" s="671" t="s">
        <v>2676</v>
      </c>
      <c r="D208" s="671" t="s">
        <v>2398</v>
      </c>
      <c r="E208" s="672" t="s">
        <v>2677</v>
      </c>
      <c r="F208" s="673" t="s">
        <v>2678</v>
      </c>
      <c r="G208" s="674"/>
      <c r="H208" s="674"/>
      <c r="I208" s="674"/>
      <c r="J208" s="675" t="s">
        <v>144</v>
      </c>
      <c r="K208" s="676">
        <v>4</v>
      </c>
      <c r="L208" s="677"/>
      <c r="M208" s="674"/>
      <c r="N208" s="677"/>
      <c r="O208" s="674"/>
      <c r="P208" s="674"/>
      <c r="Q208" s="674"/>
      <c r="R208" s="579"/>
      <c r="T208" s="678"/>
      <c r="U208" s="679" t="s">
        <v>2358</v>
      </c>
      <c r="V208" s="680">
        <v>0</v>
      </c>
      <c r="W208" s="680">
        <f>$V$208*$K$208</f>
        <v>0</v>
      </c>
      <c r="X208" s="680">
        <v>0</v>
      </c>
      <c r="Y208" s="680">
        <f>$X$208*$K$208</f>
        <v>0</v>
      </c>
      <c r="Z208" s="680">
        <v>0</v>
      </c>
      <c r="AA208" s="681">
        <f>$Z$208*$K$208</f>
        <v>0</v>
      </c>
      <c r="AR208" s="575" t="s">
        <v>50</v>
      </c>
      <c r="AT208" s="575" t="s">
        <v>2398</v>
      </c>
      <c r="AU208" s="575" t="s">
        <v>38</v>
      </c>
      <c r="AY208" s="575" t="s">
        <v>2396</v>
      </c>
      <c r="BE208" s="682">
        <f>IF($U$208="základná",$N$208,0)</f>
        <v>0</v>
      </c>
      <c r="BF208" s="682">
        <f>IF($U$208="znížená",$N$208,0)</f>
        <v>0</v>
      </c>
      <c r="BG208" s="682">
        <f>IF($U$208="zákl. prenesená",$N$208,0)</f>
        <v>0</v>
      </c>
      <c r="BH208" s="682">
        <f>IF($U$208="zníž. prenesená",$N$208,0)</f>
        <v>0</v>
      </c>
      <c r="BI208" s="682">
        <f>IF($U$208="nulová",$N$208,0)</f>
        <v>0</v>
      </c>
      <c r="BJ208" s="575" t="s">
        <v>38</v>
      </c>
      <c r="BK208" s="683">
        <f>ROUND($L$208*$K$208,3)</f>
        <v>0</v>
      </c>
      <c r="BL208" s="575" t="s">
        <v>50</v>
      </c>
      <c r="BM208" s="575" t="s">
        <v>2679</v>
      </c>
    </row>
    <row r="209" spans="2:65" s="575" customFormat="1" ht="15.75" customHeight="1">
      <c r="B209" s="576"/>
      <c r="C209" s="671" t="s">
        <v>2680</v>
      </c>
      <c r="D209" s="671" t="s">
        <v>2398</v>
      </c>
      <c r="E209" s="672" t="s">
        <v>2681</v>
      </c>
      <c r="F209" s="673" t="s">
        <v>2682</v>
      </c>
      <c r="G209" s="674"/>
      <c r="H209" s="674"/>
      <c r="I209" s="674"/>
      <c r="J209" s="675" t="s">
        <v>144</v>
      </c>
      <c r="K209" s="676">
        <v>21</v>
      </c>
      <c r="L209" s="677"/>
      <c r="M209" s="674"/>
      <c r="N209" s="677"/>
      <c r="O209" s="674"/>
      <c r="P209" s="674"/>
      <c r="Q209" s="674"/>
      <c r="R209" s="579"/>
      <c r="T209" s="678"/>
      <c r="U209" s="679" t="s">
        <v>2358</v>
      </c>
      <c r="V209" s="680">
        <v>0</v>
      </c>
      <c r="W209" s="680">
        <f>$V$209*$K$209</f>
        <v>0</v>
      </c>
      <c r="X209" s="680">
        <v>0</v>
      </c>
      <c r="Y209" s="680">
        <f>$X$209*$K$209</f>
        <v>0</v>
      </c>
      <c r="Z209" s="680">
        <v>0</v>
      </c>
      <c r="AA209" s="681">
        <f>$Z$209*$K$209</f>
        <v>0</v>
      </c>
      <c r="AR209" s="575" t="s">
        <v>50</v>
      </c>
      <c r="AT209" s="575" t="s">
        <v>2398</v>
      </c>
      <c r="AU209" s="575" t="s">
        <v>38</v>
      </c>
      <c r="AY209" s="575" t="s">
        <v>2396</v>
      </c>
      <c r="BE209" s="682">
        <f>IF($U$209="základná",$N$209,0)</f>
        <v>0</v>
      </c>
      <c r="BF209" s="682">
        <f>IF($U$209="znížená",$N$209,0)</f>
        <v>0</v>
      </c>
      <c r="BG209" s="682">
        <f>IF($U$209="zákl. prenesená",$N$209,0)</f>
        <v>0</v>
      </c>
      <c r="BH209" s="682">
        <f>IF($U$209="zníž. prenesená",$N$209,0)</f>
        <v>0</v>
      </c>
      <c r="BI209" s="682">
        <f>IF($U$209="nulová",$N$209,0)</f>
        <v>0</v>
      </c>
      <c r="BJ209" s="575" t="s">
        <v>38</v>
      </c>
      <c r="BK209" s="683">
        <f>ROUND($L$209*$K$209,3)</f>
        <v>0</v>
      </c>
      <c r="BL209" s="575" t="s">
        <v>50</v>
      </c>
      <c r="BM209" s="575" t="s">
        <v>2683</v>
      </c>
    </row>
    <row r="210" spans="2:65" s="575" customFormat="1" ht="15.75" customHeight="1">
      <c r="B210" s="576"/>
      <c r="C210" s="671" t="s">
        <v>74</v>
      </c>
      <c r="D210" s="671" t="s">
        <v>2398</v>
      </c>
      <c r="E210" s="672" t="s">
        <v>2684</v>
      </c>
      <c r="F210" s="673" t="s">
        <v>2685</v>
      </c>
      <c r="G210" s="674"/>
      <c r="H210" s="674"/>
      <c r="I210" s="674"/>
      <c r="J210" s="675" t="s">
        <v>144</v>
      </c>
      <c r="K210" s="676">
        <v>9</v>
      </c>
      <c r="L210" s="677"/>
      <c r="M210" s="674"/>
      <c r="N210" s="677"/>
      <c r="O210" s="674"/>
      <c r="P210" s="674"/>
      <c r="Q210" s="674"/>
      <c r="R210" s="579"/>
      <c r="T210" s="678"/>
      <c r="U210" s="679" t="s">
        <v>2358</v>
      </c>
      <c r="V210" s="680">
        <v>0</v>
      </c>
      <c r="W210" s="680">
        <f>$V$210*$K$210</f>
        <v>0</v>
      </c>
      <c r="X210" s="680">
        <v>0</v>
      </c>
      <c r="Y210" s="680">
        <f>$X$210*$K$210</f>
        <v>0</v>
      </c>
      <c r="Z210" s="680">
        <v>0</v>
      </c>
      <c r="AA210" s="681">
        <f>$Z$210*$K$210</f>
        <v>0</v>
      </c>
      <c r="AR210" s="575" t="s">
        <v>50</v>
      </c>
      <c r="AT210" s="575" t="s">
        <v>2398</v>
      </c>
      <c r="AU210" s="575" t="s">
        <v>38</v>
      </c>
      <c r="AY210" s="575" t="s">
        <v>2396</v>
      </c>
      <c r="BE210" s="682">
        <f>IF($U$210="základná",$N$210,0)</f>
        <v>0</v>
      </c>
      <c r="BF210" s="682">
        <f>IF($U$210="znížená",$N$210,0)</f>
        <v>0</v>
      </c>
      <c r="BG210" s="682">
        <f>IF($U$210="zákl. prenesená",$N$210,0)</f>
        <v>0</v>
      </c>
      <c r="BH210" s="682">
        <f>IF($U$210="zníž. prenesená",$N$210,0)</f>
        <v>0</v>
      </c>
      <c r="BI210" s="682">
        <f>IF($U$210="nulová",$N$210,0)</f>
        <v>0</v>
      </c>
      <c r="BJ210" s="575" t="s">
        <v>38</v>
      </c>
      <c r="BK210" s="683">
        <f>ROUND($L$210*$K$210,3)</f>
        <v>0</v>
      </c>
      <c r="BL210" s="575" t="s">
        <v>50</v>
      </c>
      <c r="BM210" s="575" t="s">
        <v>2686</v>
      </c>
    </row>
    <row r="211" spans="2:65" s="575" customFormat="1" ht="15.75" customHeight="1">
      <c r="B211" s="576"/>
      <c r="C211" s="671" t="s">
        <v>78</v>
      </c>
      <c r="D211" s="671" t="s">
        <v>2398</v>
      </c>
      <c r="E211" s="672" t="s">
        <v>2687</v>
      </c>
      <c r="F211" s="673" t="s">
        <v>2688</v>
      </c>
      <c r="G211" s="674"/>
      <c r="H211" s="674"/>
      <c r="I211" s="674"/>
      <c r="J211" s="675" t="s">
        <v>144</v>
      </c>
      <c r="K211" s="676">
        <v>1</v>
      </c>
      <c r="L211" s="677"/>
      <c r="M211" s="674"/>
      <c r="N211" s="677"/>
      <c r="O211" s="674"/>
      <c r="P211" s="674"/>
      <c r="Q211" s="674"/>
      <c r="R211" s="579"/>
      <c r="T211" s="678"/>
      <c r="U211" s="679" t="s">
        <v>2358</v>
      </c>
      <c r="V211" s="680">
        <v>0</v>
      </c>
      <c r="W211" s="680">
        <f>$V$211*$K$211</f>
        <v>0</v>
      </c>
      <c r="X211" s="680">
        <v>0</v>
      </c>
      <c r="Y211" s="680">
        <f>$X$211*$K$211</f>
        <v>0</v>
      </c>
      <c r="Z211" s="680">
        <v>0</v>
      </c>
      <c r="AA211" s="681">
        <f>$Z$211*$K$211</f>
        <v>0</v>
      </c>
      <c r="AR211" s="575" t="s">
        <v>50</v>
      </c>
      <c r="AT211" s="575" t="s">
        <v>2398</v>
      </c>
      <c r="AU211" s="575" t="s">
        <v>38</v>
      </c>
      <c r="AY211" s="575" t="s">
        <v>2396</v>
      </c>
      <c r="BE211" s="682">
        <f>IF($U$211="základná",$N$211,0)</f>
        <v>0</v>
      </c>
      <c r="BF211" s="682">
        <f>IF($U$211="znížená",$N$211,0)</f>
        <v>0</v>
      </c>
      <c r="BG211" s="682">
        <f>IF($U$211="zákl. prenesená",$N$211,0)</f>
        <v>0</v>
      </c>
      <c r="BH211" s="682">
        <f>IF($U$211="zníž. prenesená",$N$211,0)</f>
        <v>0</v>
      </c>
      <c r="BI211" s="682">
        <f>IF($U$211="nulová",$N$211,0)</f>
        <v>0</v>
      </c>
      <c r="BJ211" s="575" t="s">
        <v>38</v>
      </c>
      <c r="BK211" s="683">
        <f>ROUND($L$211*$K$211,3)</f>
        <v>0</v>
      </c>
      <c r="BL211" s="575" t="s">
        <v>50</v>
      </c>
      <c r="BM211" s="575" t="s">
        <v>2689</v>
      </c>
    </row>
    <row r="212" spans="2:65" s="575" customFormat="1" ht="27" customHeight="1">
      <c r="B212" s="576"/>
      <c r="C212" s="671" t="s">
        <v>2690</v>
      </c>
      <c r="D212" s="671" t="s">
        <v>2398</v>
      </c>
      <c r="E212" s="672" t="s">
        <v>2691</v>
      </c>
      <c r="F212" s="673" t="s">
        <v>2692</v>
      </c>
      <c r="G212" s="674"/>
      <c r="H212" s="674"/>
      <c r="I212" s="674"/>
      <c r="J212" s="675" t="s">
        <v>144</v>
      </c>
      <c r="K212" s="676">
        <v>161</v>
      </c>
      <c r="L212" s="677"/>
      <c r="M212" s="674"/>
      <c r="N212" s="677"/>
      <c r="O212" s="674"/>
      <c r="P212" s="674"/>
      <c r="Q212" s="674"/>
      <c r="R212" s="579"/>
      <c r="T212" s="678"/>
      <c r="U212" s="679" t="s">
        <v>2358</v>
      </c>
      <c r="V212" s="680">
        <v>0</v>
      </c>
      <c r="W212" s="680">
        <f>$V$212*$K$212</f>
        <v>0</v>
      </c>
      <c r="X212" s="680">
        <v>0</v>
      </c>
      <c r="Y212" s="680">
        <f>$X$212*$K$212</f>
        <v>0</v>
      </c>
      <c r="Z212" s="680">
        <v>0</v>
      </c>
      <c r="AA212" s="681">
        <f>$Z$212*$K$212</f>
        <v>0</v>
      </c>
      <c r="AR212" s="575" t="s">
        <v>50</v>
      </c>
      <c r="AT212" s="575" t="s">
        <v>2398</v>
      </c>
      <c r="AU212" s="575" t="s">
        <v>38</v>
      </c>
      <c r="AY212" s="575" t="s">
        <v>2396</v>
      </c>
      <c r="BE212" s="682">
        <f>IF($U$212="základná",$N$212,0)</f>
        <v>0</v>
      </c>
      <c r="BF212" s="682">
        <f>IF($U$212="znížená",$N$212,0)</f>
        <v>0</v>
      </c>
      <c r="BG212" s="682">
        <f>IF($U$212="zákl. prenesená",$N$212,0)</f>
        <v>0</v>
      </c>
      <c r="BH212" s="682">
        <f>IF($U$212="zníž. prenesená",$N$212,0)</f>
        <v>0</v>
      </c>
      <c r="BI212" s="682">
        <f>IF($U$212="nulová",$N$212,0)</f>
        <v>0</v>
      </c>
      <c r="BJ212" s="575" t="s">
        <v>38</v>
      </c>
      <c r="BK212" s="683">
        <f>ROUND($L$212*$K$212,3)</f>
        <v>0</v>
      </c>
      <c r="BL212" s="575" t="s">
        <v>50</v>
      </c>
      <c r="BM212" s="575" t="s">
        <v>2693</v>
      </c>
    </row>
    <row r="213" spans="2:65" s="575" customFormat="1" ht="27" customHeight="1">
      <c r="B213" s="576"/>
      <c r="C213" s="671" t="s">
        <v>2493</v>
      </c>
      <c r="D213" s="671" t="s">
        <v>2398</v>
      </c>
      <c r="E213" s="672" t="s">
        <v>2694</v>
      </c>
      <c r="F213" s="673" t="s">
        <v>2695</v>
      </c>
      <c r="G213" s="674"/>
      <c r="H213" s="674"/>
      <c r="I213" s="674"/>
      <c r="J213" s="675" t="s">
        <v>144</v>
      </c>
      <c r="K213" s="676">
        <v>161</v>
      </c>
      <c r="L213" s="677"/>
      <c r="M213" s="674"/>
      <c r="N213" s="677"/>
      <c r="O213" s="674"/>
      <c r="P213" s="674"/>
      <c r="Q213" s="674"/>
      <c r="R213" s="579"/>
      <c r="T213" s="678"/>
      <c r="U213" s="679" t="s">
        <v>2358</v>
      </c>
      <c r="V213" s="680">
        <v>0</v>
      </c>
      <c r="W213" s="680">
        <f>$V$213*$K$213</f>
        <v>0</v>
      </c>
      <c r="X213" s="680">
        <v>0</v>
      </c>
      <c r="Y213" s="680">
        <f>$X$213*$K$213</f>
        <v>0</v>
      </c>
      <c r="Z213" s="680">
        <v>0</v>
      </c>
      <c r="AA213" s="681">
        <f>$Z$213*$K$213</f>
        <v>0</v>
      </c>
      <c r="AR213" s="575" t="s">
        <v>50</v>
      </c>
      <c r="AT213" s="575" t="s">
        <v>2398</v>
      </c>
      <c r="AU213" s="575" t="s">
        <v>38</v>
      </c>
      <c r="AY213" s="575" t="s">
        <v>2396</v>
      </c>
      <c r="BE213" s="682">
        <f>IF($U$213="základná",$N$213,0)</f>
        <v>0</v>
      </c>
      <c r="BF213" s="682">
        <f>IF($U$213="znížená",$N$213,0)</f>
        <v>0</v>
      </c>
      <c r="BG213" s="682">
        <f>IF($U$213="zákl. prenesená",$N$213,0)</f>
        <v>0</v>
      </c>
      <c r="BH213" s="682">
        <f>IF($U$213="zníž. prenesená",$N$213,0)</f>
        <v>0</v>
      </c>
      <c r="BI213" s="682">
        <f>IF($U$213="nulová",$N$213,0)</f>
        <v>0</v>
      </c>
      <c r="BJ213" s="575" t="s">
        <v>38</v>
      </c>
      <c r="BK213" s="683">
        <f>ROUND($L$213*$K$213,3)</f>
        <v>0</v>
      </c>
      <c r="BL213" s="575" t="s">
        <v>50</v>
      </c>
      <c r="BM213" s="575" t="s">
        <v>2696</v>
      </c>
    </row>
    <row r="214" spans="2:65" s="575" customFormat="1" ht="27" customHeight="1">
      <c r="B214" s="576"/>
      <c r="C214" s="671" t="s">
        <v>2697</v>
      </c>
      <c r="D214" s="671" t="s">
        <v>2398</v>
      </c>
      <c r="E214" s="672" t="s">
        <v>2698</v>
      </c>
      <c r="F214" s="673" t="s">
        <v>2699</v>
      </c>
      <c r="G214" s="674"/>
      <c r="H214" s="674"/>
      <c r="I214" s="674"/>
      <c r="J214" s="675" t="s">
        <v>392</v>
      </c>
      <c r="K214" s="676">
        <v>3.982</v>
      </c>
      <c r="L214" s="677"/>
      <c r="M214" s="674"/>
      <c r="N214" s="677"/>
      <c r="O214" s="674"/>
      <c r="P214" s="674"/>
      <c r="Q214" s="674"/>
      <c r="R214" s="579"/>
      <c r="T214" s="678"/>
      <c r="U214" s="679" t="s">
        <v>2358</v>
      </c>
      <c r="V214" s="680">
        <v>0</v>
      </c>
      <c r="W214" s="680">
        <f>$V$214*$K$214</f>
        <v>0</v>
      </c>
      <c r="X214" s="680">
        <v>0</v>
      </c>
      <c r="Y214" s="680">
        <f>$X$214*$K$214</f>
        <v>0</v>
      </c>
      <c r="Z214" s="680">
        <v>0</v>
      </c>
      <c r="AA214" s="681">
        <f>$Z$214*$K$214</f>
        <v>0</v>
      </c>
      <c r="AR214" s="575" t="s">
        <v>52</v>
      </c>
      <c r="AT214" s="575" t="s">
        <v>2398</v>
      </c>
      <c r="AU214" s="575" t="s">
        <v>38</v>
      </c>
      <c r="AY214" s="575" t="s">
        <v>2396</v>
      </c>
      <c r="BE214" s="682">
        <f>IF($U$214="základná",$N$214,0)</f>
        <v>0</v>
      </c>
      <c r="BF214" s="682">
        <f>IF($U$214="znížená",$N$214,0)</f>
        <v>0</v>
      </c>
      <c r="BG214" s="682">
        <f>IF($U$214="zákl. prenesená",$N$214,0)</f>
        <v>0</v>
      </c>
      <c r="BH214" s="682">
        <f>IF($U$214="zníž. prenesená",$N$214,0)</f>
        <v>0</v>
      </c>
      <c r="BI214" s="682">
        <f>IF($U$214="nulová",$N$214,0)</f>
        <v>0</v>
      </c>
      <c r="BJ214" s="575" t="s">
        <v>38</v>
      </c>
      <c r="BK214" s="683">
        <f>ROUND($L$214*$K$214,3)</f>
        <v>0</v>
      </c>
      <c r="BL214" s="575" t="s">
        <v>52</v>
      </c>
      <c r="BM214" s="575" t="s">
        <v>2700</v>
      </c>
    </row>
    <row r="215" spans="2:63" s="658" customFormat="1" ht="30.75" customHeight="1">
      <c r="B215" s="659"/>
      <c r="D215" s="669" t="s">
        <v>2378</v>
      </c>
      <c r="E215" s="669"/>
      <c r="F215" s="669"/>
      <c r="G215" s="669"/>
      <c r="H215" s="669"/>
      <c r="I215" s="669"/>
      <c r="J215" s="669"/>
      <c r="K215" s="669"/>
      <c r="L215" s="669"/>
      <c r="M215" s="669"/>
      <c r="N215" s="670"/>
      <c r="O215" s="662"/>
      <c r="P215" s="662"/>
      <c r="Q215" s="662"/>
      <c r="R215" s="663"/>
      <c r="T215" s="664"/>
      <c r="W215" s="665">
        <f>SUM($W$216:$W$219)</f>
        <v>6.364002999999999</v>
      </c>
      <c r="Y215" s="665">
        <f>SUM($Y$216:$Y$219)</f>
        <v>0.023585</v>
      </c>
      <c r="AA215" s="666">
        <f>SUM($AA$216:$AA$219)</f>
        <v>0</v>
      </c>
      <c r="AR215" s="667" t="s">
        <v>38</v>
      </c>
      <c r="AT215" s="667" t="s">
        <v>72</v>
      </c>
      <c r="AU215" s="667" t="s">
        <v>31</v>
      </c>
      <c r="AY215" s="667" t="s">
        <v>2396</v>
      </c>
      <c r="BK215" s="668">
        <f>SUM($BK$216:$BK$219)</f>
        <v>0</v>
      </c>
    </row>
    <row r="216" spans="2:65" s="575" customFormat="1" ht="27" customHeight="1">
      <c r="B216" s="576"/>
      <c r="C216" s="671" t="s">
        <v>31</v>
      </c>
      <c r="D216" s="671" t="s">
        <v>2398</v>
      </c>
      <c r="E216" s="672" t="s">
        <v>2701</v>
      </c>
      <c r="F216" s="673" t="s">
        <v>2702</v>
      </c>
      <c r="G216" s="674"/>
      <c r="H216" s="674"/>
      <c r="I216" s="674"/>
      <c r="J216" s="675" t="s">
        <v>144</v>
      </c>
      <c r="K216" s="676">
        <v>12.7</v>
      </c>
      <c r="L216" s="677"/>
      <c r="M216" s="674"/>
      <c r="N216" s="677"/>
      <c r="O216" s="674"/>
      <c r="P216" s="674"/>
      <c r="Q216" s="674"/>
      <c r="R216" s="579"/>
      <c r="T216" s="678"/>
      <c r="U216" s="679" t="s">
        <v>2358</v>
      </c>
      <c r="V216" s="680">
        <v>0.45499</v>
      </c>
      <c r="W216" s="680">
        <f>$V$216*$K$216</f>
        <v>5.778372999999999</v>
      </c>
      <c r="X216" s="680">
        <v>0.00185</v>
      </c>
      <c r="Y216" s="680">
        <f>$X$216*$K$216</f>
        <v>0.023495</v>
      </c>
      <c r="Z216" s="680">
        <v>0</v>
      </c>
      <c r="AA216" s="681">
        <f>$Z$216*$K$216</f>
        <v>0</v>
      </c>
      <c r="AR216" s="575" t="s">
        <v>52</v>
      </c>
      <c r="AT216" s="575" t="s">
        <v>2398</v>
      </c>
      <c r="AU216" s="575" t="s">
        <v>38</v>
      </c>
      <c r="AY216" s="575" t="s">
        <v>2396</v>
      </c>
      <c r="BE216" s="682">
        <f>IF($U$216="základná",$N$216,0)</f>
        <v>0</v>
      </c>
      <c r="BF216" s="682">
        <f>IF($U$216="znížená",$N$216,0)</f>
        <v>0</v>
      </c>
      <c r="BG216" s="682">
        <f>IF($U$216="zákl. prenesená",$N$216,0)</f>
        <v>0</v>
      </c>
      <c r="BH216" s="682">
        <f>IF($U$216="zníž. prenesená",$N$216,0)</f>
        <v>0</v>
      </c>
      <c r="BI216" s="682">
        <f>IF($U$216="nulová",$N$216,0)</f>
        <v>0</v>
      </c>
      <c r="BJ216" s="575" t="s">
        <v>38</v>
      </c>
      <c r="BK216" s="683">
        <f>ROUND($L$216*$K$216,3)</f>
        <v>0</v>
      </c>
      <c r="BL216" s="575" t="s">
        <v>52</v>
      </c>
      <c r="BM216" s="575" t="s">
        <v>2703</v>
      </c>
    </row>
    <row r="217" spans="2:65" s="575" customFormat="1" ht="27" customHeight="1">
      <c r="B217" s="576"/>
      <c r="C217" s="671" t="s">
        <v>44</v>
      </c>
      <c r="D217" s="671" t="s">
        <v>2398</v>
      </c>
      <c r="E217" s="672" t="s">
        <v>2704</v>
      </c>
      <c r="F217" s="673" t="s">
        <v>2705</v>
      </c>
      <c r="G217" s="674"/>
      <c r="H217" s="674"/>
      <c r="I217" s="674"/>
      <c r="J217" s="675" t="s">
        <v>245</v>
      </c>
      <c r="K217" s="676">
        <v>3</v>
      </c>
      <c r="L217" s="677"/>
      <c r="M217" s="674"/>
      <c r="N217" s="677"/>
      <c r="O217" s="674"/>
      <c r="P217" s="674"/>
      <c r="Q217" s="674"/>
      <c r="R217" s="579"/>
      <c r="T217" s="678"/>
      <c r="U217" s="679" t="s">
        <v>2358</v>
      </c>
      <c r="V217" s="680">
        <v>0.19521</v>
      </c>
      <c r="W217" s="680">
        <f>$V$217*$K$217</f>
        <v>0.58563</v>
      </c>
      <c r="X217" s="680">
        <v>3E-05</v>
      </c>
      <c r="Y217" s="680">
        <f>$X$217*$K$217</f>
        <v>9E-05</v>
      </c>
      <c r="Z217" s="680">
        <v>0</v>
      </c>
      <c r="AA217" s="681">
        <f>$Z$217*$K$217</f>
        <v>0</v>
      </c>
      <c r="AR217" s="575" t="s">
        <v>52</v>
      </c>
      <c r="AT217" s="575" t="s">
        <v>2398</v>
      </c>
      <c r="AU217" s="575" t="s">
        <v>38</v>
      </c>
      <c r="AY217" s="575" t="s">
        <v>2396</v>
      </c>
      <c r="BE217" s="682">
        <f>IF($U$217="základná",$N$217,0)</f>
        <v>0</v>
      </c>
      <c r="BF217" s="682">
        <f>IF($U$217="znížená",$N$217,0)</f>
        <v>0</v>
      </c>
      <c r="BG217" s="682">
        <f>IF($U$217="zákl. prenesená",$N$217,0)</f>
        <v>0</v>
      </c>
      <c r="BH217" s="682">
        <f>IF($U$217="zníž. prenesená",$N$217,0)</f>
        <v>0</v>
      </c>
      <c r="BI217" s="682">
        <f>IF($U$217="nulová",$N$217,0)</f>
        <v>0</v>
      </c>
      <c r="BJ217" s="575" t="s">
        <v>38</v>
      </c>
      <c r="BK217" s="683">
        <f>ROUND($L$217*$K$217,3)</f>
        <v>0</v>
      </c>
      <c r="BL217" s="575" t="s">
        <v>52</v>
      </c>
      <c r="BM217" s="575" t="s">
        <v>2706</v>
      </c>
    </row>
    <row r="218" spans="2:65" s="575" customFormat="1" ht="15.75" customHeight="1">
      <c r="B218" s="576"/>
      <c r="C218" s="684" t="s">
        <v>50</v>
      </c>
      <c r="D218" s="684" t="s">
        <v>2448</v>
      </c>
      <c r="E218" s="685" t="s">
        <v>2707</v>
      </c>
      <c r="F218" s="686" t="s">
        <v>2708</v>
      </c>
      <c r="G218" s="687"/>
      <c r="H218" s="687"/>
      <c r="I218" s="687"/>
      <c r="J218" s="688" t="s">
        <v>245</v>
      </c>
      <c r="K218" s="689">
        <v>3</v>
      </c>
      <c r="L218" s="690"/>
      <c r="M218" s="687"/>
      <c r="N218" s="690"/>
      <c r="O218" s="674"/>
      <c r="P218" s="674"/>
      <c r="Q218" s="674"/>
      <c r="R218" s="579"/>
      <c r="T218" s="678"/>
      <c r="U218" s="679" t="s">
        <v>2358</v>
      </c>
      <c r="V218" s="680">
        <v>0</v>
      </c>
      <c r="W218" s="680">
        <f>$V$218*$K$218</f>
        <v>0</v>
      </c>
      <c r="X218" s="680">
        <v>0</v>
      </c>
      <c r="Y218" s="680">
        <f>$X$218*$K$218</f>
        <v>0</v>
      </c>
      <c r="Z218" s="680">
        <v>0</v>
      </c>
      <c r="AA218" s="681">
        <f>$Z$218*$K$218</f>
        <v>0</v>
      </c>
      <c r="AR218" s="575" t="s">
        <v>2493</v>
      </c>
      <c r="AT218" s="575" t="s">
        <v>2448</v>
      </c>
      <c r="AU218" s="575" t="s">
        <v>38</v>
      </c>
      <c r="AY218" s="575" t="s">
        <v>2396</v>
      </c>
      <c r="BE218" s="682">
        <f>IF($U$218="základná",$N$218,0)</f>
        <v>0</v>
      </c>
      <c r="BF218" s="682">
        <f>IF($U$218="znížená",$N$218,0)</f>
        <v>0</v>
      </c>
      <c r="BG218" s="682">
        <f>IF($U$218="zákl. prenesená",$N$218,0)</f>
        <v>0</v>
      </c>
      <c r="BH218" s="682">
        <f>IF($U$218="zníž. prenesená",$N$218,0)</f>
        <v>0</v>
      </c>
      <c r="BI218" s="682">
        <f>IF($U$218="nulová",$N$218,0)</f>
        <v>0</v>
      </c>
      <c r="BJ218" s="575" t="s">
        <v>38</v>
      </c>
      <c r="BK218" s="683">
        <f>ROUND($L$218*$K$218,3)</f>
        <v>0</v>
      </c>
      <c r="BL218" s="575" t="s">
        <v>52</v>
      </c>
      <c r="BM218" s="575" t="s">
        <v>2709</v>
      </c>
    </row>
    <row r="219" spans="2:65" s="575" customFormat="1" ht="27" customHeight="1">
      <c r="B219" s="576"/>
      <c r="C219" s="671" t="s">
        <v>61</v>
      </c>
      <c r="D219" s="671" t="s">
        <v>2398</v>
      </c>
      <c r="E219" s="672" t="s">
        <v>2710</v>
      </c>
      <c r="F219" s="673" t="s">
        <v>2711</v>
      </c>
      <c r="G219" s="674"/>
      <c r="H219" s="674"/>
      <c r="I219" s="674"/>
      <c r="J219" s="675" t="s">
        <v>392</v>
      </c>
      <c r="K219" s="676">
        <v>1.524</v>
      </c>
      <c r="L219" s="677"/>
      <c r="M219" s="674"/>
      <c r="N219" s="677"/>
      <c r="O219" s="674"/>
      <c r="P219" s="674"/>
      <c r="Q219" s="674"/>
      <c r="R219" s="579"/>
      <c r="T219" s="678"/>
      <c r="U219" s="679" t="s">
        <v>2358</v>
      </c>
      <c r="V219" s="680">
        <v>0</v>
      </c>
      <c r="W219" s="680">
        <f>$V$219*$K$219</f>
        <v>0</v>
      </c>
      <c r="X219" s="680">
        <v>0</v>
      </c>
      <c r="Y219" s="680">
        <f>$X$219*$K$219</f>
        <v>0</v>
      </c>
      <c r="Z219" s="680">
        <v>0</v>
      </c>
      <c r="AA219" s="681">
        <f>$Z$219*$K$219</f>
        <v>0</v>
      </c>
      <c r="AR219" s="575" t="s">
        <v>52</v>
      </c>
      <c r="AT219" s="575" t="s">
        <v>2398</v>
      </c>
      <c r="AU219" s="575" t="s">
        <v>38</v>
      </c>
      <c r="AY219" s="575" t="s">
        <v>2396</v>
      </c>
      <c r="BE219" s="682">
        <f>IF($U$219="základná",$N$219,0)</f>
        <v>0</v>
      </c>
      <c r="BF219" s="682">
        <f>IF($U$219="znížená",$N$219,0)</f>
        <v>0</v>
      </c>
      <c r="BG219" s="682">
        <f>IF($U$219="zákl. prenesená",$N$219,0)</f>
        <v>0</v>
      </c>
      <c r="BH219" s="682">
        <f>IF($U$219="zníž. prenesená",$N$219,0)</f>
        <v>0</v>
      </c>
      <c r="BI219" s="682">
        <f>IF($U$219="nulová",$N$219,0)</f>
        <v>0</v>
      </c>
      <c r="BJ219" s="575" t="s">
        <v>38</v>
      </c>
      <c r="BK219" s="683">
        <f>ROUND($L$219*$K$219,3)</f>
        <v>0</v>
      </c>
      <c r="BL219" s="575" t="s">
        <v>52</v>
      </c>
      <c r="BM219" s="575" t="s">
        <v>2712</v>
      </c>
    </row>
    <row r="220" spans="2:63" s="658" customFormat="1" ht="30.75" customHeight="1">
      <c r="B220" s="659"/>
      <c r="D220" s="669" t="s">
        <v>2379</v>
      </c>
      <c r="E220" s="669"/>
      <c r="F220" s="669"/>
      <c r="G220" s="669"/>
      <c r="H220" s="669"/>
      <c r="I220" s="669"/>
      <c r="J220" s="669"/>
      <c r="K220" s="669"/>
      <c r="L220" s="669"/>
      <c r="M220" s="669"/>
      <c r="N220" s="670"/>
      <c r="O220" s="662"/>
      <c r="P220" s="662"/>
      <c r="Q220" s="662"/>
      <c r="R220" s="663"/>
      <c r="T220" s="664"/>
      <c r="W220" s="665">
        <f>SUM($W$221:$W$228)</f>
        <v>0</v>
      </c>
      <c r="Y220" s="665">
        <f>SUM($Y$221:$Y$228)</f>
        <v>0.0036</v>
      </c>
      <c r="AA220" s="666">
        <f>SUM($AA$221:$AA$228)</f>
        <v>0</v>
      </c>
      <c r="AR220" s="667" t="s">
        <v>38</v>
      </c>
      <c r="AT220" s="667" t="s">
        <v>72</v>
      </c>
      <c r="AU220" s="667" t="s">
        <v>31</v>
      </c>
      <c r="AY220" s="667" t="s">
        <v>2396</v>
      </c>
      <c r="BK220" s="668">
        <f>SUM($BK$221:$BK$228)</f>
        <v>0</v>
      </c>
    </row>
    <row r="221" spans="2:65" s="575" customFormat="1" ht="27" customHeight="1">
      <c r="B221" s="576"/>
      <c r="C221" s="671" t="s">
        <v>2713</v>
      </c>
      <c r="D221" s="671" t="s">
        <v>2398</v>
      </c>
      <c r="E221" s="672" t="s">
        <v>2714</v>
      </c>
      <c r="F221" s="673" t="s">
        <v>2715</v>
      </c>
      <c r="G221" s="674"/>
      <c r="H221" s="674"/>
      <c r="I221" s="674"/>
      <c r="J221" s="675" t="s">
        <v>245</v>
      </c>
      <c r="K221" s="676">
        <v>30</v>
      </c>
      <c r="L221" s="677"/>
      <c r="M221" s="674"/>
      <c r="N221" s="677"/>
      <c r="O221" s="674"/>
      <c r="P221" s="674"/>
      <c r="Q221" s="674"/>
      <c r="R221" s="579"/>
      <c r="T221" s="678"/>
      <c r="U221" s="679" t="s">
        <v>2358</v>
      </c>
      <c r="V221" s="680">
        <v>0</v>
      </c>
      <c r="W221" s="680">
        <f>$V$221*$K$221</f>
        <v>0</v>
      </c>
      <c r="X221" s="680">
        <v>0</v>
      </c>
      <c r="Y221" s="680">
        <f>$X$221*$K$221</f>
        <v>0</v>
      </c>
      <c r="Z221" s="680">
        <v>0</v>
      </c>
      <c r="AA221" s="681">
        <f>$Z$221*$K$221</f>
        <v>0</v>
      </c>
      <c r="AR221" s="575" t="s">
        <v>50</v>
      </c>
      <c r="AT221" s="575" t="s">
        <v>2398</v>
      </c>
      <c r="AU221" s="575" t="s">
        <v>38</v>
      </c>
      <c r="AY221" s="575" t="s">
        <v>2396</v>
      </c>
      <c r="BE221" s="682">
        <f>IF($U$221="základná",$N$221,0)</f>
        <v>0</v>
      </c>
      <c r="BF221" s="682">
        <f>IF($U$221="znížená",$N$221,0)</f>
        <v>0</v>
      </c>
      <c r="BG221" s="682">
        <f>IF($U$221="zákl. prenesená",$N$221,0)</f>
        <v>0</v>
      </c>
      <c r="BH221" s="682">
        <f>IF($U$221="zníž. prenesená",$N$221,0)</f>
        <v>0</v>
      </c>
      <c r="BI221" s="682">
        <f>IF($U$221="nulová",$N$221,0)</f>
        <v>0</v>
      </c>
      <c r="BJ221" s="575" t="s">
        <v>38</v>
      </c>
      <c r="BK221" s="683">
        <f>ROUND($L$221*$K$221,3)</f>
        <v>0</v>
      </c>
      <c r="BL221" s="575" t="s">
        <v>50</v>
      </c>
      <c r="BM221" s="575" t="s">
        <v>2716</v>
      </c>
    </row>
    <row r="222" spans="2:65" s="575" customFormat="1" ht="15.75" customHeight="1">
      <c r="B222" s="576"/>
      <c r="C222" s="684" t="s">
        <v>2717</v>
      </c>
      <c r="D222" s="684" t="s">
        <v>2448</v>
      </c>
      <c r="E222" s="685" t="s">
        <v>2718</v>
      </c>
      <c r="F222" s="686" t="s">
        <v>2719</v>
      </c>
      <c r="G222" s="687"/>
      <c r="H222" s="687"/>
      <c r="I222" s="687"/>
      <c r="J222" s="688" t="s">
        <v>245</v>
      </c>
      <c r="K222" s="689">
        <v>30</v>
      </c>
      <c r="L222" s="690"/>
      <c r="M222" s="687"/>
      <c r="N222" s="690"/>
      <c r="O222" s="674"/>
      <c r="P222" s="674"/>
      <c r="Q222" s="674"/>
      <c r="R222" s="579"/>
      <c r="T222" s="678"/>
      <c r="U222" s="679" t="s">
        <v>2358</v>
      </c>
      <c r="V222" s="680">
        <v>0</v>
      </c>
      <c r="W222" s="680">
        <f>$V$222*$K$222</f>
        <v>0</v>
      </c>
      <c r="X222" s="680">
        <v>0.00012</v>
      </c>
      <c r="Y222" s="680">
        <f>$X$222*$K$222</f>
        <v>0.0036</v>
      </c>
      <c r="Z222" s="680">
        <v>0</v>
      </c>
      <c r="AA222" s="681">
        <f>$Z$222*$K$222</f>
        <v>0</v>
      </c>
      <c r="AR222" s="575" t="s">
        <v>34</v>
      </c>
      <c r="AT222" s="575" t="s">
        <v>2448</v>
      </c>
      <c r="AU222" s="575" t="s">
        <v>38</v>
      </c>
      <c r="AY222" s="575" t="s">
        <v>2396</v>
      </c>
      <c r="BE222" s="682">
        <f>IF($U$222="základná",$N$222,0)</f>
        <v>0</v>
      </c>
      <c r="BF222" s="682">
        <f>IF($U$222="znížená",$N$222,0)</f>
        <v>0</v>
      </c>
      <c r="BG222" s="682">
        <f>IF($U$222="zákl. prenesená",$N$222,0)</f>
        <v>0</v>
      </c>
      <c r="BH222" s="682">
        <f>IF($U$222="zníž. prenesená",$N$222,0)</f>
        <v>0</v>
      </c>
      <c r="BI222" s="682">
        <f>IF($U$222="nulová",$N$222,0)</f>
        <v>0</v>
      </c>
      <c r="BJ222" s="575" t="s">
        <v>38</v>
      </c>
      <c r="BK222" s="683">
        <f>ROUND($L$222*$K$222,3)</f>
        <v>0</v>
      </c>
      <c r="BL222" s="575" t="s">
        <v>50</v>
      </c>
      <c r="BM222" s="575" t="s">
        <v>2720</v>
      </c>
    </row>
    <row r="223" spans="2:65" s="575" customFormat="1" ht="27" customHeight="1">
      <c r="B223" s="576"/>
      <c r="C223" s="671" t="s">
        <v>2721</v>
      </c>
      <c r="D223" s="671" t="s">
        <v>2398</v>
      </c>
      <c r="E223" s="672" t="s">
        <v>2722</v>
      </c>
      <c r="F223" s="673" t="s">
        <v>2723</v>
      </c>
      <c r="G223" s="674"/>
      <c r="H223" s="674"/>
      <c r="I223" s="674"/>
      <c r="J223" s="675" t="s">
        <v>1412</v>
      </c>
      <c r="K223" s="676">
        <v>1</v>
      </c>
      <c r="L223" s="677"/>
      <c r="M223" s="674"/>
      <c r="N223" s="677"/>
      <c r="O223" s="674"/>
      <c r="P223" s="674"/>
      <c r="Q223" s="674"/>
      <c r="R223" s="579"/>
      <c r="T223" s="678"/>
      <c r="U223" s="679" t="s">
        <v>2358</v>
      </c>
      <c r="V223" s="680">
        <v>0</v>
      </c>
      <c r="W223" s="680">
        <f>$V$223*$K$223</f>
        <v>0</v>
      </c>
      <c r="X223" s="680">
        <v>0</v>
      </c>
      <c r="Y223" s="680">
        <f>$X$223*$K$223</f>
        <v>0</v>
      </c>
      <c r="Z223" s="680">
        <v>0</v>
      </c>
      <c r="AA223" s="681">
        <f>$Z$223*$K$223</f>
        <v>0</v>
      </c>
      <c r="AR223" s="575" t="s">
        <v>50</v>
      </c>
      <c r="AT223" s="575" t="s">
        <v>2398</v>
      </c>
      <c r="AU223" s="575" t="s">
        <v>38</v>
      </c>
      <c r="AY223" s="575" t="s">
        <v>2396</v>
      </c>
      <c r="BE223" s="682">
        <f>IF($U$223="základná",$N$223,0)</f>
        <v>0</v>
      </c>
      <c r="BF223" s="682">
        <f>IF($U$223="znížená",$N$223,0)</f>
        <v>0</v>
      </c>
      <c r="BG223" s="682">
        <f>IF($U$223="zákl. prenesená",$N$223,0)</f>
        <v>0</v>
      </c>
      <c r="BH223" s="682">
        <f>IF($U$223="zníž. prenesená",$N$223,0)</f>
        <v>0</v>
      </c>
      <c r="BI223" s="682">
        <f>IF($U$223="nulová",$N$223,0)</f>
        <v>0</v>
      </c>
      <c r="BJ223" s="575" t="s">
        <v>38</v>
      </c>
      <c r="BK223" s="683">
        <f>ROUND($L$223*$K$223,3)</f>
        <v>0</v>
      </c>
      <c r="BL223" s="575" t="s">
        <v>50</v>
      </c>
      <c r="BM223" s="575" t="s">
        <v>2724</v>
      </c>
    </row>
    <row r="224" spans="2:65" s="575" customFormat="1" ht="15.75" customHeight="1">
      <c r="B224" s="576"/>
      <c r="C224" s="684" t="s">
        <v>2725</v>
      </c>
      <c r="D224" s="684" t="s">
        <v>2448</v>
      </c>
      <c r="E224" s="685" t="s">
        <v>2726</v>
      </c>
      <c r="F224" s="686" t="s">
        <v>2727</v>
      </c>
      <c r="G224" s="687"/>
      <c r="H224" s="687"/>
      <c r="I224" s="687"/>
      <c r="J224" s="688" t="s">
        <v>245</v>
      </c>
      <c r="K224" s="689">
        <v>1</v>
      </c>
      <c r="L224" s="690"/>
      <c r="M224" s="687"/>
      <c r="N224" s="690"/>
      <c r="O224" s="674"/>
      <c r="P224" s="674"/>
      <c r="Q224" s="674"/>
      <c r="R224" s="579"/>
      <c r="T224" s="678"/>
      <c r="U224" s="679" t="s">
        <v>2358</v>
      </c>
      <c r="V224" s="680">
        <v>0</v>
      </c>
      <c r="W224" s="680">
        <f>$V$224*$K$224</f>
        <v>0</v>
      </c>
      <c r="X224" s="680">
        <v>0</v>
      </c>
      <c r="Y224" s="680">
        <f>$X$224*$K$224</f>
        <v>0</v>
      </c>
      <c r="Z224" s="680">
        <v>0</v>
      </c>
      <c r="AA224" s="681">
        <f>$Z$224*$K$224</f>
        <v>0</v>
      </c>
      <c r="AR224" s="575" t="s">
        <v>34</v>
      </c>
      <c r="AT224" s="575" t="s">
        <v>2448</v>
      </c>
      <c r="AU224" s="575" t="s">
        <v>38</v>
      </c>
      <c r="AY224" s="575" t="s">
        <v>2396</v>
      </c>
      <c r="BE224" s="682">
        <f>IF($U$224="základná",$N$224,0)</f>
        <v>0</v>
      </c>
      <c r="BF224" s="682">
        <f>IF($U$224="znížená",$N$224,0)</f>
        <v>0</v>
      </c>
      <c r="BG224" s="682">
        <f>IF($U$224="zákl. prenesená",$N$224,0)</f>
        <v>0</v>
      </c>
      <c r="BH224" s="682">
        <f>IF($U$224="zníž. prenesená",$N$224,0)</f>
        <v>0</v>
      </c>
      <c r="BI224" s="682">
        <f>IF($U$224="nulová",$N$224,0)</f>
        <v>0</v>
      </c>
      <c r="BJ224" s="575" t="s">
        <v>38</v>
      </c>
      <c r="BK224" s="683">
        <f>ROUND($L$224*$K$224,3)</f>
        <v>0</v>
      </c>
      <c r="BL224" s="575" t="s">
        <v>50</v>
      </c>
      <c r="BM224" s="575" t="s">
        <v>2728</v>
      </c>
    </row>
    <row r="225" spans="2:65" s="575" customFormat="1" ht="15.75" customHeight="1">
      <c r="B225" s="576"/>
      <c r="C225" s="671" t="s">
        <v>2729</v>
      </c>
      <c r="D225" s="671" t="s">
        <v>2398</v>
      </c>
      <c r="E225" s="672" t="s">
        <v>2730</v>
      </c>
      <c r="F225" s="673" t="s">
        <v>2731</v>
      </c>
      <c r="G225" s="674"/>
      <c r="H225" s="674"/>
      <c r="I225" s="674"/>
      <c r="J225" s="675" t="s">
        <v>1412</v>
      </c>
      <c r="K225" s="676">
        <v>24</v>
      </c>
      <c r="L225" s="677"/>
      <c r="M225" s="674"/>
      <c r="N225" s="677"/>
      <c r="O225" s="674"/>
      <c r="P225" s="674"/>
      <c r="Q225" s="674"/>
      <c r="R225" s="579"/>
      <c r="T225" s="678"/>
      <c r="U225" s="679" t="s">
        <v>2358</v>
      </c>
      <c r="V225" s="680">
        <v>0</v>
      </c>
      <c r="W225" s="680">
        <f>$V$225*$K$225</f>
        <v>0</v>
      </c>
      <c r="X225" s="680">
        <v>0</v>
      </c>
      <c r="Y225" s="680">
        <f>$X$225*$K$225</f>
        <v>0</v>
      </c>
      <c r="Z225" s="680">
        <v>0</v>
      </c>
      <c r="AA225" s="681">
        <f>$Z$225*$K$225</f>
        <v>0</v>
      </c>
      <c r="AR225" s="575" t="s">
        <v>50</v>
      </c>
      <c r="AT225" s="575" t="s">
        <v>2398</v>
      </c>
      <c r="AU225" s="575" t="s">
        <v>38</v>
      </c>
      <c r="AY225" s="575" t="s">
        <v>2396</v>
      </c>
      <c r="BE225" s="682">
        <f>IF($U$225="základná",$N$225,0)</f>
        <v>0</v>
      </c>
      <c r="BF225" s="682">
        <f>IF($U$225="znížená",$N$225,0)</f>
        <v>0</v>
      </c>
      <c r="BG225" s="682">
        <f>IF($U$225="zákl. prenesená",$N$225,0)</f>
        <v>0</v>
      </c>
      <c r="BH225" s="682">
        <f>IF($U$225="zníž. prenesená",$N$225,0)</f>
        <v>0</v>
      </c>
      <c r="BI225" s="682">
        <f>IF($U$225="nulová",$N$225,0)</f>
        <v>0</v>
      </c>
      <c r="BJ225" s="575" t="s">
        <v>38</v>
      </c>
      <c r="BK225" s="683">
        <f>ROUND($L$225*$K$225,3)</f>
        <v>0</v>
      </c>
      <c r="BL225" s="575" t="s">
        <v>50</v>
      </c>
      <c r="BM225" s="575" t="s">
        <v>2732</v>
      </c>
    </row>
    <row r="226" spans="2:65" s="575" customFormat="1" ht="15.75" customHeight="1">
      <c r="B226" s="576"/>
      <c r="C226" s="684" t="s">
        <v>2733</v>
      </c>
      <c r="D226" s="684" t="s">
        <v>2448</v>
      </c>
      <c r="E226" s="685" t="s">
        <v>2734</v>
      </c>
      <c r="F226" s="686" t="s">
        <v>2735</v>
      </c>
      <c r="G226" s="687"/>
      <c r="H226" s="687"/>
      <c r="I226" s="687"/>
      <c r="J226" s="688" t="s">
        <v>245</v>
      </c>
      <c r="K226" s="689">
        <v>24</v>
      </c>
      <c r="L226" s="690"/>
      <c r="M226" s="687"/>
      <c r="N226" s="690"/>
      <c r="O226" s="674"/>
      <c r="P226" s="674"/>
      <c r="Q226" s="674"/>
      <c r="R226" s="579"/>
      <c r="T226" s="678"/>
      <c r="U226" s="679" t="s">
        <v>2358</v>
      </c>
      <c r="V226" s="680">
        <v>0</v>
      </c>
      <c r="W226" s="680">
        <f>$V$226*$K$226</f>
        <v>0</v>
      </c>
      <c r="X226" s="680">
        <v>0</v>
      </c>
      <c r="Y226" s="680">
        <f>$X$226*$K$226</f>
        <v>0</v>
      </c>
      <c r="Z226" s="680">
        <v>0</v>
      </c>
      <c r="AA226" s="681">
        <f>$Z$226*$K$226</f>
        <v>0</v>
      </c>
      <c r="AR226" s="575" t="s">
        <v>34</v>
      </c>
      <c r="AT226" s="575" t="s">
        <v>2448</v>
      </c>
      <c r="AU226" s="575" t="s">
        <v>38</v>
      </c>
      <c r="AY226" s="575" t="s">
        <v>2396</v>
      </c>
      <c r="BE226" s="682">
        <f>IF($U$226="základná",$N$226,0)</f>
        <v>0</v>
      </c>
      <c r="BF226" s="682">
        <f>IF($U$226="znížená",$N$226,0)</f>
        <v>0</v>
      </c>
      <c r="BG226" s="682">
        <f>IF($U$226="zákl. prenesená",$N$226,0)</f>
        <v>0</v>
      </c>
      <c r="BH226" s="682">
        <f>IF($U$226="zníž. prenesená",$N$226,0)</f>
        <v>0</v>
      </c>
      <c r="BI226" s="682">
        <f>IF($U$226="nulová",$N$226,0)</f>
        <v>0</v>
      </c>
      <c r="BJ226" s="575" t="s">
        <v>38</v>
      </c>
      <c r="BK226" s="683">
        <f>ROUND($L$226*$K$226,3)</f>
        <v>0</v>
      </c>
      <c r="BL226" s="575" t="s">
        <v>50</v>
      </c>
      <c r="BM226" s="575" t="s">
        <v>2736</v>
      </c>
    </row>
    <row r="227" spans="2:65" s="575" customFormat="1" ht="27" customHeight="1">
      <c r="B227" s="576"/>
      <c r="C227" s="671" t="s">
        <v>52</v>
      </c>
      <c r="D227" s="671" t="s">
        <v>2398</v>
      </c>
      <c r="E227" s="672" t="s">
        <v>2737</v>
      </c>
      <c r="F227" s="673" t="s">
        <v>2738</v>
      </c>
      <c r="G227" s="674"/>
      <c r="H227" s="674"/>
      <c r="I227" s="674"/>
      <c r="J227" s="675" t="s">
        <v>245</v>
      </c>
      <c r="K227" s="676">
        <v>1</v>
      </c>
      <c r="L227" s="677"/>
      <c r="M227" s="674"/>
      <c r="N227" s="677"/>
      <c r="O227" s="674"/>
      <c r="P227" s="674"/>
      <c r="Q227" s="674"/>
      <c r="R227" s="579"/>
      <c r="T227" s="678"/>
      <c r="U227" s="679" t="s">
        <v>2358</v>
      </c>
      <c r="V227" s="680">
        <v>0</v>
      </c>
      <c r="W227" s="680">
        <f>$V$227*$K$227</f>
        <v>0</v>
      </c>
      <c r="X227" s="680">
        <v>0</v>
      </c>
      <c r="Y227" s="680">
        <f>$X$227*$K$227</f>
        <v>0</v>
      </c>
      <c r="Z227" s="680">
        <v>0</v>
      </c>
      <c r="AA227" s="681">
        <f>$Z$227*$K$227</f>
        <v>0</v>
      </c>
      <c r="AR227" s="575" t="s">
        <v>50</v>
      </c>
      <c r="AT227" s="575" t="s">
        <v>2398</v>
      </c>
      <c r="AU227" s="575" t="s">
        <v>38</v>
      </c>
      <c r="AY227" s="575" t="s">
        <v>2396</v>
      </c>
      <c r="BE227" s="682">
        <f>IF($U$227="základná",$N$227,0)</f>
        <v>0</v>
      </c>
      <c r="BF227" s="682">
        <f>IF($U$227="znížená",$N$227,0)</f>
        <v>0</v>
      </c>
      <c r="BG227" s="682">
        <f>IF($U$227="zákl. prenesená",$N$227,0)</f>
        <v>0</v>
      </c>
      <c r="BH227" s="682">
        <f>IF($U$227="zníž. prenesená",$N$227,0)</f>
        <v>0</v>
      </c>
      <c r="BI227" s="682">
        <f>IF($U$227="nulová",$N$227,0)</f>
        <v>0</v>
      </c>
      <c r="BJ227" s="575" t="s">
        <v>38</v>
      </c>
      <c r="BK227" s="683">
        <f>ROUND($L$227*$K$227,3)</f>
        <v>0</v>
      </c>
      <c r="BL227" s="575" t="s">
        <v>50</v>
      </c>
      <c r="BM227" s="575" t="s">
        <v>2739</v>
      </c>
    </row>
    <row r="228" spans="2:65" s="575" customFormat="1" ht="27" customHeight="1">
      <c r="B228" s="576"/>
      <c r="C228" s="684" t="s">
        <v>56</v>
      </c>
      <c r="D228" s="684" t="s">
        <v>2448</v>
      </c>
      <c r="E228" s="685" t="s">
        <v>2740</v>
      </c>
      <c r="F228" s="686" t="s">
        <v>2741</v>
      </c>
      <c r="G228" s="687"/>
      <c r="H228" s="687"/>
      <c r="I228" s="687"/>
      <c r="J228" s="688" t="s">
        <v>245</v>
      </c>
      <c r="K228" s="689">
        <v>1</v>
      </c>
      <c r="L228" s="690"/>
      <c r="M228" s="687"/>
      <c r="N228" s="690"/>
      <c r="O228" s="674"/>
      <c r="P228" s="674"/>
      <c r="Q228" s="674"/>
      <c r="R228" s="579"/>
      <c r="T228" s="678"/>
      <c r="U228" s="679" t="s">
        <v>2358</v>
      </c>
      <c r="V228" s="680">
        <v>0</v>
      </c>
      <c r="W228" s="680">
        <f>$V$228*$K$228</f>
        <v>0</v>
      </c>
      <c r="X228" s="680">
        <v>0</v>
      </c>
      <c r="Y228" s="680">
        <f>$X$228*$K$228</f>
        <v>0</v>
      </c>
      <c r="Z228" s="680">
        <v>0</v>
      </c>
      <c r="AA228" s="681">
        <f>$Z$228*$K$228</f>
        <v>0</v>
      </c>
      <c r="AR228" s="575" t="s">
        <v>34</v>
      </c>
      <c r="AT228" s="575" t="s">
        <v>2448</v>
      </c>
      <c r="AU228" s="575" t="s">
        <v>38</v>
      </c>
      <c r="AY228" s="575" t="s">
        <v>2396</v>
      </c>
      <c r="BE228" s="682">
        <f>IF($U$228="základná",$N$228,0)</f>
        <v>0</v>
      </c>
      <c r="BF228" s="682">
        <f>IF($U$228="znížená",$N$228,0)</f>
        <v>0</v>
      </c>
      <c r="BG228" s="682">
        <f>IF($U$228="zákl. prenesená",$N$228,0)</f>
        <v>0</v>
      </c>
      <c r="BH228" s="682">
        <f>IF($U$228="zníž. prenesená",$N$228,0)</f>
        <v>0</v>
      </c>
      <c r="BI228" s="682">
        <f>IF($U$228="nulová",$N$228,0)</f>
        <v>0</v>
      </c>
      <c r="BJ228" s="575" t="s">
        <v>38</v>
      </c>
      <c r="BK228" s="683">
        <f>ROUND($L$228*$K$228,3)</f>
        <v>0</v>
      </c>
      <c r="BL228" s="575" t="s">
        <v>50</v>
      </c>
      <c r="BM228" s="575" t="s">
        <v>2742</v>
      </c>
    </row>
    <row r="229" spans="2:63" s="658" customFormat="1" ht="37.5" customHeight="1">
      <c r="B229" s="659"/>
      <c r="D229" s="660" t="s">
        <v>2380</v>
      </c>
      <c r="E229" s="660"/>
      <c r="F229" s="660"/>
      <c r="G229" s="660"/>
      <c r="H229" s="660"/>
      <c r="I229" s="660"/>
      <c r="J229" s="660"/>
      <c r="K229" s="660"/>
      <c r="L229" s="660"/>
      <c r="M229" s="660"/>
      <c r="N229" s="661"/>
      <c r="O229" s="662"/>
      <c r="P229" s="662"/>
      <c r="Q229" s="662"/>
      <c r="R229" s="663"/>
      <c r="T229" s="664"/>
      <c r="W229" s="665">
        <f>$W$230</f>
        <v>0.269</v>
      </c>
      <c r="Y229" s="665">
        <f>$Y$230</f>
        <v>0</v>
      </c>
      <c r="AA229" s="666">
        <f>$AA$230</f>
        <v>0</v>
      </c>
      <c r="AR229" s="667" t="s">
        <v>44</v>
      </c>
      <c r="AT229" s="667" t="s">
        <v>72</v>
      </c>
      <c r="AU229" s="667" t="s">
        <v>2338</v>
      </c>
      <c r="AY229" s="667" t="s">
        <v>2396</v>
      </c>
      <c r="BK229" s="668">
        <f>$BK$230</f>
        <v>0</v>
      </c>
    </row>
    <row r="230" spans="2:63" s="658" customFormat="1" ht="21" customHeight="1">
      <c r="B230" s="659"/>
      <c r="D230" s="669" t="s">
        <v>2381</v>
      </c>
      <c r="E230" s="669"/>
      <c r="F230" s="669"/>
      <c r="G230" s="669"/>
      <c r="H230" s="669"/>
      <c r="I230" s="669"/>
      <c r="J230" s="669"/>
      <c r="K230" s="669"/>
      <c r="L230" s="669"/>
      <c r="M230" s="669"/>
      <c r="N230" s="670"/>
      <c r="O230" s="662"/>
      <c r="P230" s="662"/>
      <c r="Q230" s="662"/>
      <c r="R230" s="663"/>
      <c r="T230" s="664"/>
      <c r="W230" s="665">
        <f>SUM($W$231:$W$232)</f>
        <v>0.269</v>
      </c>
      <c r="Y230" s="665">
        <f>SUM($Y$231:$Y$232)</f>
        <v>0</v>
      </c>
      <c r="AA230" s="666">
        <f>SUM($AA$231:$AA$232)</f>
        <v>0</v>
      </c>
      <c r="AR230" s="667" t="s">
        <v>44</v>
      </c>
      <c r="AT230" s="667" t="s">
        <v>72</v>
      </c>
      <c r="AU230" s="667" t="s">
        <v>31</v>
      </c>
      <c r="AY230" s="667" t="s">
        <v>2396</v>
      </c>
      <c r="BK230" s="668">
        <f>SUM($BK$231:$BK$232)</f>
        <v>0</v>
      </c>
    </row>
    <row r="231" spans="2:65" s="575" customFormat="1" ht="15.75" customHeight="1">
      <c r="B231" s="576"/>
      <c r="C231" s="671" t="s">
        <v>2743</v>
      </c>
      <c r="D231" s="671" t="s">
        <v>2398</v>
      </c>
      <c r="E231" s="672" t="s">
        <v>2744</v>
      </c>
      <c r="F231" s="673" t="s">
        <v>2745</v>
      </c>
      <c r="G231" s="674"/>
      <c r="H231" s="674"/>
      <c r="I231" s="674"/>
      <c r="J231" s="675" t="s">
        <v>245</v>
      </c>
      <c r="K231" s="676">
        <v>1</v>
      </c>
      <c r="L231" s="677"/>
      <c r="M231" s="674"/>
      <c r="N231" s="677"/>
      <c r="O231" s="674"/>
      <c r="P231" s="674"/>
      <c r="Q231" s="674"/>
      <c r="R231" s="579"/>
      <c r="T231" s="678"/>
      <c r="U231" s="679" t="s">
        <v>2358</v>
      </c>
      <c r="V231" s="680">
        <v>0.269</v>
      </c>
      <c r="W231" s="680">
        <f>$V$231*$K$231</f>
        <v>0.269</v>
      </c>
      <c r="X231" s="680">
        <v>0</v>
      </c>
      <c r="Y231" s="680">
        <f>$X$231*$K$231</f>
        <v>0</v>
      </c>
      <c r="Z231" s="680">
        <v>0</v>
      </c>
      <c r="AA231" s="681">
        <f>$Z$231*$K$231</f>
        <v>0</v>
      </c>
      <c r="AR231" s="575" t="s">
        <v>2519</v>
      </c>
      <c r="AT231" s="575" t="s">
        <v>2398</v>
      </c>
      <c r="AU231" s="575" t="s">
        <v>38</v>
      </c>
      <c r="AY231" s="575" t="s">
        <v>2396</v>
      </c>
      <c r="BE231" s="682">
        <f>IF($U$231="základná",$N$231,0)</f>
        <v>0</v>
      </c>
      <c r="BF231" s="682">
        <f>IF($U$231="znížená",$N$231,0)</f>
        <v>0</v>
      </c>
      <c r="BG231" s="682">
        <f>IF($U$231="zákl. prenesená",$N$231,0)</f>
        <v>0</v>
      </c>
      <c r="BH231" s="682">
        <f>IF($U$231="zníž. prenesená",$N$231,0)</f>
        <v>0</v>
      </c>
      <c r="BI231" s="682">
        <f>IF($U$231="nulová",$N$231,0)</f>
        <v>0</v>
      </c>
      <c r="BJ231" s="575" t="s">
        <v>38</v>
      </c>
      <c r="BK231" s="683">
        <f>ROUND($L$231*$K$231,3)</f>
        <v>0</v>
      </c>
      <c r="BL231" s="575" t="s">
        <v>2519</v>
      </c>
      <c r="BM231" s="575" t="s">
        <v>2746</v>
      </c>
    </row>
    <row r="232" spans="2:65" s="575" customFormat="1" ht="15.75" customHeight="1">
      <c r="B232" s="576"/>
      <c r="C232" s="684" t="s">
        <v>333</v>
      </c>
      <c r="D232" s="684" t="s">
        <v>2448</v>
      </c>
      <c r="E232" s="685" t="s">
        <v>2747</v>
      </c>
      <c r="F232" s="686" t="s">
        <v>2748</v>
      </c>
      <c r="G232" s="687"/>
      <c r="H232" s="687"/>
      <c r="I232" s="687"/>
      <c r="J232" s="688" t="s">
        <v>245</v>
      </c>
      <c r="K232" s="689">
        <v>1</v>
      </c>
      <c r="L232" s="690"/>
      <c r="M232" s="687"/>
      <c r="N232" s="690"/>
      <c r="O232" s="674"/>
      <c r="P232" s="674"/>
      <c r="Q232" s="674"/>
      <c r="R232" s="579"/>
      <c r="T232" s="678"/>
      <c r="U232" s="679" t="s">
        <v>2358</v>
      </c>
      <c r="V232" s="680">
        <v>0</v>
      </c>
      <c r="W232" s="680">
        <f>$V$232*$K$232</f>
        <v>0</v>
      </c>
      <c r="X232" s="680">
        <v>0</v>
      </c>
      <c r="Y232" s="680">
        <f>$X$232*$K$232</f>
        <v>0</v>
      </c>
      <c r="Z232" s="680">
        <v>0</v>
      </c>
      <c r="AA232" s="681">
        <f>$Z$232*$K$232</f>
        <v>0</v>
      </c>
      <c r="AR232" s="575" t="s">
        <v>2749</v>
      </c>
      <c r="AT232" s="575" t="s">
        <v>2448</v>
      </c>
      <c r="AU232" s="575" t="s">
        <v>38</v>
      </c>
      <c r="AY232" s="575" t="s">
        <v>2396</v>
      </c>
      <c r="BE232" s="682">
        <f>IF($U$232="základná",$N$232,0)</f>
        <v>0</v>
      </c>
      <c r="BF232" s="682">
        <f>IF($U$232="znížená",$N$232,0)</f>
        <v>0</v>
      </c>
      <c r="BG232" s="682">
        <f>IF($U$232="zákl. prenesená",$N$232,0)</f>
        <v>0</v>
      </c>
      <c r="BH232" s="682">
        <f>IF($U$232="zníž. prenesená",$N$232,0)</f>
        <v>0</v>
      </c>
      <c r="BI232" s="682">
        <f>IF($U$232="nulová",$N$232,0)</f>
        <v>0</v>
      </c>
      <c r="BJ232" s="575" t="s">
        <v>38</v>
      </c>
      <c r="BK232" s="683">
        <f>ROUND($L$232*$K$232,3)</f>
        <v>0</v>
      </c>
      <c r="BL232" s="575" t="s">
        <v>2519</v>
      </c>
      <c r="BM232" s="575" t="s">
        <v>2750</v>
      </c>
    </row>
    <row r="233" spans="2:63" s="658" customFormat="1" ht="37.5" customHeight="1">
      <c r="B233" s="659"/>
      <c r="D233" s="660" t="s">
        <v>2382</v>
      </c>
      <c r="E233" s="660"/>
      <c r="F233" s="660"/>
      <c r="G233" s="660"/>
      <c r="H233" s="660"/>
      <c r="I233" s="660"/>
      <c r="J233" s="660"/>
      <c r="K233" s="660"/>
      <c r="L233" s="660"/>
      <c r="M233" s="660"/>
      <c r="N233" s="661"/>
      <c r="O233" s="662"/>
      <c r="P233" s="662"/>
      <c r="Q233" s="662"/>
      <c r="R233" s="663"/>
      <c r="T233" s="664"/>
      <c r="W233" s="665">
        <f>$W$234</f>
        <v>0</v>
      </c>
      <c r="Y233" s="665">
        <f>$Y$234</f>
        <v>0</v>
      </c>
      <c r="AA233" s="666">
        <f>$AA$234</f>
        <v>0</v>
      </c>
      <c r="AR233" s="667" t="s">
        <v>50</v>
      </c>
      <c r="AT233" s="667" t="s">
        <v>72</v>
      </c>
      <c r="AU233" s="667" t="s">
        <v>2338</v>
      </c>
      <c r="AY233" s="667" t="s">
        <v>2396</v>
      </c>
      <c r="BK233" s="668">
        <f>$BK$234</f>
        <v>0</v>
      </c>
    </row>
    <row r="234" spans="2:65" s="575" customFormat="1" ht="15.75" customHeight="1">
      <c r="B234" s="576"/>
      <c r="C234" s="671" t="s">
        <v>34</v>
      </c>
      <c r="D234" s="671" t="s">
        <v>2398</v>
      </c>
      <c r="E234" s="672" t="s">
        <v>2751</v>
      </c>
      <c r="F234" s="673" t="s">
        <v>2752</v>
      </c>
      <c r="G234" s="674"/>
      <c r="H234" s="674"/>
      <c r="I234" s="674"/>
      <c r="J234" s="675" t="s">
        <v>245</v>
      </c>
      <c r="K234" s="676">
        <v>1</v>
      </c>
      <c r="L234" s="677"/>
      <c r="M234" s="674"/>
      <c r="N234" s="677"/>
      <c r="O234" s="674"/>
      <c r="P234" s="674"/>
      <c r="Q234" s="674"/>
      <c r="R234" s="579"/>
      <c r="T234" s="678"/>
      <c r="U234" s="691" t="s">
        <v>2358</v>
      </c>
      <c r="V234" s="692">
        <v>0</v>
      </c>
      <c r="W234" s="692">
        <f>$V$234*$K$234</f>
        <v>0</v>
      </c>
      <c r="X234" s="692">
        <v>0</v>
      </c>
      <c r="Y234" s="692">
        <f>$X$234*$K$234</f>
        <v>0</v>
      </c>
      <c r="Z234" s="692">
        <v>0</v>
      </c>
      <c r="AA234" s="693">
        <f>$Z$234*$K$234</f>
        <v>0</v>
      </c>
      <c r="AR234" s="575" t="s">
        <v>50</v>
      </c>
      <c r="AT234" s="575" t="s">
        <v>2398</v>
      </c>
      <c r="AU234" s="575" t="s">
        <v>31</v>
      </c>
      <c r="AY234" s="575" t="s">
        <v>2396</v>
      </c>
      <c r="BE234" s="682">
        <f>IF($U$234="základná",$N$234,0)</f>
        <v>0</v>
      </c>
      <c r="BF234" s="682">
        <f>IF($U$234="znížená",$N$234,0)</f>
        <v>0</v>
      </c>
      <c r="BG234" s="682">
        <f>IF($U$234="zákl. prenesená",$N$234,0)</f>
        <v>0</v>
      </c>
      <c r="BH234" s="682">
        <f>IF($U$234="zníž. prenesená",$N$234,0)</f>
        <v>0</v>
      </c>
      <c r="BI234" s="682">
        <f>IF($U$234="nulová",$N$234,0)</f>
        <v>0</v>
      </c>
      <c r="BJ234" s="575" t="s">
        <v>38</v>
      </c>
      <c r="BK234" s="683">
        <f>ROUND($L$234*$K$234,3)</f>
        <v>0</v>
      </c>
      <c r="BL234" s="575" t="s">
        <v>50</v>
      </c>
      <c r="BM234" s="575" t="s">
        <v>2753</v>
      </c>
    </row>
    <row r="235" spans="2:18" s="575" customFormat="1" ht="7.5" customHeight="1">
      <c r="B235" s="616"/>
      <c r="C235" s="617"/>
      <c r="D235" s="617"/>
      <c r="E235" s="617"/>
      <c r="F235" s="617"/>
      <c r="G235" s="617"/>
      <c r="H235" s="617"/>
      <c r="I235" s="617"/>
      <c r="J235" s="617"/>
      <c r="K235" s="617"/>
      <c r="L235" s="617"/>
      <c r="M235" s="617"/>
      <c r="N235" s="617"/>
      <c r="O235" s="617"/>
      <c r="P235" s="617"/>
      <c r="Q235" s="617"/>
      <c r="R235" s="618"/>
    </row>
    <row r="236" s="2" customFormat="1" ht="14.25" customHeight="1"/>
  </sheetData>
  <sheetProtection/>
  <mergeCells count="370">
    <mergeCell ref="F232:I232"/>
    <mergeCell ref="L232:M232"/>
    <mergeCell ref="N232:Q232"/>
    <mergeCell ref="N233:Q233"/>
    <mergeCell ref="F234:I234"/>
    <mergeCell ref="L234:M234"/>
    <mergeCell ref="N234:Q234"/>
    <mergeCell ref="F228:I228"/>
    <mergeCell ref="L228:M228"/>
    <mergeCell ref="N228:Q228"/>
    <mergeCell ref="N229:Q229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19:I219"/>
    <mergeCell ref="L219:M219"/>
    <mergeCell ref="N219:Q219"/>
    <mergeCell ref="N220:Q220"/>
    <mergeCell ref="F221:I221"/>
    <mergeCell ref="L221:M221"/>
    <mergeCell ref="N221:Q221"/>
    <mergeCell ref="F217:I217"/>
    <mergeCell ref="L217:M217"/>
    <mergeCell ref="N217:Q217"/>
    <mergeCell ref="F218:I218"/>
    <mergeCell ref="L218:M218"/>
    <mergeCell ref="N218:Q218"/>
    <mergeCell ref="F214:I214"/>
    <mergeCell ref="L214:M214"/>
    <mergeCell ref="N214:Q214"/>
    <mergeCell ref="N215:Q215"/>
    <mergeCell ref="F216:I216"/>
    <mergeCell ref="L216:M216"/>
    <mergeCell ref="N216:Q216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N181:Q181"/>
    <mergeCell ref="F182:I182"/>
    <mergeCell ref="L182:M182"/>
    <mergeCell ref="N182:Q182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N167:Q167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N152:Q152"/>
    <mergeCell ref="N153:Q153"/>
    <mergeCell ref="F154:I154"/>
    <mergeCell ref="L154:M154"/>
    <mergeCell ref="N154:Q154"/>
    <mergeCell ref="F155:I155"/>
    <mergeCell ref="L155:M155"/>
    <mergeCell ref="N155:Q155"/>
    <mergeCell ref="N149:Q149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N123:Q123"/>
    <mergeCell ref="N124:Q124"/>
    <mergeCell ref="N125:Q125"/>
    <mergeCell ref="F126:I126"/>
    <mergeCell ref="L126:M126"/>
    <mergeCell ref="N126:Q126"/>
    <mergeCell ref="F115:P115"/>
    <mergeCell ref="F116:P116"/>
    <mergeCell ref="M117:P117"/>
    <mergeCell ref="M119:Q119"/>
    <mergeCell ref="M120:Q120"/>
    <mergeCell ref="F122:I122"/>
    <mergeCell ref="L122:M122"/>
    <mergeCell ref="N122:Q122"/>
    <mergeCell ref="N101:Q101"/>
    <mergeCell ref="N102:Q102"/>
    <mergeCell ref="N103:Q103"/>
    <mergeCell ref="N105:Q105"/>
    <mergeCell ref="L107:Q107"/>
    <mergeCell ref="C113:Q113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F79:P79"/>
    <mergeCell ref="F80:P80"/>
    <mergeCell ref="M82:P82"/>
    <mergeCell ref="M84:Q84"/>
    <mergeCell ref="M85:Q85"/>
    <mergeCell ref="C87:G87"/>
    <mergeCell ref="N87:Q87"/>
    <mergeCell ref="H35:J35"/>
    <mergeCell ref="M35:P35"/>
    <mergeCell ref="H36:J36"/>
    <mergeCell ref="M36:P36"/>
    <mergeCell ref="L38:P38"/>
    <mergeCell ref="C77:Q77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S1:T1" location="'Rekapitulácia stavby'!C2" tooltip="Rekapitulácia stavby" display="Rekapitulácia stavby"/>
    <hyperlink ref="L1" location="C120" tooltip="Rozpočet" display="3) Rozpočet"/>
    <hyperlink ref="H1:K1" location="C85" tooltip="Rekapitulácia rozpočtu" display="2) Rekapitulácia rozpočtu"/>
    <hyperlink ref="F1:G1" location="C2" tooltip="Krycí list rozpočtu" display="1) Krycí list rozpočtu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21" sqref="B21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6.83203125" style="2" customWidth="1"/>
    <col min="4" max="4" width="17.83203125" style="2" customWidth="1"/>
    <col min="5" max="5" width="15.5" style="2" customWidth="1"/>
    <col min="6" max="6" width="17.83203125" style="2" customWidth="1"/>
    <col min="7" max="16384" width="10.5" style="1" customWidth="1"/>
  </cols>
  <sheetData>
    <row r="1" spans="1:6" s="2" customFormat="1" ht="27.75" customHeight="1">
      <c r="A1" s="181" t="s">
        <v>91</v>
      </c>
      <c r="B1" s="181"/>
      <c r="C1" s="181"/>
      <c r="D1" s="181"/>
      <c r="E1" s="181"/>
      <c r="F1" s="181"/>
    </row>
    <row r="2" spans="1:6" s="2" customFormat="1" ht="6.75" customHeight="1">
      <c r="A2" s="126"/>
      <c r="B2" s="127"/>
      <c r="C2" s="127"/>
      <c r="D2" s="127"/>
      <c r="E2" s="127"/>
      <c r="F2" s="127"/>
    </row>
    <row r="3" spans="1:6" s="2" customFormat="1" ht="12.75" customHeight="1">
      <c r="A3" s="128" t="s">
        <v>92</v>
      </c>
      <c r="B3" s="148" t="s">
        <v>118</v>
      </c>
      <c r="C3" s="126"/>
      <c r="D3" s="126"/>
      <c r="E3" s="126"/>
      <c r="F3" s="130"/>
    </row>
    <row r="4" spans="1:6" s="2" customFormat="1" ht="6.75" customHeight="1">
      <c r="A4" s="26"/>
      <c r="B4" s="131"/>
      <c r="C4" s="26"/>
      <c r="D4" s="26"/>
      <c r="E4" s="26"/>
      <c r="F4" s="131"/>
    </row>
    <row r="5" spans="1:6" s="2" customFormat="1" ht="12.75" customHeight="1">
      <c r="A5" s="132" t="s">
        <v>105</v>
      </c>
      <c r="B5" s="133"/>
      <c r="C5" s="132"/>
      <c r="D5" s="132"/>
      <c r="E5" s="132"/>
      <c r="F5" s="133"/>
    </row>
    <row r="6" spans="1:6" s="2" customFormat="1" ht="13.5" customHeight="1">
      <c r="A6" s="132" t="s">
        <v>93</v>
      </c>
      <c r="B6" s="133"/>
      <c r="D6" s="132"/>
      <c r="E6" s="133" t="s">
        <v>94</v>
      </c>
      <c r="F6" s="133" t="s">
        <v>95</v>
      </c>
    </row>
    <row r="7" spans="1:6" s="2" customFormat="1" ht="13.5" customHeight="1">
      <c r="A7" s="133" t="s">
        <v>119</v>
      </c>
      <c r="B7" s="133"/>
      <c r="D7" s="134"/>
      <c r="E7" s="133" t="s">
        <v>96</v>
      </c>
      <c r="F7" s="151" t="s">
        <v>117</v>
      </c>
    </row>
    <row r="8" spans="1:6" s="2" customFormat="1" ht="6.75" customHeight="1">
      <c r="A8" s="126"/>
      <c r="B8" s="127"/>
      <c r="C8" s="127"/>
      <c r="D8" s="127"/>
      <c r="E8" s="127"/>
      <c r="F8" s="127"/>
    </row>
    <row r="9" spans="1:6" s="2" customFormat="1" ht="23.25" customHeight="1">
      <c r="A9" s="147" t="s">
        <v>97</v>
      </c>
      <c r="B9" s="147" t="s">
        <v>98</v>
      </c>
      <c r="C9" s="147" t="s">
        <v>101</v>
      </c>
      <c r="D9" s="147" t="s">
        <v>99</v>
      </c>
      <c r="E9" s="147" t="s">
        <v>79</v>
      </c>
      <c r="F9" s="147" t="s">
        <v>100</v>
      </c>
    </row>
    <row r="10" spans="1:6" s="2" customFormat="1" ht="6.75" customHeight="1">
      <c r="A10" s="126"/>
      <c r="B10" s="127"/>
      <c r="C10" s="127"/>
      <c r="D10" s="127"/>
      <c r="E10" s="127"/>
      <c r="F10" s="127"/>
    </row>
    <row r="11" spans="1:6" s="2" customFormat="1" ht="6.75" customHeight="1">
      <c r="A11" s="126"/>
      <c r="B11" s="127"/>
      <c r="C11" s="127"/>
      <c r="D11" s="127"/>
      <c r="E11" s="127"/>
      <c r="F11" s="127"/>
    </row>
    <row r="12" spans="1:6" s="2" customFormat="1" ht="6.75" customHeight="1">
      <c r="A12" s="126"/>
      <c r="B12" s="127"/>
      <c r="C12" s="127"/>
      <c r="D12" s="127"/>
      <c r="E12" s="127"/>
      <c r="F12" s="127"/>
    </row>
    <row r="13" spans="1:6" s="139" customFormat="1" ht="15" customHeight="1">
      <c r="A13" s="182" t="s">
        <v>103</v>
      </c>
      <c r="B13" s="183"/>
      <c r="C13" s="143"/>
      <c r="D13" s="141"/>
      <c r="E13" s="140"/>
      <c r="F13" s="140"/>
    </row>
    <row r="14" spans="1:6" s="139" customFormat="1" ht="12" customHeight="1">
      <c r="A14" s="184" t="s">
        <v>118</v>
      </c>
      <c r="B14" s="185"/>
      <c r="C14" s="144"/>
      <c r="D14" s="141"/>
      <c r="E14" s="142"/>
      <c r="F14" s="142"/>
    </row>
    <row r="15" spans="1:6" s="2" customFormat="1" ht="6.75" customHeight="1">
      <c r="A15" s="126"/>
      <c r="B15" s="127"/>
      <c r="C15" s="127"/>
      <c r="D15" s="127"/>
      <c r="E15" s="127"/>
      <c r="F15" s="127"/>
    </row>
    <row r="16" spans="1:6" s="2" customFormat="1" ht="6.75" customHeight="1">
      <c r="A16" s="126"/>
      <c r="B16" s="127"/>
      <c r="C16" s="127"/>
      <c r="D16" s="127"/>
      <c r="E16" s="127"/>
      <c r="F16" s="127"/>
    </row>
    <row r="17" spans="1:6" s="2" customFormat="1" ht="6.75" customHeight="1">
      <c r="A17" s="126"/>
      <c r="B17" s="127"/>
      <c r="C17" s="127"/>
      <c r="D17" s="127"/>
      <c r="E17" s="127"/>
      <c r="F17" s="127"/>
    </row>
    <row r="18" spans="1:6" s="2" customFormat="1" ht="24" customHeight="1">
      <c r="A18" s="145"/>
      <c r="B18" s="135" t="s">
        <v>111</v>
      </c>
      <c r="C18" s="136"/>
      <c r="D18" s="136"/>
      <c r="E18" s="136"/>
      <c r="F18" s="136"/>
    </row>
    <row r="19" spans="1:6" s="2" customFormat="1" ht="24" customHeight="1">
      <c r="A19" s="145"/>
      <c r="B19" s="135" t="s">
        <v>112</v>
      </c>
      <c r="C19" s="136"/>
      <c r="D19" s="136"/>
      <c r="E19" s="136"/>
      <c r="F19" s="136"/>
    </row>
    <row r="20" spans="1:6" s="2" customFormat="1" ht="24" customHeight="1">
      <c r="A20" s="145"/>
      <c r="B20" s="135" t="s">
        <v>121</v>
      </c>
      <c r="C20" s="136"/>
      <c r="D20" s="136"/>
      <c r="E20" s="136"/>
      <c r="F20" s="136"/>
    </row>
    <row r="21" spans="1:6" s="2" customFormat="1" ht="24" customHeight="1">
      <c r="A21" s="145"/>
      <c r="B21" s="135" t="s">
        <v>113</v>
      </c>
      <c r="C21" s="136"/>
      <c r="D21" s="136"/>
      <c r="E21" s="136"/>
      <c r="F21" s="136"/>
    </row>
    <row r="22" spans="1:6" s="2" customFormat="1" ht="24" customHeight="1">
      <c r="A22" s="145"/>
      <c r="B22" s="135" t="s">
        <v>106</v>
      </c>
      <c r="C22" s="136"/>
      <c r="D22" s="136"/>
      <c r="E22" s="136"/>
      <c r="F22" s="136"/>
    </row>
    <row r="23" spans="1:6" s="2" customFormat="1" ht="24" customHeight="1">
      <c r="A23" s="145"/>
      <c r="B23" s="149" t="s">
        <v>107</v>
      </c>
      <c r="C23" s="150"/>
      <c r="D23" s="150"/>
      <c r="E23" s="150"/>
      <c r="F23" s="150"/>
    </row>
    <row r="24" spans="1:6" s="2" customFormat="1" ht="24" customHeight="1">
      <c r="A24" s="145"/>
      <c r="B24" s="149" t="s">
        <v>108</v>
      </c>
      <c r="C24" s="150"/>
      <c r="D24" s="150"/>
      <c r="E24" s="150"/>
      <c r="F24" s="150"/>
    </row>
    <row r="25" spans="1:6" s="2" customFormat="1" ht="24" customHeight="1">
      <c r="A25" s="145"/>
      <c r="B25" s="149" t="s">
        <v>109</v>
      </c>
      <c r="C25" s="150"/>
      <c r="D25" s="150"/>
      <c r="E25" s="150"/>
      <c r="F25" s="150"/>
    </row>
    <row r="26" spans="1:6" s="2" customFormat="1" ht="24" customHeight="1">
      <c r="A26" s="145"/>
      <c r="B26" s="149" t="s">
        <v>110</v>
      </c>
      <c r="C26" s="150"/>
      <c r="D26" s="150"/>
      <c r="E26" s="150"/>
      <c r="F26" s="150"/>
    </row>
    <row r="27" spans="1:6" s="2" customFormat="1" ht="30.75" customHeight="1">
      <c r="A27" s="129"/>
      <c r="B27" s="146" t="s">
        <v>102</v>
      </c>
      <c r="C27" s="138"/>
      <c r="D27" s="137"/>
      <c r="E27" s="137"/>
      <c r="F27" s="138"/>
    </row>
  </sheetData>
  <sheetProtection/>
  <mergeCells count="3">
    <mergeCell ref="A1:F1"/>
    <mergeCell ref="A13:B13"/>
    <mergeCell ref="A14:B14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4"/>
  <sheetViews>
    <sheetView zoomScalePageLayoutView="0" workbookViewId="0" topLeftCell="A1">
      <selection activeCell="A1" sqref="A1:IV16384"/>
    </sheetView>
  </sheetViews>
  <sheetFormatPr defaultColWidth="10.5" defaultRowHeight="10.5"/>
  <cols>
    <col min="1" max="1" width="4.83203125" style="2" customWidth="1"/>
    <col min="2" max="2" width="8" style="2" customWidth="1"/>
    <col min="3" max="3" width="13" style="2" customWidth="1"/>
    <col min="4" max="4" width="56.16015625" style="2" customWidth="1"/>
    <col min="5" max="5" width="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18">
      <c r="A1" s="186" t="s">
        <v>122</v>
      </c>
      <c r="B1" s="186"/>
      <c r="C1" s="186"/>
      <c r="D1" s="186"/>
      <c r="E1" s="186"/>
      <c r="F1" s="186"/>
      <c r="G1" s="186"/>
      <c r="H1" s="186"/>
    </row>
    <row r="2" spans="1:8" s="2" customFormat="1" ht="12">
      <c r="A2" s="129" t="s">
        <v>123</v>
      </c>
      <c r="B2" s="128"/>
      <c r="C2" s="129" t="s">
        <v>118</v>
      </c>
      <c r="D2" s="132"/>
      <c r="E2" s="132"/>
      <c r="F2" s="132"/>
      <c r="G2" s="132"/>
      <c r="H2" s="132"/>
    </row>
    <row r="3" spans="1:8" s="2" customFormat="1" ht="12">
      <c r="A3" s="129" t="s">
        <v>124</v>
      </c>
      <c r="B3" s="128"/>
      <c r="C3" s="129" t="s">
        <v>111</v>
      </c>
      <c r="D3" s="132"/>
      <c r="E3" s="132"/>
      <c r="F3" s="133"/>
      <c r="G3" s="133"/>
      <c r="H3" s="132"/>
    </row>
    <row r="4" spans="1:8" s="2" customFormat="1" ht="12">
      <c r="A4" s="187"/>
      <c r="B4" s="128"/>
      <c r="C4" s="187"/>
      <c r="D4" s="132"/>
      <c r="E4" s="132"/>
      <c r="F4" s="133"/>
      <c r="G4" s="133"/>
      <c r="H4" s="132"/>
    </row>
    <row r="5" spans="1:8" s="2" customFormat="1" ht="12">
      <c r="A5" s="188"/>
      <c r="B5" s="189"/>
      <c r="C5" s="188"/>
      <c r="D5" s="190"/>
      <c r="E5" s="190"/>
      <c r="F5" s="191"/>
      <c r="G5" s="191"/>
      <c r="H5" s="190"/>
    </row>
    <row r="6" spans="1:8" s="2" customFormat="1" ht="12">
      <c r="A6" s="133" t="s">
        <v>126</v>
      </c>
      <c r="B6" s="189"/>
      <c r="C6" s="192" t="s">
        <v>127</v>
      </c>
      <c r="D6" s="193"/>
      <c r="E6" s="190"/>
      <c r="F6" s="191"/>
      <c r="G6" s="191"/>
      <c r="H6" s="190"/>
    </row>
    <row r="7" spans="1:8" s="2" customFormat="1" ht="12">
      <c r="A7" s="133" t="s">
        <v>128</v>
      </c>
      <c r="B7" s="189"/>
      <c r="C7" s="192"/>
      <c r="D7" s="193"/>
      <c r="E7" s="190"/>
      <c r="F7" s="133" t="s">
        <v>94</v>
      </c>
      <c r="G7" s="192" t="s">
        <v>129</v>
      </c>
      <c r="H7" s="193"/>
    </row>
    <row r="8" spans="1:8" s="2" customFormat="1" ht="12">
      <c r="A8" s="133" t="s">
        <v>130</v>
      </c>
      <c r="B8" s="189"/>
      <c r="C8" s="133" t="s">
        <v>115</v>
      </c>
      <c r="D8" s="190"/>
      <c r="E8" s="190"/>
      <c r="F8" s="133" t="s">
        <v>96</v>
      </c>
      <c r="G8" s="151" t="s">
        <v>117</v>
      </c>
      <c r="H8" s="190"/>
    </row>
    <row r="9" spans="1:8" s="2" customFormat="1" ht="12.75">
      <c r="A9" s="7"/>
      <c r="B9" s="7"/>
      <c r="C9" s="7"/>
      <c r="D9" s="7"/>
      <c r="E9" s="7"/>
      <c r="F9" s="7"/>
      <c r="G9" s="7"/>
      <c r="H9" s="7"/>
    </row>
    <row r="10" spans="1:8" s="2" customFormat="1" ht="22.5">
      <c r="A10" s="194" t="s">
        <v>131</v>
      </c>
      <c r="B10" s="194" t="s">
        <v>132</v>
      </c>
      <c r="C10" s="194" t="s">
        <v>133</v>
      </c>
      <c r="D10" s="194" t="s">
        <v>134</v>
      </c>
      <c r="E10" s="194" t="s">
        <v>135</v>
      </c>
      <c r="F10" s="194" t="s">
        <v>136</v>
      </c>
      <c r="G10" s="195" t="s">
        <v>137</v>
      </c>
      <c r="H10" s="237" t="s">
        <v>138</v>
      </c>
    </row>
    <row r="11" spans="1:8" s="2" customFormat="1" ht="11.25">
      <c r="A11" s="126"/>
      <c r="B11" s="126"/>
      <c r="C11" s="126"/>
      <c r="D11" s="126"/>
      <c r="E11" s="126"/>
      <c r="F11" s="126"/>
      <c r="G11" s="126"/>
      <c r="H11" s="238"/>
    </row>
    <row r="12" spans="1:8" s="2" customFormat="1" ht="12.75">
      <c r="A12" s="196"/>
      <c r="B12" s="7"/>
      <c r="C12" s="7"/>
      <c r="D12" s="7"/>
      <c r="E12" s="7"/>
      <c r="F12" s="7"/>
      <c r="G12" s="7"/>
      <c r="H12" s="225"/>
    </row>
    <row r="13" spans="1:8" s="2" customFormat="1" ht="15">
      <c r="A13" s="119"/>
      <c r="B13" s="119"/>
      <c r="C13" s="198" t="s">
        <v>32</v>
      </c>
      <c r="D13" s="199" t="s">
        <v>139</v>
      </c>
      <c r="E13" s="119"/>
      <c r="F13" s="119"/>
      <c r="G13" s="119"/>
      <c r="H13" s="226"/>
    </row>
    <row r="14" spans="1:8" s="2" customFormat="1" ht="12.75">
      <c r="A14" s="152"/>
      <c r="B14" s="152"/>
      <c r="C14" s="201" t="s">
        <v>44</v>
      </c>
      <c r="D14" s="201" t="s">
        <v>584</v>
      </c>
      <c r="E14" s="152"/>
      <c r="F14" s="152"/>
      <c r="G14" s="152"/>
      <c r="H14" s="224"/>
    </row>
    <row r="15" spans="1:8" s="2" customFormat="1" ht="33.75">
      <c r="A15" s="203">
        <v>1</v>
      </c>
      <c r="B15" s="204" t="s">
        <v>585</v>
      </c>
      <c r="C15" s="205" t="s">
        <v>586</v>
      </c>
      <c r="D15" s="205" t="s">
        <v>587</v>
      </c>
      <c r="E15" s="205" t="s">
        <v>144</v>
      </c>
      <c r="F15" s="206">
        <v>30</v>
      </c>
      <c r="G15" s="207"/>
      <c r="H15" s="208"/>
    </row>
    <row r="16" spans="1:8" s="2" customFormat="1" ht="11.25">
      <c r="A16" s="213"/>
      <c r="B16" s="213"/>
      <c r="C16" s="210"/>
      <c r="D16" s="213" t="s">
        <v>588</v>
      </c>
      <c r="E16" s="213"/>
      <c r="F16" s="214">
        <v>30</v>
      </c>
      <c r="G16" s="213"/>
      <c r="H16" s="215"/>
    </row>
    <row r="17" spans="1:8" s="2" customFormat="1" ht="11.25">
      <c r="A17" s="220"/>
      <c r="B17" s="220"/>
      <c r="C17" s="221"/>
      <c r="D17" s="221" t="s">
        <v>192</v>
      </c>
      <c r="E17" s="220"/>
      <c r="F17" s="222">
        <v>30</v>
      </c>
      <c r="G17" s="220"/>
      <c r="H17" s="223"/>
    </row>
    <row r="18" spans="1:8" s="2" customFormat="1" ht="22.5">
      <c r="A18" s="203">
        <v>2</v>
      </c>
      <c r="B18" s="204" t="s">
        <v>589</v>
      </c>
      <c r="C18" s="205" t="s">
        <v>590</v>
      </c>
      <c r="D18" s="205" t="s">
        <v>591</v>
      </c>
      <c r="E18" s="205" t="s">
        <v>144</v>
      </c>
      <c r="F18" s="206">
        <v>88</v>
      </c>
      <c r="G18" s="207"/>
      <c r="H18" s="208"/>
    </row>
    <row r="19" spans="1:8" s="2" customFormat="1" ht="11.25">
      <c r="A19" s="209"/>
      <c r="B19" s="209"/>
      <c r="C19" s="210"/>
      <c r="D19" s="209" t="s">
        <v>592</v>
      </c>
      <c r="E19" s="209"/>
      <c r="F19" s="211"/>
      <c r="G19" s="209"/>
      <c r="H19" s="212"/>
    </row>
    <row r="20" spans="1:8" s="2" customFormat="1" ht="11.25">
      <c r="A20" s="213"/>
      <c r="B20" s="213"/>
      <c r="C20" s="210"/>
      <c r="D20" s="213" t="s">
        <v>593</v>
      </c>
      <c r="E20" s="213"/>
      <c r="F20" s="214">
        <v>88</v>
      </c>
      <c r="G20" s="213"/>
      <c r="H20" s="215"/>
    </row>
    <row r="21" spans="1:8" s="2" customFormat="1" ht="11.25">
      <c r="A21" s="220"/>
      <c r="B21" s="220"/>
      <c r="C21" s="221"/>
      <c r="D21" s="221" t="s">
        <v>192</v>
      </c>
      <c r="E21" s="220"/>
      <c r="F21" s="222">
        <v>88</v>
      </c>
      <c r="G21" s="220"/>
      <c r="H21" s="223"/>
    </row>
    <row r="22" spans="1:8" s="2" customFormat="1" ht="11.25">
      <c r="A22" s="203">
        <v>3</v>
      </c>
      <c r="B22" s="204" t="s">
        <v>594</v>
      </c>
      <c r="C22" s="205" t="s">
        <v>595</v>
      </c>
      <c r="D22" s="205" t="s">
        <v>596</v>
      </c>
      <c r="E22" s="205" t="s">
        <v>597</v>
      </c>
      <c r="F22" s="206">
        <v>9.57</v>
      </c>
      <c r="G22" s="207"/>
      <c r="H22" s="208"/>
    </row>
    <row r="23" spans="1:8" s="2" customFormat="1" ht="11.25">
      <c r="A23" s="209"/>
      <c r="B23" s="209"/>
      <c r="C23" s="210"/>
      <c r="D23" s="209" t="s">
        <v>598</v>
      </c>
      <c r="E23" s="209"/>
      <c r="F23" s="211"/>
      <c r="G23" s="209"/>
      <c r="H23" s="212"/>
    </row>
    <row r="24" spans="1:8" s="2" customFormat="1" ht="11.25">
      <c r="A24" s="209"/>
      <c r="B24" s="209"/>
      <c r="C24" s="210"/>
      <c r="D24" s="209" t="s">
        <v>599</v>
      </c>
      <c r="E24" s="209"/>
      <c r="F24" s="211"/>
      <c r="G24" s="209"/>
      <c r="H24" s="212"/>
    </row>
    <row r="25" spans="1:8" s="2" customFormat="1" ht="11.25">
      <c r="A25" s="213"/>
      <c r="B25" s="213"/>
      <c r="C25" s="210"/>
      <c r="D25" s="213" t="s">
        <v>600</v>
      </c>
      <c r="E25" s="213"/>
      <c r="F25" s="214">
        <v>6</v>
      </c>
      <c r="G25" s="213"/>
      <c r="H25" s="215"/>
    </row>
    <row r="26" spans="1:8" s="2" customFormat="1" ht="11.25">
      <c r="A26" s="213"/>
      <c r="B26" s="213"/>
      <c r="C26" s="210"/>
      <c r="D26" s="213" t="s">
        <v>601</v>
      </c>
      <c r="E26" s="213"/>
      <c r="F26" s="214">
        <v>-2.05</v>
      </c>
      <c r="G26" s="213"/>
      <c r="H26" s="215"/>
    </row>
    <row r="27" spans="1:8" s="2" customFormat="1" ht="11.25">
      <c r="A27" s="209"/>
      <c r="B27" s="209"/>
      <c r="C27" s="210"/>
      <c r="D27" s="209" t="s">
        <v>602</v>
      </c>
      <c r="E27" s="209"/>
      <c r="F27" s="211"/>
      <c r="G27" s="209"/>
      <c r="H27" s="212"/>
    </row>
    <row r="28" spans="1:8" s="2" customFormat="1" ht="11.25">
      <c r="A28" s="213"/>
      <c r="B28" s="213"/>
      <c r="C28" s="210"/>
      <c r="D28" s="213" t="s">
        <v>603</v>
      </c>
      <c r="E28" s="213"/>
      <c r="F28" s="214">
        <v>5.62</v>
      </c>
      <c r="G28" s="213"/>
      <c r="H28" s="215"/>
    </row>
    <row r="29" spans="1:8" s="2" customFormat="1" ht="11.25">
      <c r="A29" s="220"/>
      <c r="B29" s="220"/>
      <c r="C29" s="221"/>
      <c r="D29" s="221" t="s">
        <v>192</v>
      </c>
      <c r="E29" s="220"/>
      <c r="F29" s="222">
        <v>9.57</v>
      </c>
      <c r="G29" s="220"/>
      <c r="H29" s="223"/>
    </row>
    <row r="30" spans="1:8" s="2" customFormat="1" ht="22.5">
      <c r="A30" s="209"/>
      <c r="B30" s="209"/>
      <c r="C30" s="210"/>
      <c r="D30" s="209" t="s">
        <v>604</v>
      </c>
      <c r="E30" s="209"/>
      <c r="F30" s="211"/>
      <c r="G30" s="209"/>
      <c r="H30" s="212"/>
    </row>
    <row r="31" spans="1:8" s="2" customFormat="1" ht="22.5">
      <c r="A31" s="203">
        <v>4</v>
      </c>
      <c r="B31" s="204" t="s">
        <v>594</v>
      </c>
      <c r="C31" s="205" t="s">
        <v>605</v>
      </c>
      <c r="D31" s="205" t="s">
        <v>606</v>
      </c>
      <c r="E31" s="205" t="s">
        <v>245</v>
      </c>
      <c r="F31" s="206">
        <v>4</v>
      </c>
      <c r="G31" s="207"/>
      <c r="H31" s="208"/>
    </row>
    <row r="32" spans="1:8" s="2" customFormat="1" ht="11.25">
      <c r="A32" s="209"/>
      <c r="B32" s="209"/>
      <c r="C32" s="210"/>
      <c r="D32" s="209" t="s">
        <v>607</v>
      </c>
      <c r="E32" s="209"/>
      <c r="F32" s="211"/>
      <c r="G32" s="209"/>
      <c r="H32" s="212"/>
    </row>
    <row r="33" spans="1:8" s="2" customFormat="1" ht="11.25">
      <c r="A33" s="213"/>
      <c r="B33" s="213"/>
      <c r="C33" s="210"/>
      <c r="D33" s="213" t="s">
        <v>293</v>
      </c>
      <c r="E33" s="213"/>
      <c r="F33" s="214">
        <v>4</v>
      </c>
      <c r="G33" s="213"/>
      <c r="H33" s="215"/>
    </row>
    <row r="34" spans="1:8" s="2" customFormat="1" ht="11.25">
      <c r="A34" s="220"/>
      <c r="B34" s="220"/>
      <c r="C34" s="221"/>
      <c r="D34" s="221" t="s">
        <v>192</v>
      </c>
      <c r="E34" s="220"/>
      <c r="F34" s="222">
        <v>4</v>
      </c>
      <c r="G34" s="220"/>
      <c r="H34" s="223"/>
    </row>
    <row r="35" spans="1:8" s="2" customFormat="1" ht="22.5">
      <c r="A35" s="203">
        <v>5</v>
      </c>
      <c r="B35" s="204" t="s">
        <v>594</v>
      </c>
      <c r="C35" s="205" t="s">
        <v>608</v>
      </c>
      <c r="D35" s="205" t="s">
        <v>609</v>
      </c>
      <c r="E35" s="205" t="s">
        <v>245</v>
      </c>
      <c r="F35" s="206">
        <v>3</v>
      </c>
      <c r="G35" s="207"/>
      <c r="H35" s="208"/>
    </row>
    <row r="36" spans="1:8" s="2" customFormat="1" ht="11.25">
      <c r="A36" s="209"/>
      <c r="B36" s="209"/>
      <c r="C36" s="210"/>
      <c r="D36" s="209" t="s">
        <v>610</v>
      </c>
      <c r="E36" s="209"/>
      <c r="F36" s="211"/>
      <c r="G36" s="209"/>
      <c r="H36" s="212"/>
    </row>
    <row r="37" spans="1:8" s="2" customFormat="1" ht="11.25">
      <c r="A37" s="213"/>
      <c r="B37" s="213"/>
      <c r="C37" s="210"/>
      <c r="D37" s="213" t="s">
        <v>249</v>
      </c>
      <c r="E37" s="213"/>
      <c r="F37" s="214">
        <v>2</v>
      </c>
      <c r="G37" s="213"/>
      <c r="H37" s="215"/>
    </row>
    <row r="38" spans="1:8" s="2" customFormat="1" ht="11.25">
      <c r="A38" s="209"/>
      <c r="B38" s="209"/>
      <c r="C38" s="210"/>
      <c r="D38" s="209" t="s">
        <v>611</v>
      </c>
      <c r="E38" s="209"/>
      <c r="F38" s="211"/>
      <c r="G38" s="209"/>
      <c r="H38" s="212"/>
    </row>
    <row r="39" spans="1:8" s="2" customFormat="1" ht="11.25">
      <c r="A39" s="213"/>
      <c r="B39" s="213"/>
      <c r="C39" s="210"/>
      <c r="D39" s="213" t="s">
        <v>247</v>
      </c>
      <c r="E39" s="213"/>
      <c r="F39" s="214">
        <v>1</v>
      </c>
      <c r="G39" s="213"/>
      <c r="H39" s="215"/>
    </row>
    <row r="40" spans="1:8" s="2" customFormat="1" ht="11.25">
      <c r="A40" s="220"/>
      <c r="B40" s="220"/>
      <c r="C40" s="221"/>
      <c r="D40" s="221" t="s">
        <v>192</v>
      </c>
      <c r="E40" s="220"/>
      <c r="F40" s="222">
        <v>3</v>
      </c>
      <c r="G40" s="220"/>
      <c r="H40" s="223"/>
    </row>
    <row r="41" spans="1:8" s="2" customFormat="1" ht="22.5">
      <c r="A41" s="203">
        <v>6</v>
      </c>
      <c r="B41" s="204" t="s">
        <v>141</v>
      </c>
      <c r="C41" s="205" t="s">
        <v>612</v>
      </c>
      <c r="D41" s="205" t="s">
        <v>613</v>
      </c>
      <c r="E41" s="205" t="s">
        <v>197</v>
      </c>
      <c r="F41" s="206">
        <v>1.99</v>
      </c>
      <c r="G41" s="207"/>
      <c r="H41" s="208"/>
    </row>
    <row r="42" spans="1:8" s="2" customFormat="1" ht="11.25">
      <c r="A42" s="209"/>
      <c r="B42" s="209"/>
      <c r="C42" s="210"/>
      <c r="D42" s="209" t="s">
        <v>614</v>
      </c>
      <c r="E42" s="209"/>
      <c r="F42" s="211"/>
      <c r="G42" s="209"/>
      <c r="H42" s="212"/>
    </row>
    <row r="43" spans="1:8" s="2" customFormat="1" ht="11.25">
      <c r="A43" s="213"/>
      <c r="B43" s="213"/>
      <c r="C43" s="210"/>
      <c r="D43" s="213" t="s">
        <v>615</v>
      </c>
      <c r="E43" s="213"/>
      <c r="F43" s="214">
        <v>0.83</v>
      </c>
      <c r="G43" s="213"/>
      <c r="H43" s="215"/>
    </row>
    <row r="44" spans="1:8" s="2" customFormat="1" ht="11.25">
      <c r="A44" s="213"/>
      <c r="B44" s="213"/>
      <c r="C44" s="210"/>
      <c r="D44" s="213" t="s">
        <v>616</v>
      </c>
      <c r="E44" s="213"/>
      <c r="F44" s="214">
        <v>1.16</v>
      </c>
      <c r="G44" s="213"/>
      <c r="H44" s="215"/>
    </row>
    <row r="45" spans="1:8" s="2" customFormat="1" ht="11.25">
      <c r="A45" s="220"/>
      <c r="B45" s="220"/>
      <c r="C45" s="221"/>
      <c r="D45" s="221" t="s">
        <v>192</v>
      </c>
      <c r="E45" s="220"/>
      <c r="F45" s="222">
        <v>1.99</v>
      </c>
      <c r="G45" s="220"/>
      <c r="H45" s="223"/>
    </row>
    <row r="46" spans="1:8" s="2" customFormat="1" ht="12.75">
      <c r="A46" s="152"/>
      <c r="B46" s="152"/>
      <c r="C46" s="201" t="s">
        <v>58</v>
      </c>
      <c r="D46" s="201" t="s">
        <v>140</v>
      </c>
      <c r="E46" s="152"/>
      <c r="F46" s="152"/>
      <c r="G46" s="152"/>
      <c r="H46" s="224"/>
    </row>
    <row r="47" spans="1:8" s="2" customFormat="1" ht="11.25">
      <c r="A47" s="203">
        <v>7</v>
      </c>
      <c r="B47" s="204" t="s">
        <v>594</v>
      </c>
      <c r="C47" s="205" t="s">
        <v>617</v>
      </c>
      <c r="D47" s="205" t="s">
        <v>618</v>
      </c>
      <c r="E47" s="205" t="s">
        <v>197</v>
      </c>
      <c r="F47" s="206">
        <v>312.85</v>
      </c>
      <c r="G47" s="207"/>
      <c r="H47" s="208"/>
    </row>
    <row r="48" spans="1:8" s="2" customFormat="1" ht="11.25">
      <c r="A48" s="209"/>
      <c r="B48" s="209"/>
      <c r="C48" s="210"/>
      <c r="D48" s="209" t="s">
        <v>619</v>
      </c>
      <c r="E48" s="209"/>
      <c r="F48" s="211"/>
      <c r="G48" s="209"/>
      <c r="H48" s="212"/>
    </row>
    <row r="49" spans="1:8" s="2" customFormat="1" ht="11.25">
      <c r="A49" s="213"/>
      <c r="B49" s="213"/>
      <c r="C49" s="210"/>
      <c r="D49" s="213" t="s">
        <v>620</v>
      </c>
      <c r="E49" s="213"/>
      <c r="F49" s="214">
        <v>8.12</v>
      </c>
      <c r="G49" s="213"/>
      <c r="H49" s="215"/>
    </row>
    <row r="50" spans="1:8" s="2" customFormat="1" ht="11.25">
      <c r="A50" s="213"/>
      <c r="B50" s="213"/>
      <c r="C50" s="210"/>
      <c r="D50" s="213" t="s">
        <v>621</v>
      </c>
      <c r="E50" s="213"/>
      <c r="F50" s="214">
        <v>5.13</v>
      </c>
      <c r="G50" s="213"/>
      <c r="H50" s="215"/>
    </row>
    <row r="51" spans="1:8" s="2" customFormat="1" ht="11.25">
      <c r="A51" s="209"/>
      <c r="B51" s="209"/>
      <c r="C51" s="210"/>
      <c r="D51" s="209" t="s">
        <v>622</v>
      </c>
      <c r="E51" s="209"/>
      <c r="F51" s="211"/>
      <c r="G51" s="209"/>
      <c r="H51" s="212"/>
    </row>
    <row r="52" spans="1:8" s="2" customFormat="1" ht="11.25">
      <c r="A52" s="213"/>
      <c r="B52" s="213"/>
      <c r="C52" s="210"/>
      <c r="D52" s="213" t="s">
        <v>623</v>
      </c>
      <c r="E52" s="213"/>
      <c r="F52" s="214">
        <v>19.67</v>
      </c>
      <c r="G52" s="213"/>
      <c r="H52" s="215"/>
    </row>
    <row r="53" spans="1:8" s="2" customFormat="1" ht="11.25">
      <c r="A53" s="209"/>
      <c r="B53" s="209"/>
      <c r="C53" s="210"/>
      <c r="D53" s="209" t="s">
        <v>624</v>
      </c>
      <c r="E53" s="209"/>
      <c r="F53" s="211"/>
      <c r="G53" s="209"/>
      <c r="H53" s="212"/>
    </row>
    <row r="54" spans="1:8" s="2" customFormat="1" ht="11.25">
      <c r="A54" s="213"/>
      <c r="B54" s="213"/>
      <c r="C54" s="210"/>
      <c r="D54" s="213" t="s">
        <v>625</v>
      </c>
      <c r="E54" s="213"/>
      <c r="F54" s="214">
        <v>4.1</v>
      </c>
      <c r="G54" s="213"/>
      <c r="H54" s="215"/>
    </row>
    <row r="55" spans="1:8" s="2" customFormat="1" ht="11.25">
      <c r="A55" s="213"/>
      <c r="B55" s="213"/>
      <c r="C55" s="210"/>
      <c r="D55" s="213" t="s">
        <v>626</v>
      </c>
      <c r="E55" s="213"/>
      <c r="F55" s="214">
        <v>3.15</v>
      </c>
      <c r="G55" s="213"/>
      <c r="H55" s="215"/>
    </row>
    <row r="56" spans="1:8" s="2" customFormat="1" ht="11.25">
      <c r="A56" s="213"/>
      <c r="B56" s="213"/>
      <c r="C56" s="210"/>
      <c r="D56" s="213" t="s">
        <v>626</v>
      </c>
      <c r="E56" s="213"/>
      <c r="F56" s="214">
        <v>3.15</v>
      </c>
      <c r="G56" s="213"/>
      <c r="H56" s="215"/>
    </row>
    <row r="57" spans="1:8" s="2" customFormat="1" ht="11.25">
      <c r="A57" s="213"/>
      <c r="B57" s="213"/>
      <c r="C57" s="210"/>
      <c r="D57" s="213" t="s">
        <v>627</v>
      </c>
      <c r="E57" s="213"/>
      <c r="F57" s="214">
        <v>2.15</v>
      </c>
      <c r="G57" s="213"/>
      <c r="H57" s="215"/>
    </row>
    <row r="58" spans="1:8" s="2" customFormat="1" ht="11.25">
      <c r="A58" s="209"/>
      <c r="B58" s="209"/>
      <c r="C58" s="210"/>
      <c r="D58" s="209" t="s">
        <v>628</v>
      </c>
      <c r="E58" s="209"/>
      <c r="F58" s="211"/>
      <c r="G58" s="209"/>
      <c r="H58" s="212"/>
    </row>
    <row r="59" spans="1:8" s="2" customFormat="1" ht="11.25">
      <c r="A59" s="213"/>
      <c r="B59" s="213"/>
      <c r="C59" s="210"/>
      <c r="D59" s="213" t="s">
        <v>629</v>
      </c>
      <c r="E59" s="213"/>
      <c r="F59" s="214">
        <v>13.44</v>
      </c>
      <c r="G59" s="213"/>
      <c r="H59" s="215"/>
    </row>
    <row r="60" spans="1:8" s="2" customFormat="1" ht="11.25">
      <c r="A60" s="213"/>
      <c r="B60" s="213"/>
      <c r="C60" s="210"/>
      <c r="D60" s="213" t="s">
        <v>630</v>
      </c>
      <c r="E60" s="213"/>
      <c r="F60" s="214">
        <v>13.44</v>
      </c>
      <c r="G60" s="213"/>
      <c r="H60" s="215"/>
    </row>
    <row r="61" spans="1:8" s="2" customFormat="1" ht="11.25">
      <c r="A61" s="213"/>
      <c r="B61" s="213"/>
      <c r="C61" s="210"/>
      <c r="D61" s="213" t="s">
        <v>631</v>
      </c>
      <c r="E61" s="213"/>
      <c r="F61" s="214">
        <v>7.87</v>
      </c>
      <c r="G61" s="213"/>
      <c r="H61" s="215"/>
    </row>
    <row r="62" spans="1:8" s="2" customFormat="1" ht="11.25">
      <c r="A62" s="213"/>
      <c r="B62" s="213"/>
      <c r="C62" s="210"/>
      <c r="D62" s="213" t="s">
        <v>632</v>
      </c>
      <c r="E62" s="213"/>
      <c r="F62" s="214">
        <v>2</v>
      </c>
      <c r="G62" s="213"/>
      <c r="H62" s="215"/>
    </row>
    <row r="63" spans="1:8" s="2" customFormat="1" ht="11.25">
      <c r="A63" s="213"/>
      <c r="B63" s="213"/>
      <c r="C63" s="210"/>
      <c r="D63" s="213" t="s">
        <v>633</v>
      </c>
      <c r="E63" s="213"/>
      <c r="F63" s="214">
        <v>0.83</v>
      </c>
      <c r="G63" s="213"/>
      <c r="H63" s="215"/>
    </row>
    <row r="64" spans="1:8" s="2" customFormat="1" ht="11.25">
      <c r="A64" s="213"/>
      <c r="B64" s="213"/>
      <c r="C64" s="210"/>
      <c r="D64" s="213" t="s">
        <v>634</v>
      </c>
      <c r="E64" s="213"/>
      <c r="F64" s="214">
        <v>0.55</v>
      </c>
      <c r="G64" s="213"/>
      <c r="H64" s="215"/>
    </row>
    <row r="65" spans="1:8" s="2" customFormat="1" ht="11.25">
      <c r="A65" s="213"/>
      <c r="B65" s="213"/>
      <c r="C65" s="210"/>
      <c r="D65" s="213" t="s">
        <v>635</v>
      </c>
      <c r="E65" s="213"/>
      <c r="F65" s="214">
        <v>4.03</v>
      </c>
      <c r="G65" s="213"/>
      <c r="H65" s="215"/>
    </row>
    <row r="66" spans="1:8" s="2" customFormat="1" ht="11.25">
      <c r="A66" s="213"/>
      <c r="B66" s="213"/>
      <c r="C66" s="210"/>
      <c r="D66" s="213" t="s">
        <v>636</v>
      </c>
      <c r="E66" s="213"/>
      <c r="F66" s="214">
        <v>1.08</v>
      </c>
      <c r="G66" s="213"/>
      <c r="H66" s="215"/>
    </row>
    <row r="67" spans="1:8" s="2" customFormat="1" ht="11.25">
      <c r="A67" s="213"/>
      <c r="B67" s="213"/>
      <c r="C67" s="210"/>
      <c r="D67" s="213" t="s">
        <v>637</v>
      </c>
      <c r="E67" s="213"/>
      <c r="F67" s="214">
        <v>1.04</v>
      </c>
      <c r="G67" s="213"/>
      <c r="H67" s="215"/>
    </row>
    <row r="68" spans="1:8" s="2" customFormat="1" ht="11.25">
      <c r="A68" s="213"/>
      <c r="B68" s="213"/>
      <c r="C68" s="210"/>
      <c r="D68" s="213" t="s">
        <v>638</v>
      </c>
      <c r="E68" s="213"/>
      <c r="F68" s="214">
        <v>3.96</v>
      </c>
      <c r="G68" s="213"/>
      <c r="H68" s="215"/>
    </row>
    <row r="69" spans="1:8" s="2" customFormat="1" ht="11.25">
      <c r="A69" s="213"/>
      <c r="B69" s="213"/>
      <c r="C69" s="210"/>
      <c r="D69" s="213" t="s">
        <v>639</v>
      </c>
      <c r="E69" s="213"/>
      <c r="F69" s="214">
        <v>0.29</v>
      </c>
      <c r="G69" s="213"/>
      <c r="H69" s="215"/>
    </row>
    <row r="70" spans="1:8" s="2" customFormat="1" ht="11.25">
      <c r="A70" s="213"/>
      <c r="B70" s="213"/>
      <c r="C70" s="210"/>
      <c r="D70" s="213" t="s">
        <v>640</v>
      </c>
      <c r="E70" s="213"/>
      <c r="F70" s="214">
        <v>0.54</v>
      </c>
      <c r="G70" s="213"/>
      <c r="H70" s="215"/>
    </row>
    <row r="71" spans="1:8" s="2" customFormat="1" ht="11.25">
      <c r="A71" s="213"/>
      <c r="B71" s="213"/>
      <c r="C71" s="210"/>
      <c r="D71" s="213" t="s">
        <v>641</v>
      </c>
      <c r="E71" s="213"/>
      <c r="F71" s="214">
        <v>100.14</v>
      </c>
      <c r="G71" s="213"/>
      <c r="H71" s="215"/>
    </row>
    <row r="72" spans="1:8" s="2" customFormat="1" ht="11.25">
      <c r="A72" s="213"/>
      <c r="B72" s="213"/>
      <c r="C72" s="210"/>
      <c r="D72" s="213" t="s">
        <v>642</v>
      </c>
      <c r="E72" s="213"/>
      <c r="F72" s="214">
        <v>48.68</v>
      </c>
      <c r="G72" s="213"/>
      <c r="H72" s="215"/>
    </row>
    <row r="73" spans="1:8" s="2" customFormat="1" ht="11.25">
      <c r="A73" s="213"/>
      <c r="B73" s="213"/>
      <c r="C73" s="210"/>
      <c r="D73" s="213" t="s">
        <v>643</v>
      </c>
      <c r="E73" s="213"/>
      <c r="F73" s="214">
        <v>11.37</v>
      </c>
      <c r="G73" s="213"/>
      <c r="H73" s="215"/>
    </row>
    <row r="74" spans="1:8" s="2" customFormat="1" ht="11.25">
      <c r="A74" s="213"/>
      <c r="B74" s="213"/>
      <c r="C74" s="210"/>
      <c r="D74" s="213" t="s">
        <v>644</v>
      </c>
      <c r="E74" s="213"/>
      <c r="F74" s="214">
        <v>39.4</v>
      </c>
      <c r="G74" s="213"/>
      <c r="H74" s="215"/>
    </row>
    <row r="75" spans="1:8" s="2" customFormat="1" ht="11.25">
      <c r="A75" s="213"/>
      <c r="B75" s="213"/>
      <c r="C75" s="210"/>
      <c r="D75" s="213" t="s">
        <v>645</v>
      </c>
      <c r="E75" s="213"/>
      <c r="F75" s="214">
        <v>5.25</v>
      </c>
      <c r="G75" s="213"/>
      <c r="H75" s="215"/>
    </row>
    <row r="76" spans="1:8" s="2" customFormat="1" ht="11.25">
      <c r="A76" s="213"/>
      <c r="B76" s="213"/>
      <c r="C76" s="210"/>
      <c r="D76" s="213" t="s">
        <v>646</v>
      </c>
      <c r="E76" s="213"/>
      <c r="F76" s="214">
        <v>4.35</v>
      </c>
      <c r="G76" s="213"/>
      <c r="H76" s="215"/>
    </row>
    <row r="77" spans="1:8" s="2" customFormat="1" ht="11.25">
      <c r="A77" s="209"/>
      <c r="B77" s="209"/>
      <c r="C77" s="210"/>
      <c r="D77" s="209" t="s">
        <v>154</v>
      </c>
      <c r="E77" s="209"/>
      <c r="F77" s="211"/>
      <c r="G77" s="209"/>
      <c r="H77" s="212"/>
    </row>
    <row r="78" spans="1:8" s="2" customFormat="1" ht="11.25">
      <c r="A78" s="213"/>
      <c r="B78" s="213"/>
      <c r="C78" s="210"/>
      <c r="D78" s="213" t="s">
        <v>647</v>
      </c>
      <c r="E78" s="213"/>
      <c r="F78" s="214">
        <v>9.12</v>
      </c>
      <c r="G78" s="213"/>
      <c r="H78" s="215"/>
    </row>
    <row r="79" spans="1:8" s="2" customFormat="1" ht="11.25">
      <c r="A79" s="220"/>
      <c r="B79" s="220"/>
      <c r="C79" s="221"/>
      <c r="D79" s="221" t="s">
        <v>192</v>
      </c>
      <c r="E79" s="220"/>
      <c r="F79" s="222">
        <v>312.85</v>
      </c>
      <c r="G79" s="220"/>
      <c r="H79" s="223"/>
    </row>
    <row r="80" spans="1:8" s="2" customFormat="1" ht="33.75">
      <c r="A80" s="203">
        <v>8</v>
      </c>
      <c r="B80" s="204" t="s">
        <v>594</v>
      </c>
      <c r="C80" s="205" t="s">
        <v>648</v>
      </c>
      <c r="D80" s="205" t="s">
        <v>649</v>
      </c>
      <c r="E80" s="205" t="s">
        <v>197</v>
      </c>
      <c r="F80" s="206">
        <v>1209.98</v>
      </c>
      <c r="G80" s="207"/>
      <c r="H80" s="208"/>
    </row>
    <row r="81" spans="1:8" s="2" customFormat="1" ht="11.25">
      <c r="A81" s="209"/>
      <c r="B81" s="209"/>
      <c r="C81" s="210"/>
      <c r="D81" s="209" t="s">
        <v>650</v>
      </c>
      <c r="E81" s="209"/>
      <c r="F81" s="211"/>
      <c r="G81" s="209"/>
      <c r="H81" s="212"/>
    </row>
    <row r="82" spans="1:8" s="2" customFormat="1" ht="11.25">
      <c r="A82" s="209"/>
      <c r="B82" s="209"/>
      <c r="C82" s="210"/>
      <c r="D82" s="209" t="s">
        <v>651</v>
      </c>
      <c r="E82" s="209"/>
      <c r="F82" s="211"/>
      <c r="G82" s="209"/>
      <c r="H82" s="212"/>
    </row>
    <row r="83" spans="1:8" s="2" customFormat="1" ht="11.25">
      <c r="A83" s="213"/>
      <c r="B83" s="213"/>
      <c r="C83" s="210"/>
      <c r="D83" s="213" t="s">
        <v>652</v>
      </c>
      <c r="E83" s="213"/>
      <c r="F83" s="214">
        <v>643.75</v>
      </c>
      <c r="G83" s="213"/>
      <c r="H83" s="215"/>
    </row>
    <row r="84" spans="1:8" s="2" customFormat="1" ht="45">
      <c r="A84" s="213"/>
      <c r="B84" s="213"/>
      <c r="C84" s="210"/>
      <c r="D84" s="213" t="s">
        <v>653</v>
      </c>
      <c r="E84" s="213"/>
      <c r="F84" s="214">
        <v>-43.31</v>
      </c>
      <c r="G84" s="213"/>
      <c r="H84" s="215"/>
    </row>
    <row r="85" spans="1:8" s="2" customFormat="1" ht="33.75">
      <c r="A85" s="213"/>
      <c r="B85" s="213"/>
      <c r="C85" s="210"/>
      <c r="D85" s="213" t="s">
        <v>654</v>
      </c>
      <c r="E85" s="213"/>
      <c r="F85" s="214">
        <v>-114.09</v>
      </c>
      <c r="G85" s="213"/>
      <c r="H85" s="215"/>
    </row>
    <row r="86" spans="1:8" s="2" customFormat="1" ht="11.25">
      <c r="A86" s="209"/>
      <c r="B86" s="209"/>
      <c r="C86" s="210"/>
      <c r="D86" s="209" t="s">
        <v>655</v>
      </c>
      <c r="E86" s="209"/>
      <c r="F86" s="211"/>
      <c r="G86" s="209"/>
      <c r="H86" s="212"/>
    </row>
    <row r="87" spans="1:8" s="2" customFormat="1" ht="11.25">
      <c r="A87" s="213"/>
      <c r="B87" s="213"/>
      <c r="C87" s="210"/>
      <c r="D87" s="213" t="s">
        <v>652</v>
      </c>
      <c r="E87" s="213"/>
      <c r="F87" s="214">
        <v>643.75</v>
      </c>
      <c r="G87" s="213"/>
      <c r="H87" s="215"/>
    </row>
    <row r="88" spans="1:8" s="2" customFormat="1" ht="45">
      <c r="A88" s="213"/>
      <c r="B88" s="213"/>
      <c r="C88" s="210"/>
      <c r="D88" s="213" t="s">
        <v>656</v>
      </c>
      <c r="E88" s="213"/>
      <c r="F88" s="214">
        <v>-35.92</v>
      </c>
      <c r="G88" s="213"/>
      <c r="H88" s="215"/>
    </row>
    <row r="89" spans="1:8" s="2" customFormat="1" ht="45">
      <c r="A89" s="213"/>
      <c r="B89" s="213"/>
      <c r="C89" s="210"/>
      <c r="D89" s="213" t="s">
        <v>657</v>
      </c>
      <c r="E89" s="213"/>
      <c r="F89" s="214">
        <v>-74.28</v>
      </c>
      <c r="G89" s="213"/>
      <c r="H89" s="215"/>
    </row>
    <row r="90" spans="1:8" s="2" customFormat="1" ht="11.25">
      <c r="A90" s="213"/>
      <c r="B90" s="213"/>
      <c r="C90" s="210"/>
      <c r="D90" s="213" t="s">
        <v>658</v>
      </c>
      <c r="E90" s="213"/>
      <c r="F90" s="214">
        <v>-16.42</v>
      </c>
      <c r="G90" s="213"/>
      <c r="H90" s="215"/>
    </row>
    <row r="91" spans="1:8" s="2" customFormat="1" ht="11.25">
      <c r="A91" s="209"/>
      <c r="B91" s="209"/>
      <c r="C91" s="210"/>
      <c r="D91" s="209" t="s">
        <v>659</v>
      </c>
      <c r="E91" s="209"/>
      <c r="F91" s="211"/>
      <c r="G91" s="209"/>
      <c r="H91" s="212"/>
    </row>
    <row r="92" spans="1:8" s="2" customFormat="1" ht="11.25">
      <c r="A92" s="213"/>
      <c r="B92" s="213"/>
      <c r="C92" s="210"/>
      <c r="D92" s="213" t="s">
        <v>660</v>
      </c>
      <c r="E92" s="213"/>
      <c r="F92" s="214">
        <v>112.09</v>
      </c>
      <c r="G92" s="213"/>
      <c r="H92" s="215"/>
    </row>
    <row r="93" spans="1:8" s="2" customFormat="1" ht="11.25">
      <c r="A93" s="213"/>
      <c r="B93" s="213"/>
      <c r="C93" s="210"/>
      <c r="D93" s="213" t="s">
        <v>661</v>
      </c>
      <c r="E93" s="213"/>
      <c r="F93" s="214">
        <v>-13.54</v>
      </c>
      <c r="G93" s="213"/>
      <c r="H93" s="215"/>
    </row>
    <row r="94" spans="1:8" s="2" customFormat="1" ht="11.25">
      <c r="A94" s="209"/>
      <c r="B94" s="209"/>
      <c r="C94" s="210"/>
      <c r="D94" s="209" t="s">
        <v>662</v>
      </c>
      <c r="E94" s="209"/>
      <c r="F94" s="211"/>
      <c r="G94" s="209"/>
      <c r="H94" s="212"/>
    </row>
    <row r="95" spans="1:8" s="2" customFormat="1" ht="11.25">
      <c r="A95" s="213"/>
      <c r="B95" s="213"/>
      <c r="C95" s="210"/>
      <c r="D95" s="213" t="s">
        <v>663</v>
      </c>
      <c r="E95" s="213"/>
      <c r="F95" s="214">
        <v>109.63</v>
      </c>
      <c r="G95" s="213"/>
      <c r="H95" s="215"/>
    </row>
    <row r="96" spans="1:8" s="2" customFormat="1" ht="11.25">
      <c r="A96" s="213"/>
      <c r="B96" s="213"/>
      <c r="C96" s="210"/>
      <c r="D96" s="213" t="s">
        <v>664</v>
      </c>
      <c r="E96" s="213"/>
      <c r="F96" s="214">
        <v>-1.68</v>
      </c>
      <c r="G96" s="213"/>
      <c r="H96" s="215"/>
    </row>
    <row r="97" spans="1:8" s="2" customFormat="1" ht="11.25">
      <c r="A97" s="220"/>
      <c r="B97" s="220"/>
      <c r="C97" s="221"/>
      <c r="D97" s="221" t="s">
        <v>192</v>
      </c>
      <c r="E97" s="220"/>
      <c r="F97" s="222">
        <v>1209.98</v>
      </c>
      <c r="G97" s="220"/>
      <c r="H97" s="223"/>
    </row>
    <row r="98" spans="1:8" s="2" customFormat="1" ht="22.5">
      <c r="A98" s="203">
        <v>9</v>
      </c>
      <c r="B98" s="204" t="s">
        <v>589</v>
      </c>
      <c r="C98" s="205" t="s">
        <v>665</v>
      </c>
      <c r="D98" s="205" t="s">
        <v>666</v>
      </c>
      <c r="E98" s="205" t="s">
        <v>197</v>
      </c>
      <c r="F98" s="206">
        <v>1209.98</v>
      </c>
      <c r="G98" s="207"/>
      <c r="H98" s="208"/>
    </row>
    <row r="99" spans="1:8" s="2" customFormat="1" ht="45">
      <c r="A99" s="203">
        <v>10</v>
      </c>
      <c r="B99" s="204" t="s">
        <v>594</v>
      </c>
      <c r="C99" s="205" t="s">
        <v>667</v>
      </c>
      <c r="D99" s="205" t="s">
        <v>668</v>
      </c>
      <c r="E99" s="205" t="s">
        <v>197</v>
      </c>
      <c r="F99" s="206">
        <v>1268.74</v>
      </c>
      <c r="G99" s="207"/>
      <c r="H99" s="208"/>
    </row>
    <row r="100" spans="1:8" s="2" customFormat="1" ht="11.25">
      <c r="A100" s="213"/>
      <c r="B100" s="213"/>
      <c r="C100" s="210"/>
      <c r="D100" s="213" t="s">
        <v>669</v>
      </c>
      <c r="E100" s="213"/>
      <c r="F100" s="214">
        <v>1230.88</v>
      </c>
      <c r="G100" s="213"/>
      <c r="H100" s="215"/>
    </row>
    <row r="101" spans="1:8" s="2" customFormat="1" ht="11.25">
      <c r="A101" s="213"/>
      <c r="B101" s="213"/>
      <c r="C101" s="210"/>
      <c r="D101" s="213" t="s">
        <v>670</v>
      </c>
      <c r="E101" s="213"/>
      <c r="F101" s="214">
        <v>10.39</v>
      </c>
      <c r="G101" s="213"/>
      <c r="H101" s="215"/>
    </row>
    <row r="102" spans="1:8" s="2" customFormat="1" ht="11.25">
      <c r="A102" s="213"/>
      <c r="B102" s="213"/>
      <c r="C102" s="210"/>
      <c r="D102" s="213" t="s">
        <v>671</v>
      </c>
      <c r="E102" s="213"/>
      <c r="F102" s="214">
        <v>27.47</v>
      </c>
      <c r="G102" s="213"/>
      <c r="H102" s="215"/>
    </row>
    <row r="103" spans="1:8" s="2" customFormat="1" ht="11.25">
      <c r="A103" s="220"/>
      <c r="B103" s="220"/>
      <c r="C103" s="221"/>
      <c r="D103" s="221" t="s">
        <v>192</v>
      </c>
      <c r="E103" s="220"/>
      <c r="F103" s="222">
        <v>1268.74</v>
      </c>
      <c r="G103" s="220"/>
      <c r="H103" s="223"/>
    </row>
    <row r="104" spans="1:8" s="2" customFormat="1" ht="33.75">
      <c r="A104" s="203">
        <v>11</v>
      </c>
      <c r="B104" s="204" t="s">
        <v>594</v>
      </c>
      <c r="C104" s="205" t="s">
        <v>672</v>
      </c>
      <c r="D104" s="205" t="s">
        <v>673</v>
      </c>
      <c r="E104" s="205" t="s">
        <v>197</v>
      </c>
      <c r="F104" s="206">
        <v>140.11</v>
      </c>
      <c r="G104" s="207"/>
      <c r="H104" s="208"/>
    </row>
    <row r="105" spans="1:8" s="2" customFormat="1" ht="11.25">
      <c r="A105" s="213"/>
      <c r="B105" s="213"/>
      <c r="C105" s="210"/>
      <c r="D105" s="213" t="s">
        <v>674</v>
      </c>
      <c r="E105" s="213"/>
      <c r="F105" s="214">
        <v>8.01</v>
      </c>
      <c r="G105" s="213"/>
      <c r="H105" s="215"/>
    </row>
    <row r="106" spans="1:8" s="2" customFormat="1" ht="11.25">
      <c r="A106" s="213"/>
      <c r="B106" s="213"/>
      <c r="C106" s="210"/>
      <c r="D106" s="213" t="s">
        <v>675</v>
      </c>
      <c r="E106" s="213"/>
      <c r="F106" s="214">
        <v>132.1</v>
      </c>
      <c r="G106" s="213"/>
      <c r="H106" s="215"/>
    </row>
    <row r="107" spans="1:8" s="2" customFormat="1" ht="11.25">
      <c r="A107" s="220"/>
      <c r="B107" s="220"/>
      <c r="C107" s="221"/>
      <c r="D107" s="221" t="s">
        <v>192</v>
      </c>
      <c r="E107" s="220"/>
      <c r="F107" s="222">
        <v>140.11</v>
      </c>
      <c r="G107" s="220"/>
      <c r="H107" s="223"/>
    </row>
    <row r="108" spans="1:8" s="2" customFormat="1" ht="33.75">
      <c r="A108" s="203">
        <v>12</v>
      </c>
      <c r="B108" s="204" t="s">
        <v>594</v>
      </c>
      <c r="C108" s="205" t="s">
        <v>676</v>
      </c>
      <c r="D108" s="205" t="s">
        <v>677</v>
      </c>
      <c r="E108" s="205" t="s">
        <v>197</v>
      </c>
      <c r="F108" s="206">
        <v>111.55</v>
      </c>
      <c r="G108" s="207"/>
      <c r="H108" s="208"/>
    </row>
    <row r="109" spans="1:8" s="2" customFormat="1" ht="11.25">
      <c r="A109" s="213"/>
      <c r="B109" s="213"/>
      <c r="C109" s="210"/>
      <c r="D109" s="213" t="s">
        <v>678</v>
      </c>
      <c r="E109" s="213"/>
      <c r="F109" s="214">
        <v>110.79</v>
      </c>
      <c r="G109" s="213"/>
      <c r="H109" s="215"/>
    </row>
    <row r="110" spans="1:8" s="2" customFormat="1" ht="11.25">
      <c r="A110" s="213"/>
      <c r="B110" s="213"/>
      <c r="C110" s="210"/>
      <c r="D110" s="213" t="s">
        <v>679</v>
      </c>
      <c r="E110" s="213"/>
      <c r="F110" s="214">
        <v>0.76</v>
      </c>
      <c r="G110" s="213"/>
      <c r="H110" s="215"/>
    </row>
    <row r="111" spans="1:8" s="2" customFormat="1" ht="11.25">
      <c r="A111" s="220"/>
      <c r="B111" s="220"/>
      <c r="C111" s="221"/>
      <c r="D111" s="221" t="s">
        <v>192</v>
      </c>
      <c r="E111" s="220"/>
      <c r="F111" s="222">
        <v>111.55</v>
      </c>
      <c r="G111" s="220"/>
      <c r="H111" s="223"/>
    </row>
    <row r="112" spans="1:8" s="2" customFormat="1" ht="33.75">
      <c r="A112" s="203">
        <v>13</v>
      </c>
      <c r="B112" s="204" t="s">
        <v>594</v>
      </c>
      <c r="C112" s="205" t="s">
        <v>680</v>
      </c>
      <c r="D112" s="205" t="s">
        <v>681</v>
      </c>
      <c r="E112" s="205" t="s">
        <v>197</v>
      </c>
      <c r="F112" s="206">
        <v>286.64</v>
      </c>
      <c r="G112" s="207"/>
      <c r="H112" s="208"/>
    </row>
    <row r="113" spans="1:8" s="2" customFormat="1" ht="11.25">
      <c r="A113" s="209"/>
      <c r="B113" s="209"/>
      <c r="C113" s="210"/>
      <c r="D113" s="209" t="s">
        <v>682</v>
      </c>
      <c r="E113" s="209"/>
      <c r="F113" s="211"/>
      <c r="G113" s="209"/>
      <c r="H113" s="212"/>
    </row>
    <row r="114" spans="1:8" s="2" customFormat="1" ht="11.25">
      <c r="A114" s="209"/>
      <c r="B114" s="209"/>
      <c r="C114" s="210"/>
      <c r="D114" s="209" t="s">
        <v>146</v>
      </c>
      <c r="E114" s="209"/>
      <c r="F114" s="211"/>
      <c r="G114" s="209"/>
      <c r="H114" s="212"/>
    </row>
    <row r="115" spans="1:8" s="2" customFormat="1" ht="11.25">
      <c r="A115" s="213"/>
      <c r="B115" s="213"/>
      <c r="C115" s="210"/>
      <c r="D115" s="213" t="s">
        <v>683</v>
      </c>
      <c r="E115" s="213"/>
      <c r="F115" s="214">
        <v>4.77</v>
      </c>
      <c r="G115" s="213"/>
      <c r="H115" s="215"/>
    </row>
    <row r="116" spans="1:8" s="2" customFormat="1" ht="11.25">
      <c r="A116" s="209"/>
      <c r="B116" s="209"/>
      <c r="C116" s="210"/>
      <c r="D116" s="209" t="s">
        <v>148</v>
      </c>
      <c r="E116" s="209"/>
      <c r="F116" s="211"/>
      <c r="G116" s="209"/>
      <c r="H116" s="212"/>
    </row>
    <row r="117" spans="1:8" s="2" customFormat="1" ht="11.25">
      <c r="A117" s="213"/>
      <c r="B117" s="213"/>
      <c r="C117" s="210"/>
      <c r="D117" s="213" t="s">
        <v>684</v>
      </c>
      <c r="E117" s="213"/>
      <c r="F117" s="214">
        <v>2.48</v>
      </c>
      <c r="G117" s="213"/>
      <c r="H117" s="215"/>
    </row>
    <row r="118" spans="1:8" s="2" customFormat="1" ht="11.25">
      <c r="A118" s="209"/>
      <c r="B118" s="209"/>
      <c r="C118" s="210"/>
      <c r="D118" s="209" t="s">
        <v>150</v>
      </c>
      <c r="E118" s="209"/>
      <c r="F118" s="211"/>
      <c r="G118" s="209"/>
      <c r="H118" s="212"/>
    </row>
    <row r="119" spans="1:8" s="2" customFormat="1" ht="11.25">
      <c r="A119" s="213"/>
      <c r="B119" s="213"/>
      <c r="C119" s="210"/>
      <c r="D119" s="213" t="s">
        <v>684</v>
      </c>
      <c r="E119" s="213"/>
      <c r="F119" s="214">
        <v>2.48</v>
      </c>
      <c r="G119" s="213"/>
      <c r="H119" s="215"/>
    </row>
    <row r="120" spans="1:8" s="2" customFormat="1" ht="11.25">
      <c r="A120" s="209"/>
      <c r="B120" s="209"/>
      <c r="C120" s="210"/>
      <c r="D120" s="209" t="s">
        <v>151</v>
      </c>
      <c r="E120" s="209"/>
      <c r="F120" s="211"/>
      <c r="G120" s="209"/>
      <c r="H120" s="212"/>
    </row>
    <row r="121" spans="1:8" s="2" customFormat="1" ht="11.25">
      <c r="A121" s="213"/>
      <c r="B121" s="213"/>
      <c r="C121" s="210"/>
      <c r="D121" s="213" t="s">
        <v>685</v>
      </c>
      <c r="E121" s="213"/>
      <c r="F121" s="214">
        <v>2.39</v>
      </c>
      <c r="G121" s="213"/>
      <c r="H121" s="215"/>
    </row>
    <row r="122" spans="1:8" s="2" customFormat="1" ht="11.25">
      <c r="A122" s="209"/>
      <c r="B122" s="209"/>
      <c r="C122" s="210"/>
      <c r="D122" s="209" t="s">
        <v>154</v>
      </c>
      <c r="E122" s="209"/>
      <c r="F122" s="211"/>
      <c r="G122" s="209"/>
      <c r="H122" s="212"/>
    </row>
    <row r="123" spans="1:8" s="2" customFormat="1" ht="11.25">
      <c r="A123" s="213"/>
      <c r="B123" s="213"/>
      <c r="C123" s="210"/>
      <c r="D123" s="213" t="s">
        <v>686</v>
      </c>
      <c r="E123" s="213"/>
      <c r="F123" s="214">
        <v>4.28</v>
      </c>
      <c r="G123" s="213"/>
      <c r="H123" s="215"/>
    </row>
    <row r="124" spans="1:8" s="2" customFormat="1" ht="11.25">
      <c r="A124" s="216"/>
      <c r="B124" s="216"/>
      <c r="C124" s="210"/>
      <c r="D124" s="217" t="s">
        <v>153</v>
      </c>
      <c r="E124" s="217"/>
      <c r="F124" s="218">
        <v>16.4</v>
      </c>
      <c r="G124" s="216"/>
      <c r="H124" s="219"/>
    </row>
    <row r="125" spans="1:8" s="2" customFormat="1" ht="11.25">
      <c r="A125" s="209"/>
      <c r="B125" s="209"/>
      <c r="C125" s="210"/>
      <c r="D125" s="209" t="s">
        <v>156</v>
      </c>
      <c r="E125" s="209"/>
      <c r="F125" s="211"/>
      <c r="G125" s="209"/>
      <c r="H125" s="212"/>
    </row>
    <row r="126" spans="1:8" s="2" customFormat="1" ht="11.25">
      <c r="A126" s="213"/>
      <c r="B126" s="213"/>
      <c r="C126" s="210"/>
      <c r="D126" s="213" t="s">
        <v>687</v>
      </c>
      <c r="E126" s="213"/>
      <c r="F126" s="214">
        <v>17.28</v>
      </c>
      <c r="G126" s="213"/>
      <c r="H126" s="215"/>
    </row>
    <row r="127" spans="1:8" s="2" customFormat="1" ht="11.25">
      <c r="A127" s="209"/>
      <c r="B127" s="209"/>
      <c r="C127" s="210"/>
      <c r="D127" s="209" t="s">
        <v>158</v>
      </c>
      <c r="E127" s="209"/>
      <c r="F127" s="211"/>
      <c r="G127" s="209"/>
      <c r="H127" s="212"/>
    </row>
    <row r="128" spans="1:8" s="2" customFormat="1" ht="11.25">
      <c r="A128" s="213"/>
      <c r="B128" s="213"/>
      <c r="C128" s="210"/>
      <c r="D128" s="213" t="s">
        <v>688</v>
      </c>
      <c r="E128" s="213"/>
      <c r="F128" s="214">
        <v>9.36</v>
      </c>
      <c r="G128" s="213"/>
      <c r="H128" s="215"/>
    </row>
    <row r="129" spans="1:8" s="2" customFormat="1" ht="11.25">
      <c r="A129" s="209"/>
      <c r="B129" s="209"/>
      <c r="C129" s="210"/>
      <c r="D129" s="209" t="s">
        <v>160</v>
      </c>
      <c r="E129" s="209"/>
      <c r="F129" s="211"/>
      <c r="G129" s="209"/>
      <c r="H129" s="212"/>
    </row>
    <row r="130" spans="1:8" s="2" customFormat="1" ht="11.25">
      <c r="A130" s="213"/>
      <c r="B130" s="213"/>
      <c r="C130" s="210"/>
      <c r="D130" s="213" t="s">
        <v>689</v>
      </c>
      <c r="E130" s="213"/>
      <c r="F130" s="214">
        <v>6.21</v>
      </c>
      <c r="G130" s="213"/>
      <c r="H130" s="215"/>
    </row>
    <row r="131" spans="1:8" s="2" customFormat="1" ht="11.25">
      <c r="A131" s="209"/>
      <c r="B131" s="209"/>
      <c r="C131" s="210"/>
      <c r="D131" s="209" t="s">
        <v>162</v>
      </c>
      <c r="E131" s="209"/>
      <c r="F131" s="211"/>
      <c r="G131" s="209"/>
      <c r="H131" s="212"/>
    </row>
    <row r="132" spans="1:8" s="2" customFormat="1" ht="11.25">
      <c r="A132" s="213"/>
      <c r="B132" s="213"/>
      <c r="C132" s="210"/>
      <c r="D132" s="213" t="s">
        <v>690</v>
      </c>
      <c r="E132" s="213"/>
      <c r="F132" s="214">
        <v>4.14</v>
      </c>
      <c r="G132" s="213"/>
      <c r="H132" s="215"/>
    </row>
    <row r="133" spans="1:8" s="2" customFormat="1" ht="11.25">
      <c r="A133" s="209"/>
      <c r="B133" s="209"/>
      <c r="C133" s="210"/>
      <c r="D133" s="209" t="s">
        <v>164</v>
      </c>
      <c r="E133" s="209"/>
      <c r="F133" s="211"/>
      <c r="G133" s="209"/>
      <c r="H133" s="212"/>
    </row>
    <row r="134" spans="1:8" s="2" customFormat="1" ht="11.25">
      <c r="A134" s="213"/>
      <c r="B134" s="213"/>
      <c r="C134" s="210"/>
      <c r="D134" s="213" t="s">
        <v>691</v>
      </c>
      <c r="E134" s="213"/>
      <c r="F134" s="214">
        <v>1.53</v>
      </c>
      <c r="G134" s="213"/>
      <c r="H134" s="215"/>
    </row>
    <row r="135" spans="1:8" s="2" customFormat="1" ht="11.25">
      <c r="A135" s="209"/>
      <c r="B135" s="209"/>
      <c r="C135" s="210"/>
      <c r="D135" s="209" t="s">
        <v>166</v>
      </c>
      <c r="E135" s="209"/>
      <c r="F135" s="211"/>
      <c r="G135" s="209"/>
      <c r="H135" s="212"/>
    </row>
    <row r="136" spans="1:8" s="2" customFormat="1" ht="11.25">
      <c r="A136" s="213"/>
      <c r="B136" s="213"/>
      <c r="C136" s="210"/>
      <c r="D136" s="213" t="s">
        <v>692</v>
      </c>
      <c r="E136" s="213"/>
      <c r="F136" s="214">
        <v>1.08</v>
      </c>
      <c r="G136" s="213"/>
      <c r="H136" s="215"/>
    </row>
    <row r="137" spans="1:8" s="2" customFormat="1" ht="11.25">
      <c r="A137" s="209"/>
      <c r="B137" s="209"/>
      <c r="C137" s="210"/>
      <c r="D137" s="209" t="s">
        <v>168</v>
      </c>
      <c r="E137" s="209"/>
      <c r="F137" s="211"/>
      <c r="G137" s="209"/>
      <c r="H137" s="212"/>
    </row>
    <row r="138" spans="1:8" s="2" customFormat="1" ht="11.25">
      <c r="A138" s="213"/>
      <c r="B138" s="213"/>
      <c r="C138" s="210"/>
      <c r="D138" s="213" t="s">
        <v>693</v>
      </c>
      <c r="E138" s="213"/>
      <c r="F138" s="214">
        <v>7.92</v>
      </c>
      <c r="G138" s="213"/>
      <c r="H138" s="215"/>
    </row>
    <row r="139" spans="1:8" s="2" customFormat="1" ht="11.25">
      <c r="A139" s="209"/>
      <c r="B139" s="209"/>
      <c r="C139" s="210"/>
      <c r="D139" s="209" t="s">
        <v>170</v>
      </c>
      <c r="E139" s="209"/>
      <c r="F139" s="211"/>
      <c r="G139" s="209"/>
      <c r="H139" s="212"/>
    </row>
    <row r="140" spans="1:8" s="2" customFormat="1" ht="11.25">
      <c r="A140" s="213"/>
      <c r="B140" s="213"/>
      <c r="C140" s="210"/>
      <c r="D140" s="213" t="s">
        <v>694</v>
      </c>
      <c r="E140" s="213"/>
      <c r="F140" s="214">
        <v>1.35</v>
      </c>
      <c r="G140" s="213"/>
      <c r="H140" s="215"/>
    </row>
    <row r="141" spans="1:8" s="2" customFormat="1" ht="11.25">
      <c r="A141" s="209"/>
      <c r="B141" s="209"/>
      <c r="C141" s="210"/>
      <c r="D141" s="209" t="s">
        <v>172</v>
      </c>
      <c r="E141" s="209"/>
      <c r="F141" s="211"/>
      <c r="G141" s="209"/>
      <c r="H141" s="212"/>
    </row>
    <row r="142" spans="1:8" s="2" customFormat="1" ht="11.25">
      <c r="A142" s="213"/>
      <c r="B142" s="213"/>
      <c r="C142" s="210"/>
      <c r="D142" s="213" t="s">
        <v>695</v>
      </c>
      <c r="E142" s="213"/>
      <c r="F142" s="214">
        <v>1.8</v>
      </c>
      <c r="G142" s="213"/>
      <c r="H142" s="215"/>
    </row>
    <row r="143" spans="1:8" s="2" customFormat="1" ht="11.25">
      <c r="A143" s="209"/>
      <c r="B143" s="209"/>
      <c r="C143" s="210"/>
      <c r="D143" s="209" t="s">
        <v>174</v>
      </c>
      <c r="E143" s="209"/>
      <c r="F143" s="211"/>
      <c r="G143" s="209"/>
      <c r="H143" s="212"/>
    </row>
    <row r="144" spans="1:8" s="2" customFormat="1" ht="11.25">
      <c r="A144" s="213"/>
      <c r="B144" s="213"/>
      <c r="C144" s="210"/>
      <c r="D144" s="213" t="s">
        <v>696</v>
      </c>
      <c r="E144" s="213"/>
      <c r="F144" s="214">
        <v>8.91</v>
      </c>
      <c r="G144" s="213"/>
      <c r="H144" s="215"/>
    </row>
    <row r="145" spans="1:8" s="2" customFormat="1" ht="11.25">
      <c r="A145" s="209"/>
      <c r="B145" s="209"/>
      <c r="C145" s="210"/>
      <c r="D145" s="209" t="s">
        <v>176</v>
      </c>
      <c r="E145" s="209"/>
      <c r="F145" s="211"/>
      <c r="G145" s="209"/>
      <c r="H145" s="212"/>
    </row>
    <row r="146" spans="1:8" s="2" customFormat="1" ht="11.25">
      <c r="A146" s="213"/>
      <c r="B146" s="213"/>
      <c r="C146" s="210"/>
      <c r="D146" s="213" t="s">
        <v>697</v>
      </c>
      <c r="E146" s="213"/>
      <c r="F146" s="214">
        <v>0.77</v>
      </c>
      <c r="G146" s="213"/>
      <c r="H146" s="215"/>
    </row>
    <row r="147" spans="1:8" s="2" customFormat="1" ht="11.25">
      <c r="A147" s="209"/>
      <c r="B147" s="209"/>
      <c r="C147" s="210"/>
      <c r="D147" s="209" t="s">
        <v>178</v>
      </c>
      <c r="E147" s="209"/>
      <c r="F147" s="211"/>
      <c r="G147" s="209"/>
      <c r="H147" s="212"/>
    </row>
    <row r="148" spans="1:8" s="2" customFormat="1" ht="11.25">
      <c r="A148" s="213"/>
      <c r="B148" s="213"/>
      <c r="C148" s="210"/>
      <c r="D148" s="213" t="s">
        <v>698</v>
      </c>
      <c r="E148" s="213"/>
      <c r="F148" s="214">
        <v>0.95</v>
      </c>
      <c r="G148" s="213"/>
      <c r="H148" s="215"/>
    </row>
    <row r="149" spans="1:8" s="2" customFormat="1" ht="11.25">
      <c r="A149" s="209"/>
      <c r="B149" s="209"/>
      <c r="C149" s="210"/>
      <c r="D149" s="209" t="s">
        <v>180</v>
      </c>
      <c r="E149" s="209"/>
      <c r="F149" s="211"/>
      <c r="G149" s="209"/>
      <c r="H149" s="212"/>
    </row>
    <row r="150" spans="1:8" s="2" customFormat="1" ht="11.25">
      <c r="A150" s="213"/>
      <c r="B150" s="213"/>
      <c r="C150" s="210"/>
      <c r="D150" s="213" t="s">
        <v>699</v>
      </c>
      <c r="E150" s="213"/>
      <c r="F150" s="214">
        <v>115.29</v>
      </c>
      <c r="G150" s="213"/>
      <c r="H150" s="215"/>
    </row>
    <row r="151" spans="1:8" s="2" customFormat="1" ht="11.25">
      <c r="A151" s="209"/>
      <c r="B151" s="209"/>
      <c r="C151" s="210"/>
      <c r="D151" s="209" t="s">
        <v>182</v>
      </c>
      <c r="E151" s="209"/>
      <c r="F151" s="211"/>
      <c r="G151" s="209"/>
      <c r="H151" s="212"/>
    </row>
    <row r="152" spans="1:8" s="2" customFormat="1" ht="11.25">
      <c r="A152" s="213"/>
      <c r="B152" s="213"/>
      <c r="C152" s="210"/>
      <c r="D152" s="213" t="s">
        <v>700</v>
      </c>
      <c r="E152" s="213"/>
      <c r="F152" s="214">
        <v>46.44</v>
      </c>
      <c r="G152" s="213"/>
      <c r="H152" s="215"/>
    </row>
    <row r="153" spans="1:8" s="2" customFormat="1" ht="11.25">
      <c r="A153" s="209"/>
      <c r="B153" s="209"/>
      <c r="C153" s="210"/>
      <c r="D153" s="209" t="s">
        <v>184</v>
      </c>
      <c r="E153" s="209"/>
      <c r="F153" s="211"/>
      <c r="G153" s="209"/>
      <c r="H153" s="212"/>
    </row>
    <row r="154" spans="1:8" s="2" customFormat="1" ht="11.25">
      <c r="A154" s="213"/>
      <c r="B154" s="213"/>
      <c r="C154" s="210"/>
      <c r="D154" s="213" t="s">
        <v>701</v>
      </c>
      <c r="E154" s="213"/>
      <c r="F154" s="214">
        <v>8.82</v>
      </c>
      <c r="G154" s="213"/>
      <c r="H154" s="215"/>
    </row>
    <row r="155" spans="1:8" s="2" customFormat="1" ht="11.25">
      <c r="A155" s="209"/>
      <c r="B155" s="209"/>
      <c r="C155" s="210"/>
      <c r="D155" s="209" t="s">
        <v>186</v>
      </c>
      <c r="E155" s="209"/>
      <c r="F155" s="211"/>
      <c r="G155" s="209"/>
      <c r="H155" s="212"/>
    </row>
    <row r="156" spans="1:8" s="2" customFormat="1" ht="11.25">
      <c r="A156" s="213"/>
      <c r="B156" s="213"/>
      <c r="C156" s="210"/>
      <c r="D156" s="213" t="s">
        <v>702</v>
      </c>
      <c r="E156" s="213"/>
      <c r="F156" s="214">
        <v>28.62</v>
      </c>
      <c r="G156" s="213"/>
      <c r="H156" s="215"/>
    </row>
    <row r="157" spans="1:8" s="2" customFormat="1" ht="11.25">
      <c r="A157" s="209"/>
      <c r="B157" s="209"/>
      <c r="C157" s="210"/>
      <c r="D157" s="209" t="s">
        <v>188</v>
      </c>
      <c r="E157" s="209"/>
      <c r="F157" s="211"/>
      <c r="G157" s="209"/>
      <c r="H157" s="212"/>
    </row>
    <row r="158" spans="1:8" s="2" customFormat="1" ht="11.25">
      <c r="A158" s="213"/>
      <c r="B158" s="213"/>
      <c r="C158" s="210"/>
      <c r="D158" s="213" t="s">
        <v>703</v>
      </c>
      <c r="E158" s="213"/>
      <c r="F158" s="214">
        <v>4.5</v>
      </c>
      <c r="G158" s="213"/>
      <c r="H158" s="215"/>
    </row>
    <row r="159" spans="1:8" s="2" customFormat="1" ht="11.25">
      <c r="A159" s="209"/>
      <c r="B159" s="209"/>
      <c r="C159" s="210"/>
      <c r="D159" s="209" t="s">
        <v>190</v>
      </c>
      <c r="E159" s="209"/>
      <c r="F159" s="211"/>
      <c r="G159" s="209"/>
      <c r="H159" s="212"/>
    </row>
    <row r="160" spans="1:8" s="2" customFormat="1" ht="11.25">
      <c r="A160" s="213"/>
      <c r="B160" s="213"/>
      <c r="C160" s="210"/>
      <c r="D160" s="213" t="s">
        <v>704</v>
      </c>
      <c r="E160" s="213"/>
      <c r="F160" s="214">
        <v>5.27</v>
      </c>
      <c r="G160" s="213"/>
      <c r="H160" s="215"/>
    </row>
    <row r="161" spans="1:8" s="2" customFormat="1" ht="11.25">
      <c r="A161" s="216"/>
      <c r="B161" s="216"/>
      <c r="C161" s="210"/>
      <c r="D161" s="217" t="s">
        <v>153</v>
      </c>
      <c r="E161" s="217"/>
      <c r="F161" s="218">
        <v>270.24</v>
      </c>
      <c r="G161" s="216"/>
      <c r="H161" s="219"/>
    </row>
    <row r="162" spans="1:8" s="2" customFormat="1" ht="11.25">
      <c r="A162" s="220"/>
      <c r="B162" s="220"/>
      <c r="C162" s="221"/>
      <c r="D162" s="221" t="s">
        <v>192</v>
      </c>
      <c r="E162" s="220"/>
      <c r="F162" s="222">
        <v>286.64</v>
      </c>
      <c r="G162" s="220"/>
      <c r="H162" s="223"/>
    </row>
    <row r="163" spans="1:8" s="2" customFormat="1" ht="22.5">
      <c r="A163" s="209"/>
      <c r="B163" s="209"/>
      <c r="C163" s="210"/>
      <c r="D163" s="209" t="s">
        <v>705</v>
      </c>
      <c r="E163" s="209"/>
      <c r="F163" s="211"/>
      <c r="G163" s="209"/>
      <c r="H163" s="212"/>
    </row>
    <row r="164" spans="1:8" s="2" customFormat="1" ht="45">
      <c r="A164" s="203">
        <v>14</v>
      </c>
      <c r="B164" s="204" t="s">
        <v>594</v>
      </c>
      <c r="C164" s="205" t="s">
        <v>706</v>
      </c>
      <c r="D164" s="205" t="s">
        <v>707</v>
      </c>
      <c r="E164" s="205" t="s">
        <v>197</v>
      </c>
      <c r="F164" s="206">
        <v>132.1</v>
      </c>
      <c r="G164" s="207"/>
      <c r="H164" s="208"/>
    </row>
    <row r="165" spans="1:8" s="2" customFormat="1" ht="11.25">
      <c r="A165" s="209"/>
      <c r="B165" s="209"/>
      <c r="C165" s="210"/>
      <c r="D165" s="209" t="s">
        <v>156</v>
      </c>
      <c r="E165" s="209"/>
      <c r="F165" s="211"/>
      <c r="G165" s="209"/>
      <c r="H165" s="212"/>
    </row>
    <row r="166" spans="1:8" s="2" customFormat="1" ht="11.25">
      <c r="A166" s="213"/>
      <c r="B166" s="213"/>
      <c r="C166" s="210"/>
      <c r="D166" s="213" t="s">
        <v>708</v>
      </c>
      <c r="E166" s="213"/>
      <c r="F166" s="214">
        <v>8.45</v>
      </c>
      <c r="G166" s="213"/>
      <c r="H166" s="215"/>
    </row>
    <row r="167" spans="1:8" s="2" customFormat="1" ht="11.25">
      <c r="A167" s="209"/>
      <c r="B167" s="209"/>
      <c r="C167" s="210"/>
      <c r="D167" s="209" t="s">
        <v>158</v>
      </c>
      <c r="E167" s="209"/>
      <c r="F167" s="211"/>
      <c r="G167" s="209"/>
      <c r="H167" s="212"/>
    </row>
    <row r="168" spans="1:8" s="2" customFormat="1" ht="11.25">
      <c r="A168" s="213"/>
      <c r="B168" s="213"/>
      <c r="C168" s="210"/>
      <c r="D168" s="213" t="s">
        <v>709</v>
      </c>
      <c r="E168" s="213"/>
      <c r="F168" s="214">
        <v>4.58</v>
      </c>
      <c r="G168" s="213"/>
      <c r="H168" s="215"/>
    </row>
    <row r="169" spans="1:8" s="2" customFormat="1" ht="11.25">
      <c r="A169" s="209"/>
      <c r="B169" s="209"/>
      <c r="C169" s="210"/>
      <c r="D169" s="209" t="s">
        <v>160</v>
      </c>
      <c r="E169" s="209"/>
      <c r="F169" s="211"/>
      <c r="G169" s="209"/>
      <c r="H169" s="212"/>
    </row>
    <row r="170" spans="1:8" s="2" customFormat="1" ht="11.25">
      <c r="A170" s="213"/>
      <c r="B170" s="213"/>
      <c r="C170" s="210"/>
      <c r="D170" s="213" t="s">
        <v>710</v>
      </c>
      <c r="E170" s="213"/>
      <c r="F170" s="214">
        <v>3.04</v>
      </c>
      <c r="G170" s="213"/>
      <c r="H170" s="215"/>
    </row>
    <row r="171" spans="1:8" s="2" customFormat="1" ht="11.25">
      <c r="A171" s="209"/>
      <c r="B171" s="209"/>
      <c r="C171" s="210"/>
      <c r="D171" s="209" t="s">
        <v>162</v>
      </c>
      <c r="E171" s="209"/>
      <c r="F171" s="211"/>
      <c r="G171" s="209"/>
      <c r="H171" s="212"/>
    </row>
    <row r="172" spans="1:8" s="2" customFormat="1" ht="11.25">
      <c r="A172" s="213"/>
      <c r="B172" s="213"/>
      <c r="C172" s="210"/>
      <c r="D172" s="213" t="s">
        <v>711</v>
      </c>
      <c r="E172" s="213"/>
      <c r="F172" s="214">
        <v>2.02</v>
      </c>
      <c r="G172" s="213"/>
      <c r="H172" s="215"/>
    </row>
    <row r="173" spans="1:8" s="2" customFormat="1" ht="11.25">
      <c r="A173" s="209"/>
      <c r="B173" s="209"/>
      <c r="C173" s="210"/>
      <c r="D173" s="209" t="s">
        <v>164</v>
      </c>
      <c r="E173" s="209"/>
      <c r="F173" s="211"/>
      <c r="G173" s="209"/>
      <c r="H173" s="212"/>
    </row>
    <row r="174" spans="1:8" s="2" customFormat="1" ht="11.25">
      <c r="A174" s="213"/>
      <c r="B174" s="213"/>
      <c r="C174" s="210"/>
      <c r="D174" s="213" t="s">
        <v>712</v>
      </c>
      <c r="E174" s="213"/>
      <c r="F174" s="214">
        <v>0.75</v>
      </c>
      <c r="G174" s="213"/>
      <c r="H174" s="215"/>
    </row>
    <row r="175" spans="1:8" s="2" customFormat="1" ht="11.25">
      <c r="A175" s="209"/>
      <c r="B175" s="209"/>
      <c r="C175" s="210"/>
      <c r="D175" s="209" t="s">
        <v>166</v>
      </c>
      <c r="E175" s="209"/>
      <c r="F175" s="211"/>
      <c r="G175" s="209"/>
      <c r="H175" s="212"/>
    </row>
    <row r="176" spans="1:8" s="2" customFormat="1" ht="11.25">
      <c r="A176" s="213"/>
      <c r="B176" s="213"/>
      <c r="C176" s="210"/>
      <c r="D176" s="213" t="s">
        <v>713</v>
      </c>
      <c r="E176" s="213"/>
      <c r="F176" s="214">
        <v>0.53</v>
      </c>
      <c r="G176" s="213"/>
      <c r="H176" s="215"/>
    </row>
    <row r="177" spans="1:8" s="2" customFormat="1" ht="11.25">
      <c r="A177" s="209"/>
      <c r="B177" s="209"/>
      <c r="C177" s="210"/>
      <c r="D177" s="209" t="s">
        <v>168</v>
      </c>
      <c r="E177" s="209"/>
      <c r="F177" s="211"/>
      <c r="G177" s="209"/>
      <c r="H177" s="212"/>
    </row>
    <row r="178" spans="1:8" s="2" customFormat="1" ht="11.25">
      <c r="A178" s="213"/>
      <c r="B178" s="213"/>
      <c r="C178" s="210"/>
      <c r="D178" s="213" t="s">
        <v>714</v>
      </c>
      <c r="E178" s="213"/>
      <c r="F178" s="214">
        <v>3.87</v>
      </c>
      <c r="G178" s="213"/>
      <c r="H178" s="215"/>
    </row>
    <row r="179" spans="1:8" s="2" customFormat="1" ht="11.25">
      <c r="A179" s="209"/>
      <c r="B179" s="209"/>
      <c r="C179" s="210"/>
      <c r="D179" s="209" t="s">
        <v>170</v>
      </c>
      <c r="E179" s="209"/>
      <c r="F179" s="211"/>
      <c r="G179" s="209"/>
      <c r="H179" s="212"/>
    </row>
    <row r="180" spans="1:8" s="2" customFormat="1" ht="11.25">
      <c r="A180" s="213"/>
      <c r="B180" s="213"/>
      <c r="C180" s="210"/>
      <c r="D180" s="213" t="s">
        <v>715</v>
      </c>
      <c r="E180" s="213"/>
      <c r="F180" s="214">
        <v>0.66</v>
      </c>
      <c r="G180" s="213"/>
      <c r="H180" s="215"/>
    </row>
    <row r="181" spans="1:8" s="2" customFormat="1" ht="11.25">
      <c r="A181" s="209"/>
      <c r="B181" s="209"/>
      <c r="C181" s="210"/>
      <c r="D181" s="209" t="s">
        <v>172</v>
      </c>
      <c r="E181" s="209"/>
      <c r="F181" s="211"/>
      <c r="G181" s="209"/>
      <c r="H181" s="212"/>
    </row>
    <row r="182" spans="1:8" s="2" customFormat="1" ht="11.25">
      <c r="A182" s="213"/>
      <c r="B182" s="213"/>
      <c r="C182" s="210"/>
      <c r="D182" s="213" t="s">
        <v>716</v>
      </c>
      <c r="E182" s="213"/>
      <c r="F182" s="214">
        <v>0.88</v>
      </c>
      <c r="G182" s="213"/>
      <c r="H182" s="215"/>
    </row>
    <row r="183" spans="1:8" s="2" customFormat="1" ht="11.25">
      <c r="A183" s="209"/>
      <c r="B183" s="209"/>
      <c r="C183" s="210"/>
      <c r="D183" s="209" t="s">
        <v>174</v>
      </c>
      <c r="E183" s="209"/>
      <c r="F183" s="211"/>
      <c r="G183" s="209"/>
      <c r="H183" s="212"/>
    </row>
    <row r="184" spans="1:8" s="2" customFormat="1" ht="11.25">
      <c r="A184" s="213"/>
      <c r="B184" s="213"/>
      <c r="C184" s="210"/>
      <c r="D184" s="213" t="s">
        <v>717</v>
      </c>
      <c r="E184" s="213"/>
      <c r="F184" s="214">
        <v>4.36</v>
      </c>
      <c r="G184" s="213"/>
      <c r="H184" s="215"/>
    </row>
    <row r="185" spans="1:8" s="2" customFormat="1" ht="11.25">
      <c r="A185" s="209"/>
      <c r="B185" s="209"/>
      <c r="C185" s="210"/>
      <c r="D185" s="209" t="s">
        <v>176</v>
      </c>
      <c r="E185" s="209"/>
      <c r="F185" s="211"/>
      <c r="G185" s="209"/>
      <c r="H185" s="212"/>
    </row>
    <row r="186" spans="1:8" s="2" customFormat="1" ht="11.25">
      <c r="A186" s="213"/>
      <c r="B186" s="213"/>
      <c r="C186" s="210"/>
      <c r="D186" s="213" t="s">
        <v>718</v>
      </c>
      <c r="E186" s="213"/>
      <c r="F186" s="214">
        <v>0.37</v>
      </c>
      <c r="G186" s="213"/>
      <c r="H186" s="215"/>
    </row>
    <row r="187" spans="1:8" s="2" customFormat="1" ht="11.25">
      <c r="A187" s="209"/>
      <c r="B187" s="209"/>
      <c r="C187" s="210"/>
      <c r="D187" s="209" t="s">
        <v>178</v>
      </c>
      <c r="E187" s="209"/>
      <c r="F187" s="211"/>
      <c r="G187" s="209"/>
      <c r="H187" s="212"/>
    </row>
    <row r="188" spans="1:8" s="2" customFormat="1" ht="11.25">
      <c r="A188" s="213"/>
      <c r="B188" s="213"/>
      <c r="C188" s="210"/>
      <c r="D188" s="213" t="s">
        <v>719</v>
      </c>
      <c r="E188" s="213"/>
      <c r="F188" s="214">
        <v>0.46</v>
      </c>
      <c r="G188" s="213"/>
      <c r="H188" s="215"/>
    </row>
    <row r="189" spans="1:8" s="2" customFormat="1" ht="11.25">
      <c r="A189" s="209"/>
      <c r="B189" s="209"/>
      <c r="C189" s="210"/>
      <c r="D189" s="209" t="s">
        <v>180</v>
      </c>
      <c r="E189" s="209"/>
      <c r="F189" s="211"/>
      <c r="G189" s="209"/>
      <c r="H189" s="212"/>
    </row>
    <row r="190" spans="1:8" s="2" customFormat="1" ht="11.25">
      <c r="A190" s="213"/>
      <c r="B190" s="213"/>
      <c r="C190" s="210"/>
      <c r="D190" s="213" t="s">
        <v>720</v>
      </c>
      <c r="E190" s="213"/>
      <c r="F190" s="214">
        <v>56.36</v>
      </c>
      <c r="G190" s="213"/>
      <c r="H190" s="215"/>
    </row>
    <row r="191" spans="1:8" s="2" customFormat="1" ht="11.25">
      <c r="A191" s="209"/>
      <c r="B191" s="209"/>
      <c r="C191" s="210"/>
      <c r="D191" s="209" t="s">
        <v>182</v>
      </c>
      <c r="E191" s="209"/>
      <c r="F191" s="211"/>
      <c r="G191" s="209"/>
      <c r="H191" s="212"/>
    </row>
    <row r="192" spans="1:8" s="2" customFormat="1" ht="11.25">
      <c r="A192" s="213"/>
      <c r="B192" s="213"/>
      <c r="C192" s="210"/>
      <c r="D192" s="213" t="s">
        <v>721</v>
      </c>
      <c r="E192" s="213"/>
      <c r="F192" s="214">
        <v>22.7</v>
      </c>
      <c r="G192" s="213"/>
      <c r="H192" s="215"/>
    </row>
    <row r="193" spans="1:8" s="2" customFormat="1" ht="11.25">
      <c r="A193" s="209"/>
      <c r="B193" s="209"/>
      <c r="C193" s="210"/>
      <c r="D193" s="209" t="s">
        <v>184</v>
      </c>
      <c r="E193" s="209"/>
      <c r="F193" s="211"/>
      <c r="G193" s="209"/>
      <c r="H193" s="212"/>
    </row>
    <row r="194" spans="1:8" s="2" customFormat="1" ht="11.25">
      <c r="A194" s="213"/>
      <c r="B194" s="213"/>
      <c r="C194" s="210"/>
      <c r="D194" s="213" t="s">
        <v>722</v>
      </c>
      <c r="E194" s="213"/>
      <c r="F194" s="214">
        <v>4.31</v>
      </c>
      <c r="G194" s="213"/>
      <c r="H194" s="215"/>
    </row>
    <row r="195" spans="1:8" s="2" customFormat="1" ht="11.25">
      <c r="A195" s="209"/>
      <c r="B195" s="209"/>
      <c r="C195" s="210"/>
      <c r="D195" s="209" t="s">
        <v>186</v>
      </c>
      <c r="E195" s="209"/>
      <c r="F195" s="211"/>
      <c r="G195" s="209"/>
      <c r="H195" s="212"/>
    </row>
    <row r="196" spans="1:8" s="2" customFormat="1" ht="11.25">
      <c r="A196" s="213"/>
      <c r="B196" s="213"/>
      <c r="C196" s="210"/>
      <c r="D196" s="213" t="s">
        <v>723</v>
      </c>
      <c r="E196" s="213"/>
      <c r="F196" s="214">
        <v>13.99</v>
      </c>
      <c r="G196" s="213"/>
      <c r="H196" s="215"/>
    </row>
    <row r="197" spans="1:8" s="2" customFormat="1" ht="11.25">
      <c r="A197" s="209"/>
      <c r="B197" s="209"/>
      <c r="C197" s="210"/>
      <c r="D197" s="209" t="s">
        <v>188</v>
      </c>
      <c r="E197" s="209"/>
      <c r="F197" s="211"/>
      <c r="G197" s="209"/>
      <c r="H197" s="212"/>
    </row>
    <row r="198" spans="1:8" s="2" customFormat="1" ht="11.25">
      <c r="A198" s="213"/>
      <c r="B198" s="213"/>
      <c r="C198" s="210"/>
      <c r="D198" s="213" t="s">
        <v>724</v>
      </c>
      <c r="E198" s="213"/>
      <c r="F198" s="214">
        <v>2.2</v>
      </c>
      <c r="G198" s="213"/>
      <c r="H198" s="215"/>
    </row>
    <row r="199" spans="1:8" s="2" customFormat="1" ht="11.25">
      <c r="A199" s="209"/>
      <c r="B199" s="209"/>
      <c r="C199" s="210"/>
      <c r="D199" s="209" t="s">
        <v>190</v>
      </c>
      <c r="E199" s="209"/>
      <c r="F199" s="211"/>
      <c r="G199" s="209"/>
      <c r="H199" s="212"/>
    </row>
    <row r="200" spans="1:8" s="2" customFormat="1" ht="11.25">
      <c r="A200" s="213"/>
      <c r="B200" s="213"/>
      <c r="C200" s="210"/>
      <c r="D200" s="213" t="s">
        <v>725</v>
      </c>
      <c r="E200" s="213"/>
      <c r="F200" s="214">
        <v>2.57</v>
      </c>
      <c r="G200" s="213"/>
      <c r="H200" s="215"/>
    </row>
    <row r="201" spans="1:8" s="2" customFormat="1" ht="11.25">
      <c r="A201" s="220"/>
      <c r="B201" s="220"/>
      <c r="C201" s="221" t="s">
        <v>726</v>
      </c>
      <c r="D201" s="221" t="s">
        <v>192</v>
      </c>
      <c r="E201" s="220"/>
      <c r="F201" s="222">
        <v>132.1</v>
      </c>
      <c r="G201" s="220"/>
      <c r="H201" s="223"/>
    </row>
    <row r="202" spans="1:8" s="2" customFormat="1" ht="22.5">
      <c r="A202" s="209"/>
      <c r="B202" s="209"/>
      <c r="C202" s="210"/>
      <c r="D202" s="209" t="s">
        <v>705</v>
      </c>
      <c r="E202" s="209"/>
      <c r="F202" s="211"/>
      <c r="G202" s="209"/>
      <c r="H202" s="212"/>
    </row>
    <row r="203" spans="1:8" s="2" customFormat="1" ht="45">
      <c r="A203" s="203">
        <v>15</v>
      </c>
      <c r="B203" s="204" t="s">
        <v>594</v>
      </c>
      <c r="C203" s="205" t="s">
        <v>727</v>
      </c>
      <c r="D203" s="205" t="s">
        <v>728</v>
      </c>
      <c r="E203" s="205" t="s">
        <v>197</v>
      </c>
      <c r="F203" s="206">
        <v>8.01</v>
      </c>
      <c r="G203" s="207"/>
      <c r="H203" s="208"/>
    </row>
    <row r="204" spans="1:8" s="2" customFormat="1" ht="11.25">
      <c r="A204" s="209"/>
      <c r="B204" s="209"/>
      <c r="C204" s="210"/>
      <c r="D204" s="209" t="s">
        <v>146</v>
      </c>
      <c r="E204" s="209"/>
      <c r="F204" s="211"/>
      <c r="G204" s="209"/>
      <c r="H204" s="212"/>
    </row>
    <row r="205" spans="1:8" s="2" customFormat="1" ht="11.25">
      <c r="A205" s="213"/>
      <c r="B205" s="213"/>
      <c r="C205" s="210"/>
      <c r="D205" s="213" t="s">
        <v>729</v>
      </c>
      <c r="E205" s="213"/>
      <c r="F205" s="214">
        <v>2.33</v>
      </c>
      <c r="G205" s="213"/>
      <c r="H205" s="215"/>
    </row>
    <row r="206" spans="1:8" s="2" customFormat="1" ht="11.25">
      <c r="A206" s="209"/>
      <c r="B206" s="209"/>
      <c r="C206" s="210"/>
      <c r="D206" s="209" t="s">
        <v>148</v>
      </c>
      <c r="E206" s="209"/>
      <c r="F206" s="211"/>
      <c r="G206" s="209"/>
      <c r="H206" s="212"/>
    </row>
    <row r="207" spans="1:8" s="2" customFormat="1" ht="11.25">
      <c r="A207" s="213"/>
      <c r="B207" s="213"/>
      <c r="C207" s="210"/>
      <c r="D207" s="213" t="s">
        <v>730</v>
      </c>
      <c r="E207" s="213"/>
      <c r="F207" s="214">
        <v>1.21</v>
      </c>
      <c r="G207" s="213"/>
      <c r="H207" s="215"/>
    </row>
    <row r="208" spans="1:8" s="2" customFormat="1" ht="11.25">
      <c r="A208" s="209"/>
      <c r="B208" s="209"/>
      <c r="C208" s="210"/>
      <c r="D208" s="209" t="s">
        <v>150</v>
      </c>
      <c r="E208" s="209"/>
      <c r="F208" s="211"/>
      <c r="G208" s="209"/>
      <c r="H208" s="212"/>
    </row>
    <row r="209" spans="1:8" s="2" customFormat="1" ht="11.25">
      <c r="A209" s="213"/>
      <c r="B209" s="213"/>
      <c r="C209" s="210"/>
      <c r="D209" s="213" t="s">
        <v>730</v>
      </c>
      <c r="E209" s="213"/>
      <c r="F209" s="214">
        <v>1.21</v>
      </c>
      <c r="G209" s="213"/>
      <c r="H209" s="215"/>
    </row>
    <row r="210" spans="1:8" s="2" customFormat="1" ht="11.25">
      <c r="A210" s="209"/>
      <c r="B210" s="209"/>
      <c r="C210" s="210"/>
      <c r="D210" s="209" t="s">
        <v>151</v>
      </c>
      <c r="E210" s="209"/>
      <c r="F210" s="211"/>
      <c r="G210" s="209"/>
      <c r="H210" s="212"/>
    </row>
    <row r="211" spans="1:8" s="2" customFormat="1" ht="11.25">
      <c r="A211" s="213"/>
      <c r="B211" s="213"/>
      <c r="C211" s="210"/>
      <c r="D211" s="213" t="s">
        <v>731</v>
      </c>
      <c r="E211" s="213"/>
      <c r="F211" s="214">
        <v>1.17</v>
      </c>
      <c r="G211" s="213"/>
      <c r="H211" s="215"/>
    </row>
    <row r="212" spans="1:8" s="2" customFormat="1" ht="11.25">
      <c r="A212" s="209"/>
      <c r="B212" s="209"/>
      <c r="C212" s="210"/>
      <c r="D212" s="209" t="s">
        <v>154</v>
      </c>
      <c r="E212" s="209"/>
      <c r="F212" s="211"/>
      <c r="G212" s="209"/>
      <c r="H212" s="212"/>
    </row>
    <row r="213" spans="1:8" s="2" customFormat="1" ht="11.25">
      <c r="A213" s="213"/>
      <c r="B213" s="213"/>
      <c r="C213" s="210"/>
      <c r="D213" s="213" t="s">
        <v>732</v>
      </c>
      <c r="E213" s="213"/>
      <c r="F213" s="214">
        <v>2.09</v>
      </c>
      <c r="G213" s="213"/>
      <c r="H213" s="215"/>
    </row>
    <row r="214" spans="1:8" s="2" customFormat="1" ht="11.25">
      <c r="A214" s="220"/>
      <c r="B214" s="220"/>
      <c r="C214" s="221" t="s">
        <v>733</v>
      </c>
      <c r="D214" s="221" t="s">
        <v>192</v>
      </c>
      <c r="E214" s="220"/>
      <c r="F214" s="222">
        <v>8.01</v>
      </c>
      <c r="G214" s="220"/>
      <c r="H214" s="223"/>
    </row>
    <row r="215" spans="1:8" s="2" customFormat="1" ht="22.5">
      <c r="A215" s="209"/>
      <c r="B215" s="209"/>
      <c r="C215" s="210"/>
      <c r="D215" s="209" t="s">
        <v>705</v>
      </c>
      <c r="E215" s="209"/>
      <c r="F215" s="211"/>
      <c r="G215" s="209"/>
      <c r="H215" s="212"/>
    </row>
    <row r="216" spans="1:8" s="2" customFormat="1" ht="33.75">
      <c r="A216" s="203">
        <v>16</v>
      </c>
      <c r="B216" s="204" t="s">
        <v>594</v>
      </c>
      <c r="C216" s="205" t="s">
        <v>734</v>
      </c>
      <c r="D216" s="205" t="s">
        <v>735</v>
      </c>
      <c r="E216" s="205" t="s">
        <v>197</v>
      </c>
      <c r="F216" s="206">
        <v>0.76</v>
      </c>
      <c r="G216" s="207"/>
      <c r="H216" s="208"/>
    </row>
    <row r="217" spans="1:8" s="2" customFormat="1" ht="11.25">
      <c r="A217" s="209"/>
      <c r="B217" s="209"/>
      <c r="C217" s="210"/>
      <c r="D217" s="209" t="s">
        <v>736</v>
      </c>
      <c r="E217" s="209"/>
      <c r="F217" s="211"/>
      <c r="G217" s="209"/>
      <c r="H217" s="212"/>
    </row>
    <row r="218" spans="1:8" s="2" customFormat="1" ht="11.25">
      <c r="A218" s="213"/>
      <c r="B218" s="213"/>
      <c r="C218" s="210"/>
      <c r="D218" s="213" t="s">
        <v>737</v>
      </c>
      <c r="E218" s="213"/>
      <c r="F218" s="214">
        <v>0.16</v>
      </c>
      <c r="G218" s="213"/>
      <c r="H218" s="215"/>
    </row>
    <row r="219" spans="1:8" s="2" customFormat="1" ht="11.25">
      <c r="A219" s="213"/>
      <c r="B219" s="213"/>
      <c r="C219" s="210"/>
      <c r="D219" s="213" t="s">
        <v>738</v>
      </c>
      <c r="E219" s="213"/>
      <c r="F219" s="214">
        <v>0.26</v>
      </c>
      <c r="G219" s="213"/>
      <c r="H219" s="215"/>
    </row>
    <row r="220" spans="1:8" s="2" customFormat="1" ht="11.25">
      <c r="A220" s="213"/>
      <c r="B220" s="213"/>
      <c r="C220" s="210"/>
      <c r="D220" s="213" t="s">
        <v>739</v>
      </c>
      <c r="E220" s="213"/>
      <c r="F220" s="214">
        <v>0.14</v>
      </c>
      <c r="G220" s="213"/>
      <c r="H220" s="215"/>
    </row>
    <row r="221" spans="1:8" s="2" customFormat="1" ht="11.25">
      <c r="A221" s="213"/>
      <c r="B221" s="213"/>
      <c r="C221" s="210"/>
      <c r="D221" s="213" t="s">
        <v>740</v>
      </c>
      <c r="E221" s="213"/>
      <c r="F221" s="214">
        <v>0.2</v>
      </c>
      <c r="G221" s="213"/>
      <c r="H221" s="215"/>
    </row>
    <row r="222" spans="1:8" s="2" customFormat="1" ht="11.25">
      <c r="A222" s="220"/>
      <c r="B222" s="220"/>
      <c r="C222" s="221" t="s">
        <v>741</v>
      </c>
      <c r="D222" s="221" t="s">
        <v>192</v>
      </c>
      <c r="E222" s="220"/>
      <c r="F222" s="222">
        <v>0.76</v>
      </c>
      <c r="G222" s="220"/>
      <c r="H222" s="223"/>
    </row>
    <row r="223" spans="1:8" s="2" customFormat="1" ht="22.5">
      <c r="A223" s="209"/>
      <c r="B223" s="209"/>
      <c r="C223" s="210"/>
      <c r="D223" s="209" t="s">
        <v>705</v>
      </c>
      <c r="E223" s="209"/>
      <c r="F223" s="211"/>
      <c r="G223" s="209"/>
      <c r="H223" s="212"/>
    </row>
    <row r="224" spans="1:8" s="2" customFormat="1" ht="33.75">
      <c r="A224" s="203">
        <v>17</v>
      </c>
      <c r="B224" s="204" t="s">
        <v>594</v>
      </c>
      <c r="C224" s="205" t="s">
        <v>742</v>
      </c>
      <c r="D224" s="205" t="s">
        <v>743</v>
      </c>
      <c r="E224" s="205" t="s">
        <v>197</v>
      </c>
      <c r="F224" s="206">
        <v>27.47</v>
      </c>
      <c r="G224" s="207"/>
      <c r="H224" s="208"/>
    </row>
    <row r="225" spans="1:8" s="2" customFormat="1" ht="11.25">
      <c r="A225" s="209"/>
      <c r="B225" s="209"/>
      <c r="C225" s="210"/>
      <c r="D225" s="209" t="s">
        <v>744</v>
      </c>
      <c r="E225" s="209"/>
      <c r="F225" s="211"/>
      <c r="G225" s="209"/>
      <c r="H225" s="212"/>
    </row>
    <row r="226" spans="1:8" s="2" customFormat="1" ht="11.25">
      <c r="A226" s="213"/>
      <c r="B226" s="213"/>
      <c r="C226" s="210"/>
      <c r="D226" s="213" t="s">
        <v>745</v>
      </c>
      <c r="E226" s="213"/>
      <c r="F226" s="214">
        <v>24.06</v>
      </c>
      <c r="G226" s="213"/>
      <c r="H226" s="215"/>
    </row>
    <row r="227" spans="1:8" s="2" customFormat="1" ht="11.25">
      <c r="A227" s="213"/>
      <c r="B227" s="213"/>
      <c r="C227" s="210"/>
      <c r="D227" s="213" t="s">
        <v>746</v>
      </c>
      <c r="E227" s="213"/>
      <c r="F227" s="214">
        <v>1.32</v>
      </c>
      <c r="G227" s="213"/>
      <c r="H227" s="215"/>
    </row>
    <row r="228" spans="1:8" s="2" customFormat="1" ht="11.25">
      <c r="A228" s="213"/>
      <c r="B228" s="213"/>
      <c r="C228" s="210"/>
      <c r="D228" s="213" t="s">
        <v>747</v>
      </c>
      <c r="E228" s="213"/>
      <c r="F228" s="214">
        <v>2.09</v>
      </c>
      <c r="G228" s="213"/>
      <c r="H228" s="215"/>
    </row>
    <row r="229" spans="1:8" s="2" customFormat="1" ht="11.25">
      <c r="A229" s="220"/>
      <c r="B229" s="220"/>
      <c r="C229" s="221" t="s">
        <v>748</v>
      </c>
      <c r="D229" s="221" t="s">
        <v>192</v>
      </c>
      <c r="E229" s="220"/>
      <c r="F229" s="222">
        <v>27.47</v>
      </c>
      <c r="G229" s="220"/>
      <c r="H229" s="223"/>
    </row>
    <row r="230" spans="1:8" s="2" customFormat="1" ht="22.5">
      <c r="A230" s="209"/>
      <c r="B230" s="209"/>
      <c r="C230" s="210"/>
      <c r="D230" s="209" t="s">
        <v>705</v>
      </c>
      <c r="E230" s="209"/>
      <c r="F230" s="211"/>
      <c r="G230" s="209"/>
      <c r="H230" s="212"/>
    </row>
    <row r="231" spans="1:8" s="2" customFormat="1" ht="33.75">
      <c r="A231" s="203">
        <v>18</v>
      </c>
      <c r="B231" s="204" t="s">
        <v>594</v>
      </c>
      <c r="C231" s="205" t="s">
        <v>749</v>
      </c>
      <c r="D231" s="205" t="s">
        <v>750</v>
      </c>
      <c r="E231" s="205" t="s">
        <v>197</v>
      </c>
      <c r="F231" s="206">
        <v>110.79</v>
      </c>
      <c r="G231" s="207"/>
      <c r="H231" s="208"/>
    </row>
    <row r="232" spans="1:8" s="2" customFormat="1" ht="11.25">
      <c r="A232" s="209"/>
      <c r="B232" s="209"/>
      <c r="C232" s="210"/>
      <c r="D232" s="209" t="s">
        <v>751</v>
      </c>
      <c r="E232" s="209"/>
      <c r="F232" s="211"/>
      <c r="G232" s="209"/>
      <c r="H232" s="212"/>
    </row>
    <row r="233" spans="1:8" s="2" customFormat="1" ht="11.25">
      <c r="A233" s="213"/>
      <c r="B233" s="213"/>
      <c r="C233" s="210"/>
      <c r="D233" s="213" t="s">
        <v>752</v>
      </c>
      <c r="E233" s="213"/>
      <c r="F233" s="214">
        <v>45.3</v>
      </c>
      <c r="G233" s="213"/>
      <c r="H233" s="215"/>
    </row>
    <row r="234" spans="1:8" s="2" customFormat="1" ht="11.25">
      <c r="A234" s="213"/>
      <c r="B234" s="213"/>
      <c r="C234" s="210"/>
      <c r="D234" s="213" t="s">
        <v>753</v>
      </c>
      <c r="E234" s="213"/>
      <c r="F234" s="214">
        <v>-0.94</v>
      </c>
      <c r="G234" s="213"/>
      <c r="H234" s="215"/>
    </row>
    <row r="235" spans="1:8" s="2" customFormat="1" ht="11.25">
      <c r="A235" s="209"/>
      <c r="B235" s="209"/>
      <c r="C235" s="210"/>
      <c r="D235" s="209" t="s">
        <v>754</v>
      </c>
      <c r="E235" s="209"/>
      <c r="F235" s="211"/>
      <c r="G235" s="209"/>
      <c r="H235" s="212"/>
    </row>
    <row r="236" spans="1:8" s="2" customFormat="1" ht="11.25">
      <c r="A236" s="213"/>
      <c r="B236" s="213"/>
      <c r="C236" s="210"/>
      <c r="D236" s="213" t="s">
        <v>755</v>
      </c>
      <c r="E236" s="213"/>
      <c r="F236" s="214">
        <v>70.84</v>
      </c>
      <c r="G236" s="213"/>
      <c r="H236" s="215"/>
    </row>
    <row r="237" spans="1:8" s="2" customFormat="1" ht="11.25">
      <c r="A237" s="213"/>
      <c r="B237" s="213"/>
      <c r="C237" s="210"/>
      <c r="D237" s="213" t="s">
        <v>756</v>
      </c>
      <c r="E237" s="213"/>
      <c r="F237" s="214">
        <v>-3.3</v>
      </c>
      <c r="G237" s="213"/>
      <c r="H237" s="215"/>
    </row>
    <row r="238" spans="1:8" s="2" customFormat="1" ht="11.25">
      <c r="A238" s="213"/>
      <c r="B238" s="213"/>
      <c r="C238" s="210"/>
      <c r="D238" s="213" t="s">
        <v>757</v>
      </c>
      <c r="E238" s="213"/>
      <c r="F238" s="214">
        <v>-0.45</v>
      </c>
      <c r="G238" s="213"/>
      <c r="H238" s="215"/>
    </row>
    <row r="239" spans="1:8" s="2" customFormat="1" ht="11.25">
      <c r="A239" s="213"/>
      <c r="B239" s="213"/>
      <c r="C239" s="210"/>
      <c r="D239" s="213" t="s">
        <v>758</v>
      </c>
      <c r="E239" s="213"/>
      <c r="F239" s="214">
        <v>-0.66</v>
      </c>
      <c r="G239" s="213"/>
      <c r="H239" s="215"/>
    </row>
    <row r="240" spans="1:8" s="2" customFormat="1" ht="11.25">
      <c r="A240" s="220"/>
      <c r="B240" s="220"/>
      <c r="C240" s="221" t="s">
        <v>759</v>
      </c>
      <c r="D240" s="221" t="s">
        <v>192</v>
      </c>
      <c r="E240" s="220"/>
      <c r="F240" s="222">
        <v>110.79</v>
      </c>
      <c r="G240" s="220"/>
      <c r="H240" s="223"/>
    </row>
    <row r="241" spans="1:8" s="2" customFormat="1" ht="22.5">
      <c r="A241" s="209"/>
      <c r="B241" s="209"/>
      <c r="C241" s="210"/>
      <c r="D241" s="209" t="s">
        <v>705</v>
      </c>
      <c r="E241" s="209"/>
      <c r="F241" s="211"/>
      <c r="G241" s="209"/>
      <c r="H241" s="212"/>
    </row>
    <row r="242" spans="1:8" s="2" customFormat="1" ht="45">
      <c r="A242" s="203">
        <v>19</v>
      </c>
      <c r="B242" s="204" t="s">
        <v>594</v>
      </c>
      <c r="C242" s="205" t="s">
        <v>760</v>
      </c>
      <c r="D242" s="205" t="s">
        <v>761</v>
      </c>
      <c r="E242" s="205" t="s">
        <v>197</v>
      </c>
      <c r="F242" s="206">
        <v>1230.88</v>
      </c>
      <c r="G242" s="207"/>
      <c r="H242" s="208"/>
    </row>
    <row r="243" spans="1:8" s="2" customFormat="1" ht="11.25">
      <c r="A243" s="209"/>
      <c r="B243" s="209"/>
      <c r="C243" s="210"/>
      <c r="D243" s="209" t="s">
        <v>762</v>
      </c>
      <c r="E243" s="209"/>
      <c r="F243" s="211"/>
      <c r="G243" s="209"/>
      <c r="H243" s="212"/>
    </row>
    <row r="244" spans="1:8" s="2" customFormat="1" ht="11.25">
      <c r="A244" s="213"/>
      <c r="B244" s="213"/>
      <c r="C244" s="210"/>
      <c r="D244" s="213" t="s">
        <v>763</v>
      </c>
      <c r="E244" s="213"/>
      <c r="F244" s="214">
        <v>640.34</v>
      </c>
      <c r="G244" s="213"/>
      <c r="H244" s="215"/>
    </row>
    <row r="245" spans="1:8" s="2" customFormat="1" ht="45">
      <c r="A245" s="213"/>
      <c r="B245" s="213"/>
      <c r="C245" s="210"/>
      <c r="D245" s="213" t="s">
        <v>764</v>
      </c>
      <c r="E245" s="213"/>
      <c r="F245" s="214">
        <v>-29.83</v>
      </c>
      <c r="G245" s="213"/>
      <c r="H245" s="215"/>
    </row>
    <row r="246" spans="1:8" s="2" customFormat="1" ht="11.25">
      <c r="A246" s="213"/>
      <c r="B246" s="213"/>
      <c r="C246" s="210"/>
      <c r="D246" s="213" t="s">
        <v>765</v>
      </c>
      <c r="E246" s="213"/>
      <c r="F246" s="214">
        <v>-54.27</v>
      </c>
      <c r="G246" s="213"/>
      <c r="H246" s="215"/>
    </row>
    <row r="247" spans="1:8" s="2" customFormat="1" ht="11.25">
      <c r="A247" s="213"/>
      <c r="B247" s="213"/>
      <c r="C247" s="210"/>
      <c r="D247" s="213" t="s">
        <v>766</v>
      </c>
      <c r="E247" s="213"/>
      <c r="F247" s="214">
        <v>-59.68</v>
      </c>
      <c r="G247" s="213"/>
      <c r="H247" s="215"/>
    </row>
    <row r="248" spans="1:8" s="2" customFormat="1" ht="11.25">
      <c r="A248" s="213"/>
      <c r="B248" s="213"/>
      <c r="C248" s="210"/>
      <c r="D248" s="213" t="s">
        <v>767</v>
      </c>
      <c r="E248" s="213"/>
      <c r="F248" s="214">
        <v>-10.39</v>
      </c>
      <c r="G248" s="213"/>
      <c r="H248" s="215"/>
    </row>
    <row r="249" spans="1:8" s="2" customFormat="1" ht="11.25">
      <c r="A249" s="216"/>
      <c r="B249" s="216"/>
      <c r="C249" s="210"/>
      <c r="D249" s="217" t="s">
        <v>153</v>
      </c>
      <c r="E249" s="217"/>
      <c r="F249" s="218">
        <v>486.17</v>
      </c>
      <c r="G249" s="216"/>
      <c r="H249" s="219"/>
    </row>
    <row r="250" spans="1:8" s="2" customFormat="1" ht="11.25">
      <c r="A250" s="209"/>
      <c r="B250" s="209"/>
      <c r="C250" s="210"/>
      <c r="D250" s="209" t="s">
        <v>768</v>
      </c>
      <c r="E250" s="209"/>
      <c r="F250" s="211"/>
      <c r="G250" s="209"/>
      <c r="H250" s="212"/>
    </row>
    <row r="251" spans="1:8" s="2" customFormat="1" ht="11.25">
      <c r="A251" s="213"/>
      <c r="B251" s="213"/>
      <c r="C251" s="210"/>
      <c r="D251" s="213" t="s">
        <v>769</v>
      </c>
      <c r="E251" s="213"/>
      <c r="F251" s="214">
        <v>646.14</v>
      </c>
      <c r="G251" s="213"/>
      <c r="H251" s="215"/>
    </row>
    <row r="252" spans="1:8" s="2" customFormat="1" ht="45">
      <c r="A252" s="213"/>
      <c r="B252" s="213"/>
      <c r="C252" s="210"/>
      <c r="D252" s="213" t="s">
        <v>770</v>
      </c>
      <c r="E252" s="213"/>
      <c r="F252" s="214">
        <v>-27.04</v>
      </c>
      <c r="G252" s="213"/>
      <c r="H252" s="215"/>
    </row>
    <row r="253" spans="1:8" s="2" customFormat="1" ht="33.75">
      <c r="A253" s="213"/>
      <c r="B253" s="213"/>
      <c r="C253" s="210"/>
      <c r="D253" s="213" t="s">
        <v>771</v>
      </c>
      <c r="E253" s="213"/>
      <c r="F253" s="214">
        <v>-42.03</v>
      </c>
      <c r="G253" s="213"/>
      <c r="H253" s="215"/>
    </row>
    <row r="254" spans="1:8" s="2" customFormat="1" ht="33.75">
      <c r="A254" s="213"/>
      <c r="B254" s="213"/>
      <c r="C254" s="210"/>
      <c r="D254" s="213" t="s">
        <v>772</v>
      </c>
      <c r="E254" s="213"/>
      <c r="F254" s="214">
        <v>-46.54</v>
      </c>
      <c r="G254" s="213"/>
      <c r="H254" s="215"/>
    </row>
    <row r="255" spans="1:8" s="2" customFormat="1" ht="11.25">
      <c r="A255" s="216"/>
      <c r="B255" s="216"/>
      <c r="C255" s="210"/>
      <c r="D255" s="217" t="s">
        <v>153</v>
      </c>
      <c r="E255" s="217"/>
      <c r="F255" s="218">
        <v>530.53</v>
      </c>
      <c r="G255" s="216"/>
      <c r="H255" s="219"/>
    </row>
    <row r="256" spans="1:8" s="2" customFormat="1" ht="11.25">
      <c r="A256" s="209"/>
      <c r="B256" s="209"/>
      <c r="C256" s="210"/>
      <c r="D256" s="209" t="s">
        <v>773</v>
      </c>
      <c r="E256" s="209"/>
      <c r="F256" s="211"/>
      <c r="G256" s="209"/>
      <c r="H256" s="212"/>
    </row>
    <row r="257" spans="1:8" s="2" customFormat="1" ht="11.25">
      <c r="A257" s="213"/>
      <c r="B257" s="213"/>
      <c r="C257" s="210"/>
      <c r="D257" s="213" t="s">
        <v>774</v>
      </c>
      <c r="E257" s="213"/>
      <c r="F257" s="214">
        <v>114.49</v>
      </c>
      <c r="G257" s="213"/>
      <c r="H257" s="215"/>
    </row>
    <row r="258" spans="1:8" s="2" customFormat="1" ht="11.25">
      <c r="A258" s="213"/>
      <c r="B258" s="213"/>
      <c r="C258" s="210"/>
      <c r="D258" s="213" t="s">
        <v>775</v>
      </c>
      <c r="E258" s="213"/>
      <c r="F258" s="214">
        <v>-13.12</v>
      </c>
      <c r="G258" s="213"/>
      <c r="H258" s="215"/>
    </row>
    <row r="259" spans="1:8" s="2" customFormat="1" ht="11.25">
      <c r="A259" s="216"/>
      <c r="B259" s="216"/>
      <c r="C259" s="210"/>
      <c r="D259" s="217" t="s">
        <v>153</v>
      </c>
      <c r="E259" s="217"/>
      <c r="F259" s="218">
        <v>101.37</v>
      </c>
      <c r="G259" s="216"/>
      <c r="H259" s="219"/>
    </row>
    <row r="260" spans="1:8" s="2" customFormat="1" ht="11.25">
      <c r="A260" s="209"/>
      <c r="B260" s="209"/>
      <c r="C260" s="210"/>
      <c r="D260" s="209" t="s">
        <v>776</v>
      </c>
      <c r="E260" s="209"/>
      <c r="F260" s="211"/>
      <c r="G260" s="209"/>
      <c r="H260" s="212"/>
    </row>
    <row r="261" spans="1:8" s="2" customFormat="1" ht="11.25">
      <c r="A261" s="213"/>
      <c r="B261" s="213"/>
      <c r="C261" s="210"/>
      <c r="D261" s="213" t="s">
        <v>774</v>
      </c>
      <c r="E261" s="213"/>
      <c r="F261" s="214">
        <v>114.49</v>
      </c>
      <c r="G261" s="213"/>
      <c r="H261" s="215"/>
    </row>
    <row r="262" spans="1:8" s="2" customFormat="1" ht="11.25">
      <c r="A262" s="213"/>
      <c r="B262" s="213"/>
      <c r="C262" s="210"/>
      <c r="D262" s="213" t="s">
        <v>664</v>
      </c>
      <c r="E262" s="213"/>
      <c r="F262" s="214">
        <v>-1.68</v>
      </c>
      <c r="G262" s="213"/>
      <c r="H262" s="215"/>
    </row>
    <row r="263" spans="1:8" s="2" customFormat="1" ht="11.25">
      <c r="A263" s="216"/>
      <c r="B263" s="216"/>
      <c r="C263" s="210"/>
      <c r="D263" s="217" t="s">
        <v>153</v>
      </c>
      <c r="E263" s="217"/>
      <c r="F263" s="218">
        <v>112.81</v>
      </c>
      <c r="G263" s="216"/>
      <c r="H263" s="219"/>
    </row>
    <row r="264" spans="1:8" s="2" customFormat="1" ht="11.25">
      <c r="A264" s="220"/>
      <c r="B264" s="220"/>
      <c r="C264" s="221" t="s">
        <v>777</v>
      </c>
      <c r="D264" s="221" t="s">
        <v>192</v>
      </c>
      <c r="E264" s="220"/>
      <c r="F264" s="222">
        <v>1230.88</v>
      </c>
      <c r="G264" s="220"/>
      <c r="H264" s="223"/>
    </row>
    <row r="265" spans="1:8" s="2" customFormat="1" ht="22.5">
      <c r="A265" s="209"/>
      <c r="B265" s="209"/>
      <c r="C265" s="210"/>
      <c r="D265" s="209" t="s">
        <v>705</v>
      </c>
      <c r="E265" s="209"/>
      <c r="F265" s="211"/>
      <c r="G265" s="209"/>
      <c r="H265" s="212"/>
    </row>
    <row r="266" spans="1:8" s="2" customFormat="1" ht="45">
      <c r="A266" s="203">
        <v>20</v>
      </c>
      <c r="B266" s="204" t="s">
        <v>594</v>
      </c>
      <c r="C266" s="205" t="s">
        <v>778</v>
      </c>
      <c r="D266" s="205" t="s">
        <v>779</v>
      </c>
      <c r="E266" s="205" t="s">
        <v>197</v>
      </c>
      <c r="F266" s="206">
        <v>10.39</v>
      </c>
      <c r="G266" s="207"/>
      <c r="H266" s="208"/>
    </row>
    <row r="267" spans="1:8" s="2" customFormat="1" ht="11.25">
      <c r="A267" s="209"/>
      <c r="B267" s="209"/>
      <c r="C267" s="210"/>
      <c r="D267" s="209" t="s">
        <v>762</v>
      </c>
      <c r="E267" s="209"/>
      <c r="F267" s="211"/>
      <c r="G267" s="209"/>
      <c r="H267" s="212"/>
    </row>
    <row r="268" spans="1:8" s="2" customFormat="1" ht="11.25">
      <c r="A268" s="213"/>
      <c r="B268" s="213"/>
      <c r="C268" s="210"/>
      <c r="D268" s="213" t="s">
        <v>780</v>
      </c>
      <c r="E268" s="213"/>
      <c r="F268" s="214">
        <v>10.39</v>
      </c>
      <c r="G268" s="213"/>
      <c r="H268" s="215"/>
    </row>
    <row r="269" spans="1:8" s="2" customFormat="1" ht="11.25">
      <c r="A269" s="216"/>
      <c r="B269" s="216"/>
      <c r="C269" s="210"/>
      <c r="D269" s="217" t="s">
        <v>153</v>
      </c>
      <c r="E269" s="217"/>
      <c r="F269" s="218">
        <v>10.39</v>
      </c>
      <c r="G269" s="216"/>
      <c r="H269" s="219"/>
    </row>
    <row r="270" spans="1:8" s="2" customFormat="1" ht="11.25">
      <c r="A270" s="220"/>
      <c r="B270" s="220"/>
      <c r="C270" s="221" t="s">
        <v>781</v>
      </c>
      <c r="D270" s="221" t="s">
        <v>192</v>
      </c>
      <c r="E270" s="220"/>
      <c r="F270" s="222">
        <v>10.39</v>
      </c>
      <c r="G270" s="220"/>
      <c r="H270" s="223"/>
    </row>
    <row r="271" spans="1:8" s="2" customFormat="1" ht="22.5">
      <c r="A271" s="209"/>
      <c r="B271" s="209"/>
      <c r="C271" s="210"/>
      <c r="D271" s="209" t="s">
        <v>705</v>
      </c>
      <c r="E271" s="209"/>
      <c r="F271" s="211"/>
      <c r="G271" s="209"/>
      <c r="H271" s="212"/>
    </row>
    <row r="272" spans="1:8" s="2" customFormat="1" ht="45">
      <c r="A272" s="203">
        <v>21</v>
      </c>
      <c r="B272" s="204" t="s">
        <v>594</v>
      </c>
      <c r="C272" s="205" t="s">
        <v>782</v>
      </c>
      <c r="D272" s="205" t="s">
        <v>783</v>
      </c>
      <c r="E272" s="205" t="s">
        <v>197</v>
      </c>
      <c r="F272" s="206">
        <v>5.53</v>
      </c>
      <c r="G272" s="207"/>
      <c r="H272" s="208"/>
    </row>
    <row r="273" spans="1:8" s="2" customFormat="1" ht="11.25">
      <c r="A273" s="209"/>
      <c r="B273" s="209"/>
      <c r="C273" s="210"/>
      <c r="D273" s="209" t="s">
        <v>784</v>
      </c>
      <c r="E273" s="209"/>
      <c r="F273" s="211"/>
      <c r="G273" s="209"/>
      <c r="H273" s="212"/>
    </row>
    <row r="274" spans="1:8" s="2" customFormat="1" ht="22.5">
      <c r="A274" s="213"/>
      <c r="B274" s="213"/>
      <c r="C274" s="210"/>
      <c r="D274" s="213" t="s">
        <v>785</v>
      </c>
      <c r="E274" s="213"/>
      <c r="F274" s="214">
        <v>5.53</v>
      </c>
      <c r="G274" s="213"/>
      <c r="H274" s="215"/>
    </row>
    <row r="275" spans="1:8" s="2" customFormat="1" ht="11.25">
      <c r="A275" s="220"/>
      <c r="B275" s="220"/>
      <c r="C275" s="221"/>
      <c r="D275" s="221" t="s">
        <v>192</v>
      </c>
      <c r="E275" s="220"/>
      <c r="F275" s="222">
        <v>5.53</v>
      </c>
      <c r="G275" s="220"/>
      <c r="H275" s="223"/>
    </row>
    <row r="276" spans="1:8" s="2" customFormat="1" ht="11.25">
      <c r="A276" s="209"/>
      <c r="B276" s="209"/>
      <c r="C276" s="210"/>
      <c r="D276" s="209" t="s">
        <v>786</v>
      </c>
      <c r="E276" s="209"/>
      <c r="F276" s="211"/>
      <c r="G276" s="209"/>
      <c r="H276" s="212"/>
    </row>
    <row r="277" spans="1:8" s="2" customFormat="1" ht="33.75">
      <c r="A277" s="203">
        <v>22</v>
      </c>
      <c r="B277" s="204" t="s">
        <v>594</v>
      </c>
      <c r="C277" s="205" t="s">
        <v>787</v>
      </c>
      <c r="D277" s="205" t="s">
        <v>788</v>
      </c>
      <c r="E277" s="205" t="s">
        <v>197</v>
      </c>
      <c r="F277" s="206">
        <v>0.42</v>
      </c>
      <c r="G277" s="207"/>
      <c r="H277" s="208"/>
    </row>
    <row r="278" spans="1:8" s="2" customFormat="1" ht="11.25">
      <c r="A278" s="209"/>
      <c r="B278" s="209"/>
      <c r="C278" s="210"/>
      <c r="D278" s="209" t="s">
        <v>784</v>
      </c>
      <c r="E278" s="209"/>
      <c r="F278" s="211"/>
      <c r="G278" s="209"/>
      <c r="H278" s="212"/>
    </row>
    <row r="279" spans="1:8" s="2" customFormat="1" ht="11.25">
      <c r="A279" s="213"/>
      <c r="B279" s="213"/>
      <c r="C279" s="210"/>
      <c r="D279" s="213" t="s">
        <v>789</v>
      </c>
      <c r="E279" s="213"/>
      <c r="F279" s="214">
        <v>0.42</v>
      </c>
      <c r="G279" s="213"/>
      <c r="H279" s="215"/>
    </row>
    <row r="280" spans="1:8" s="2" customFormat="1" ht="11.25">
      <c r="A280" s="220"/>
      <c r="B280" s="220"/>
      <c r="C280" s="221"/>
      <c r="D280" s="221" t="s">
        <v>192</v>
      </c>
      <c r="E280" s="220"/>
      <c r="F280" s="222">
        <v>0.42</v>
      </c>
      <c r="G280" s="220"/>
      <c r="H280" s="223"/>
    </row>
    <row r="281" spans="1:8" s="2" customFormat="1" ht="11.25">
      <c r="A281" s="209"/>
      <c r="B281" s="209"/>
      <c r="C281" s="210"/>
      <c r="D281" s="209" t="s">
        <v>786</v>
      </c>
      <c r="E281" s="209"/>
      <c r="F281" s="211"/>
      <c r="G281" s="209"/>
      <c r="H281" s="212"/>
    </row>
    <row r="282" spans="1:8" s="2" customFormat="1" ht="11.25">
      <c r="A282" s="203">
        <v>23</v>
      </c>
      <c r="B282" s="204" t="s">
        <v>594</v>
      </c>
      <c r="C282" s="205" t="s">
        <v>790</v>
      </c>
      <c r="D282" s="205" t="s">
        <v>791</v>
      </c>
      <c r="E282" s="205" t="s">
        <v>144</v>
      </c>
      <c r="F282" s="206">
        <v>60</v>
      </c>
      <c r="G282" s="207"/>
      <c r="H282" s="208"/>
    </row>
    <row r="283" spans="1:8" s="2" customFormat="1" ht="11.25">
      <c r="A283" s="209"/>
      <c r="B283" s="209"/>
      <c r="C283" s="210"/>
      <c r="D283" s="209" t="s">
        <v>792</v>
      </c>
      <c r="E283" s="209"/>
      <c r="F283" s="211"/>
      <c r="G283" s="209"/>
      <c r="H283" s="212"/>
    </row>
    <row r="284" spans="1:8" s="2" customFormat="1" ht="11.25">
      <c r="A284" s="213"/>
      <c r="B284" s="213"/>
      <c r="C284" s="210"/>
      <c r="D284" s="213" t="s">
        <v>793</v>
      </c>
      <c r="E284" s="213"/>
      <c r="F284" s="214">
        <v>20</v>
      </c>
      <c r="G284" s="213"/>
      <c r="H284" s="215"/>
    </row>
    <row r="285" spans="1:8" s="2" customFormat="1" ht="11.25">
      <c r="A285" s="213"/>
      <c r="B285" s="213"/>
      <c r="C285" s="210"/>
      <c r="D285" s="213" t="s">
        <v>794</v>
      </c>
      <c r="E285" s="213"/>
      <c r="F285" s="214">
        <v>20</v>
      </c>
      <c r="G285" s="213"/>
      <c r="H285" s="215"/>
    </row>
    <row r="286" spans="1:8" s="2" customFormat="1" ht="11.25">
      <c r="A286" s="213"/>
      <c r="B286" s="213"/>
      <c r="C286" s="210"/>
      <c r="D286" s="213" t="s">
        <v>795</v>
      </c>
      <c r="E286" s="213"/>
      <c r="F286" s="214">
        <v>20</v>
      </c>
      <c r="G286" s="213"/>
      <c r="H286" s="215"/>
    </row>
    <row r="287" spans="1:8" s="2" customFormat="1" ht="11.25">
      <c r="A287" s="220"/>
      <c r="B287" s="220"/>
      <c r="C287" s="221"/>
      <c r="D287" s="221" t="s">
        <v>192</v>
      </c>
      <c r="E287" s="220"/>
      <c r="F287" s="222">
        <v>60</v>
      </c>
      <c r="G287" s="220"/>
      <c r="H287" s="223"/>
    </row>
    <row r="288" spans="1:8" s="2" customFormat="1" ht="12.75">
      <c r="A288" s="152"/>
      <c r="B288" s="152"/>
      <c r="C288" s="201" t="s">
        <v>40</v>
      </c>
      <c r="D288" s="201" t="s">
        <v>193</v>
      </c>
      <c r="E288" s="152"/>
      <c r="F288" s="152"/>
      <c r="G288" s="152"/>
      <c r="H288" s="224"/>
    </row>
    <row r="289" spans="1:8" s="2" customFormat="1" ht="22.5">
      <c r="A289" s="203">
        <v>24</v>
      </c>
      <c r="B289" s="204" t="s">
        <v>796</v>
      </c>
      <c r="C289" s="205" t="s">
        <v>797</v>
      </c>
      <c r="D289" s="205" t="s">
        <v>798</v>
      </c>
      <c r="E289" s="205" t="s">
        <v>197</v>
      </c>
      <c r="F289" s="206">
        <v>1708.06</v>
      </c>
      <c r="G289" s="207"/>
      <c r="H289" s="208"/>
    </row>
    <row r="290" spans="1:8" s="2" customFormat="1" ht="11.25">
      <c r="A290" s="213"/>
      <c r="B290" s="213"/>
      <c r="C290" s="210"/>
      <c r="D290" s="213" t="s">
        <v>799</v>
      </c>
      <c r="E290" s="213"/>
      <c r="F290" s="214">
        <v>1657.18</v>
      </c>
      <c r="G290" s="213"/>
      <c r="H290" s="215"/>
    </row>
    <row r="291" spans="1:8" s="2" customFormat="1" ht="11.25">
      <c r="A291" s="213"/>
      <c r="B291" s="213"/>
      <c r="C291" s="210"/>
      <c r="D291" s="213" t="s">
        <v>800</v>
      </c>
      <c r="E291" s="213"/>
      <c r="F291" s="214">
        <v>50.88</v>
      </c>
      <c r="G291" s="213"/>
      <c r="H291" s="215"/>
    </row>
    <row r="292" spans="1:8" s="2" customFormat="1" ht="11.25">
      <c r="A292" s="220"/>
      <c r="B292" s="220"/>
      <c r="C292" s="221" t="s">
        <v>801</v>
      </c>
      <c r="D292" s="221" t="s">
        <v>192</v>
      </c>
      <c r="E292" s="220"/>
      <c r="F292" s="222">
        <v>1708.06</v>
      </c>
      <c r="G292" s="220"/>
      <c r="H292" s="223"/>
    </row>
    <row r="293" spans="1:8" s="2" customFormat="1" ht="33.75">
      <c r="A293" s="203">
        <v>25</v>
      </c>
      <c r="B293" s="204" t="s">
        <v>796</v>
      </c>
      <c r="C293" s="205" t="s">
        <v>802</v>
      </c>
      <c r="D293" s="205" t="s">
        <v>803</v>
      </c>
      <c r="E293" s="205" t="s">
        <v>197</v>
      </c>
      <c r="F293" s="206">
        <v>1708.06</v>
      </c>
      <c r="G293" s="207"/>
      <c r="H293" s="208"/>
    </row>
    <row r="294" spans="1:8" s="2" customFormat="1" ht="11.25">
      <c r="A294" s="213"/>
      <c r="B294" s="213"/>
      <c r="C294" s="210"/>
      <c r="D294" s="213" t="s">
        <v>804</v>
      </c>
      <c r="E294" s="213"/>
      <c r="F294" s="214">
        <v>1708.06</v>
      </c>
      <c r="G294" s="213"/>
      <c r="H294" s="215"/>
    </row>
    <row r="295" spans="1:8" s="2" customFormat="1" ht="22.5">
      <c r="A295" s="203">
        <v>26</v>
      </c>
      <c r="B295" s="204" t="s">
        <v>796</v>
      </c>
      <c r="C295" s="205" t="s">
        <v>805</v>
      </c>
      <c r="D295" s="205" t="s">
        <v>806</v>
      </c>
      <c r="E295" s="205" t="s">
        <v>197</v>
      </c>
      <c r="F295" s="206">
        <v>1708.06</v>
      </c>
      <c r="G295" s="207"/>
      <c r="H295" s="208"/>
    </row>
    <row r="296" spans="1:8" s="2" customFormat="1" ht="11.25">
      <c r="A296" s="213"/>
      <c r="B296" s="213"/>
      <c r="C296" s="210"/>
      <c r="D296" s="213" t="s">
        <v>804</v>
      </c>
      <c r="E296" s="213"/>
      <c r="F296" s="214">
        <v>1708.06</v>
      </c>
      <c r="G296" s="213"/>
      <c r="H296" s="215"/>
    </row>
    <row r="297" spans="1:8" s="2" customFormat="1" ht="22.5">
      <c r="A297" s="203">
        <v>27</v>
      </c>
      <c r="B297" s="204" t="s">
        <v>796</v>
      </c>
      <c r="C297" s="205" t="s">
        <v>807</v>
      </c>
      <c r="D297" s="205" t="s">
        <v>808</v>
      </c>
      <c r="E297" s="205" t="s">
        <v>197</v>
      </c>
      <c r="F297" s="206">
        <v>1708.06</v>
      </c>
      <c r="G297" s="207"/>
      <c r="H297" s="208"/>
    </row>
    <row r="298" spans="1:8" s="2" customFormat="1" ht="11.25">
      <c r="A298" s="213"/>
      <c r="B298" s="213"/>
      <c r="C298" s="210"/>
      <c r="D298" s="213" t="s">
        <v>804</v>
      </c>
      <c r="E298" s="213"/>
      <c r="F298" s="214">
        <v>1708.06</v>
      </c>
      <c r="G298" s="213"/>
      <c r="H298" s="215"/>
    </row>
    <row r="299" spans="1:8" s="2" customFormat="1" ht="11.25">
      <c r="A299" s="203">
        <v>28</v>
      </c>
      <c r="B299" s="204" t="s">
        <v>796</v>
      </c>
      <c r="C299" s="205" t="s">
        <v>809</v>
      </c>
      <c r="D299" s="205" t="s">
        <v>810</v>
      </c>
      <c r="E299" s="205" t="s">
        <v>144</v>
      </c>
      <c r="F299" s="206">
        <v>66.6</v>
      </c>
      <c r="G299" s="207"/>
      <c r="H299" s="208"/>
    </row>
    <row r="300" spans="1:8" s="2" customFormat="1" ht="11.25">
      <c r="A300" s="209"/>
      <c r="B300" s="209"/>
      <c r="C300" s="210"/>
      <c r="D300" s="209" t="s">
        <v>811</v>
      </c>
      <c r="E300" s="209"/>
      <c r="F300" s="211"/>
      <c r="G300" s="209"/>
      <c r="H300" s="212"/>
    </row>
    <row r="301" spans="1:8" s="2" customFormat="1" ht="11.25">
      <c r="A301" s="213"/>
      <c r="B301" s="213"/>
      <c r="C301" s="210"/>
      <c r="D301" s="213" t="s">
        <v>812</v>
      </c>
      <c r="E301" s="213"/>
      <c r="F301" s="214">
        <v>66.6</v>
      </c>
      <c r="G301" s="213"/>
      <c r="H301" s="215"/>
    </row>
    <row r="302" spans="1:8" s="2" customFormat="1" ht="11.25">
      <c r="A302" s="220"/>
      <c r="B302" s="220"/>
      <c r="C302" s="221"/>
      <c r="D302" s="221" t="s">
        <v>192</v>
      </c>
      <c r="E302" s="220"/>
      <c r="F302" s="222">
        <v>66.6</v>
      </c>
      <c r="G302" s="220"/>
      <c r="H302" s="223"/>
    </row>
    <row r="303" spans="1:8" s="2" customFormat="1" ht="22.5">
      <c r="A303" s="203">
        <v>29</v>
      </c>
      <c r="B303" s="204" t="s">
        <v>594</v>
      </c>
      <c r="C303" s="205" t="s">
        <v>813</v>
      </c>
      <c r="D303" s="205" t="s">
        <v>814</v>
      </c>
      <c r="E303" s="205" t="s">
        <v>144</v>
      </c>
      <c r="F303" s="206">
        <v>580.23</v>
      </c>
      <c r="G303" s="207"/>
      <c r="H303" s="208"/>
    </row>
    <row r="304" spans="1:8" s="2" customFormat="1" ht="11.25">
      <c r="A304" s="209"/>
      <c r="B304" s="209"/>
      <c r="C304" s="210"/>
      <c r="D304" s="209" t="s">
        <v>815</v>
      </c>
      <c r="E304" s="209"/>
      <c r="F304" s="211"/>
      <c r="G304" s="209"/>
      <c r="H304" s="212"/>
    </row>
    <row r="305" spans="1:8" s="2" customFormat="1" ht="11.25">
      <c r="A305" s="213"/>
      <c r="B305" s="213"/>
      <c r="C305" s="210"/>
      <c r="D305" s="213" t="s">
        <v>816</v>
      </c>
      <c r="E305" s="213"/>
      <c r="F305" s="214">
        <v>42.4</v>
      </c>
      <c r="G305" s="213"/>
      <c r="H305" s="215"/>
    </row>
    <row r="306" spans="1:8" s="2" customFormat="1" ht="11.25">
      <c r="A306" s="213"/>
      <c r="B306" s="213"/>
      <c r="C306" s="210"/>
      <c r="D306" s="213" t="s">
        <v>817</v>
      </c>
      <c r="E306" s="213"/>
      <c r="F306" s="214">
        <v>4.7</v>
      </c>
      <c r="G306" s="213"/>
      <c r="H306" s="215"/>
    </row>
    <row r="307" spans="1:8" s="2" customFormat="1" ht="11.25">
      <c r="A307" s="209"/>
      <c r="B307" s="209"/>
      <c r="C307" s="210"/>
      <c r="D307" s="209" t="s">
        <v>818</v>
      </c>
      <c r="E307" s="209"/>
      <c r="F307" s="211"/>
      <c r="G307" s="209"/>
      <c r="H307" s="212"/>
    </row>
    <row r="308" spans="1:8" s="2" customFormat="1" ht="11.25">
      <c r="A308" s="213"/>
      <c r="B308" s="213"/>
      <c r="C308" s="210"/>
      <c r="D308" s="213" t="s">
        <v>819</v>
      </c>
      <c r="E308" s="213"/>
      <c r="F308" s="214">
        <v>120</v>
      </c>
      <c r="G308" s="213"/>
      <c r="H308" s="215"/>
    </row>
    <row r="309" spans="1:8" s="2" customFormat="1" ht="11.25">
      <c r="A309" s="216"/>
      <c r="B309" s="216"/>
      <c r="C309" s="210"/>
      <c r="D309" s="217" t="s">
        <v>153</v>
      </c>
      <c r="E309" s="217"/>
      <c r="F309" s="218">
        <v>167.1</v>
      </c>
      <c r="G309" s="216"/>
      <c r="H309" s="219"/>
    </row>
    <row r="310" spans="1:8" s="2" customFormat="1" ht="11.25">
      <c r="A310" s="209"/>
      <c r="B310" s="209"/>
      <c r="C310" s="210"/>
      <c r="D310" s="209" t="s">
        <v>820</v>
      </c>
      <c r="E310" s="209"/>
      <c r="F310" s="211"/>
      <c r="G310" s="209"/>
      <c r="H310" s="212"/>
    </row>
    <row r="311" spans="1:8" s="2" customFormat="1" ht="33.75">
      <c r="A311" s="213"/>
      <c r="B311" s="213"/>
      <c r="C311" s="210"/>
      <c r="D311" s="213" t="s">
        <v>821</v>
      </c>
      <c r="E311" s="213"/>
      <c r="F311" s="214">
        <v>347.35</v>
      </c>
      <c r="G311" s="213"/>
      <c r="H311" s="215"/>
    </row>
    <row r="312" spans="1:8" s="2" customFormat="1" ht="11.25">
      <c r="A312" s="213"/>
      <c r="B312" s="213"/>
      <c r="C312" s="210"/>
      <c r="D312" s="213" t="s">
        <v>822</v>
      </c>
      <c r="E312" s="213"/>
      <c r="F312" s="214">
        <v>65.78</v>
      </c>
      <c r="G312" s="213"/>
      <c r="H312" s="215"/>
    </row>
    <row r="313" spans="1:8" s="2" customFormat="1" ht="11.25">
      <c r="A313" s="216"/>
      <c r="B313" s="216"/>
      <c r="C313" s="210"/>
      <c r="D313" s="217" t="s">
        <v>153</v>
      </c>
      <c r="E313" s="217"/>
      <c r="F313" s="218">
        <v>413.13</v>
      </c>
      <c r="G313" s="216"/>
      <c r="H313" s="219"/>
    </row>
    <row r="314" spans="1:8" s="2" customFormat="1" ht="11.25">
      <c r="A314" s="220"/>
      <c r="B314" s="220"/>
      <c r="C314" s="221"/>
      <c r="D314" s="221" t="s">
        <v>192</v>
      </c>
      <c r="E314" s="220"/>
      <c r="F314" s="222">
        <v>580.23</v>
      </c>
      <c r="G314" s="220"/>
      <c r="H314" s="223"/>
    </row>
    <row r="315" spans="1:8" s="2" customFormat="1" ht="11.25">
      <c r="A315" s="203">
        <v>30</v>
      </c>
      <c r="B315" s="204" t="s">
        <v>594</v>
      </c>
      <c r="C315" s="205" t="s">
        <v>823</v>
      </c>
      <c r="D315" s="205" t="s">
        <v>824</v>
      </c>
      <c r="E315" s="205" t="s">
        <v>144</v>
      </c>
      <c r="F315" s="206">
        <v>201.17</v>
      </c>
      <c r="G315" s="207"/>
      <c r="H315" s="208"/>
    </row>
    <row r="316" spans="1:8" s="2" customFormat="1" ht="11.25">
      <c r="A316" s="209"/>
      <c r="B316" s="209"/>
      <c r="C316" s="210"/>
      <c r="D316" s="209" t="s">
        <v>825</v>
      </c>
      <c r="E316" s="209"/>
      <c r="F316" s="211"/>
      <c r="G316" s="209"/>
      <c r="H316" s="212"/>
    </row>
    <row r="317" spans="1:8" s="2" customFormat="1" ht="22.5">
      <c r="A317" s="213"/>
      <c r="B317" s="213"/>
      <c r="C317" s="210"/>
      <c r="D317" s="213" t="s">
        <v>826</v>
      </c>
      <c r="E317" s="213"/>
      <c r="F317" s="214">
        <v>155.5</v>
      </c>
      <c r="G317" s="213"/>
      <c r="H317" s="215"/>
    </row>
    <row r="318" spans="1:8" s="2" customFormat="1" ht="11.25">
      <c r="A318" s="213"/>
      <c r="B318" s="213"/>
      <c r="C318" s="210"/>
      <c r="D318" s="213" t="s">
        <v>827</v>
      </c>
      <c r="E318" s="213"/>
      <c r="F318" s="214">
        <v>45.67</v>
      </c>
      <c r="G318" s="213"/>
      <c r="H318" s="215"/>
    </row>
    <row r="319" spans="1:8" s="2" customFormat="1" ht="11.25">
      <c r="A319" s="220"/>
      <c r="B319" s="220"/>
      <c r="C319" s="221"/>
      <c r="D319" s="221" t="s">
        <v>192</v>
      </c>
      <c r="E319" s="220"/>
      <c r="F319" s="222">
        <v>201.17</v>
      </c>
      <c r="G319" s="220"/>
      <c r="H319" s="223"/>
    </row>
    <row r="320" spans="1:8" s="2" customFormat="1" ht="11.25">
      <c r="A320" s="203">
        <v>31</v>
      </c>
      <c r="B320" s="204" t="s">
        <v>594</v>
      </c>
      <c r="C320" s="205" t="s">
        <v>828</v>
      </c>
      <c r="D320" s="205" t="s">
        <v>829</v>
      </c>
      <c r="E320" s="205" t="s">
        <v>144</v>
      </c>
      <c r="F320" s="206">
        <v>201.17</v>
      </c>
      <c r="G320" s="207"/>
      <c r="H320" s="208"/>
    </row>
    <row r="321" spans="1:8" s="2" customFormat="1" ht="22.5">
      <c r="A321" s="213"/>
      <c r="B321" s="213"/>
      <c r="C321" s="210"/>
      <c r="D321" s="213" t="s">
        <v>826</v>
      </c>
      <c r="E321" s="213"/>
      <c r="F321" s="214">
        <v>155.5</v>
      </c>
      <c r="G321" s="213"/>
      <c r="H321" s="215"/>
    </row>
    <row r="322" spans="1:8" s="2" customFormat="1" ht="11.25">
      <c r="A322" s="213"/>
      <c r="B322" s="213"/>
      <c r="C322" s="210"/>
      <c r="D322" s="213" t="s">
        <v>827</v>
      </c>
      <c r="E322" s="213"/>
      <c r="F322" s="214">
        <v>45.67</v>
      </c>
      <c r="G322" s="213"/>
      <c r="H322" s="215"/>
    </row>
    <row r="323" spans="1:8" s="2" customFormat="1" ht="11.25">
      <c r="A323" s="220"/>
      <c r="B323" s="220"/>
      <c r="C323" s="221"/>
      <c r="D323" s="221" t="s">
        <v>192</v>
      </c>
      <c r="E323" s="220"/>
      <c r="F323" s="222">
        <v>201.17</v>
      </c>
      <c r="G323" s="220"/>
      <c r="H323" s="223"/>
    </row>
    <row r="324" spans="1:8" s="2" customFormat="1" ht="11.25">
      <c r="A324" s="203">
        <v>32</v>
      </c>
      <c r="B324" s="204" t="s">
        <v>594</v>
      </c>
      <c r="C324" s="205" t="s">
        <v>830</v>
      </c>
      <c r="D324" s="205" t="s">
        <v>831</v>
      </c>
      <c r="E324" s="205" t="s">
        <v>144</v>
      </c>
      <c r="F324" s="206">
        <v>156.34</v>
      </c>
      <c r="G324" s="207"/>
      <c r="H324" s="208"/>
    </row>
    <row r="325" spans="1:8" s="2" customFormat="1" ht="11.25">
      <c r="A325" s="213"/>
      <c r="B325" s="213"/>
      <c r="C325" s="210"/>
      <c r="D325" s="213" t="s">
        <v>832</v>
      </c>
      <c r="E325" s="213"/>
      <c r="F325" s="214">
        <v>156.34</v>
      </c>
      <c r="G325" s="213"/>
      <c r="H325" s="215"/>
    </row>
    <row r="326" spans="1:8" s="2" customFormat="1" ht="11.25">
      <c r="A326" s="220"/>
      <c r="B326" s="220"/>
      <c r="C326" s="221"/>
      <c r="D326" s="221" t="s">
        <v>192</v>
      </c>
      <c r="E326" s="220"/>
      <c r="F326" s="222">
        <v>156.34</v>
      </c>
      <c r="G326" s="220"/>
      <c r="H326" s="223"/>
    </row>
    <row r="327" spans="1:8" s="2" customFormat="1" ht="11.25">
      <c r="A327" s="203">
        <v>33</v>
      </c>
      <c r="B327" s="204" t="s">
        <v>594</v>
      </c>
      <c r="C327" s="205" t="s">
        <v>833</v>
      </c>
      <c r="D327" s="205" t="s">
        <v>834</v>
      </c>
      <c r="E327" s="205" t="s">
        <v>144</v>
      </c>
      <c r="F327" s="206">
        <v>614.3</v>
      </c>
      <c r="G327" s="207"/>
      <c r="H327" s="208"/>
    </row>
    <row r="328" spans="1:8" s="2" customFormat="1" ht="11.25">
      <c r="A328" s="209"/>
      <c r="B328" s="209"/>
      <c r="C328" s="210"/>
      <c r="D328" s="209" t="s">
        <v>835</v>
      </c>
      <c r="E328" s="209"/>
      <c r="F328" s="211"/>
      <c r="G328" s="209"/>
      <c r="H328" s="212"/>
    </row>
    <row r="329" spans="1:8" s="2" customFormat="1" ht="33.75">
      <c r="A329" s="213"/>
      <c r="B329" s="213"/>
      <c r="C329" s="210"/>
      <c r="D329" s="213" t="s">
        <v>821</v>
      </c>
      <c r="E329" s="213"/>
      <c r="F329" s="214">
        <v>347.35</v>
      </c>
      <c r="G329" s="213"/>
      <c r="H329" s="215"/>
    </row>
    <row r="330" spans="1:8" s="2" customFormat="1" ht="11.25">
      <c r="A330" s="213"/>
      <c r="B330" s="213"/>
      <c r="C330" s="210"/>
      <c r="D330" s="213" t="s">
        <v>822</v>
      </c>
      <c r="E330" s="213"/>
      <c r="F330" s="214">
        <v>65.78</v>
      </c>
      <c r="G330" s="213"/>
      <c r="H330" s="215"/>
    </row>
    <row r="331" spans="1:8" s="2" customFormat="1" ht="11.25">
      <c r="A331" s="209"/>
      <c r="B331" s="209"/>
      <c r="C331" s="210"/>
      <c r="D331" s="209" t="s">
        <v>836</v>
      </c>
      <c r="E331" s="209"/>
      <c r="F331" s="211"/>
      <c r="G331" s="209"/>
      <c r="H331" s="212"/>
    </row>
    <row r="332" spans="1:8" s="2" customFormat="1" ht="22.5">
      <c r="A332" s="213"/>
      <c r="B332" s="213"/>
      <c r="C332" s="210"/>
      <c r="D332" s="213" t="s">
        <v>826</v>
      </c>
      <c r="E332" s="213"/>
      <c r="F332" s="214">
        <v>155.5</v>
      </c>
      <c r="G332" s="213"/>
      <c r="H332" s="215"/>
    </row>
    <row r="333" spans="1:8" s="2" customFormat="1" ht="11.25">
      <c r="A333" s="213"/>
      <c r="B333" s="213"/>
      <c r="C333" s="210"/>
      <c r="D333" s="213" t="s">
        <v>827</v>
      </c>
      <c r="E333" s="213"/>
      <c r="F333" s="214">
        <v>45.67</v>
      </c>
      <c r="G333" s="213"/>
      <c r="H333" s="215"/>
    </row>
    <row r="334" spans="1:8" s="2" customFormat="1" ht="11.25">
      <c r="A334" s="220"/>
      <c r="B334" s="220"/>
      <c r="C334" s="221"/>
      <c r="D334" s="221" t="s">
        <v>192</v>
      </c>
      <c r="E334" s="220"/>
      <c r="F334" s="222">
        <v>614.3</v>
      </c>
      <c r="G334" s="220"/>
      <c r="H334" s="223"/>
    </row>
    <row r="335" spans="1:8" s="2" customFormat="1" ht="11.25">
      <c r="A335" s="203">
        <v>34</v>
      </c>
      <c r="B335" s="204" t="s">
        <v>594</v>
      </c>
      <c r="C335" s="205" t="s">
        <v>837</v>
      </c>
      <c r="D335" s="205" t="s">
        <v>838</v>
      </c>
      <c r="E335" s="205" t="s">
        <v>144</v>
      </c>
      <c r="F335" s="206">
        <v>30</v>
      </c>
      <c r="G335" s="207"/>
      <c r="H335" s="208"/>
    </row>
    <row r="336" spans="1:8" s="2" customFormat="1" ht="33.75">
      <c r="A336" s="203">
        <v>35</v>
      </c>
      <c r="B336" s="204" t="s">
        <v>194</v>
      </c>
      <c r="C336" s="205" t="s">
        <v>839</v>
      </c>
      <c r="D336" s="205" t="s">
        <v>840</v>
      </c>
      <c r="E336" s="205" t="s">
        <v>597</v>
      </c>
      <c r="F336" s="206">
        <v>0.47</v>
      </c>
      <c r="G336" s="207"/>
      <c r="H336" s="208"/>
    </row>
    <row r="337" spans="1:8" s="2" customFormat="1" ht="11.25">
      <c r="A337" s="209"/>
      <c r="B337" s="209"/>
      <c r="C337" s="210"/>
      <c r="D337" s="209" t="s">
        <v>841</v>
      </c>
      <c r="E337" s="209"/>
      <c r="F337" s="211"/>
      <c r="G337" s="209"/>
      <c r="H337" s="212"/>
    </row>
    <row r="338" spans="1:8" s="2" customFormat="1" ht="11.25">
      <c r="A338" s="213"/>
      <c r="B338" s="213"/>
      <c r="C338" s="210"/>
      <c r="D338" s="213" t="s">
        <v>842</v>
      </c>
      <c r="E338" s="213"/>
      <c r="F338" s="214">
        <v>0.47</v>
      </c>
      <c r="G338" s="213"/>
      <c r="H338" s="215"/>
    </row>
    <row r="339" spans="1:8" s="2" customFormat="1" ht="11.25">
      <c r="A339" s="220"/>
      <c r="B339" s="220"/>
      <c r="C339" s="221"/>
      <c r="D339" s="221" t="s">
        <v>192</v>
      </c>
      <c r="E339" s="220"/>
      <c r="F339" s="222">
        <v>0.47</v>
      </c>
      <c r="G339" s="220"/>
      <c r="H339" s="223"/>
    </row>
    <row r="340" spans="1:8" s="2" customFormat="1" ht="22.5">
      <c r="A340" s="203">
        <v>36</v>
      </c>
      <c r="B340" s="204" t="s">
        <v>194</v>
      </c>
      <c r="C340" s="205" t="s">
        <v>843</v>
      </c>
      <c r="D340" s="205" t="s">
        <v>844</v>
      </c>
      <c r="E340" s="205" t="s">
        <v>597</v>
      </c>
      <c r="F340" s="206">
        <v>0.54</v>
      </c>
      <c r="G340" s="207"/>
      <c r="H340" s="208"/>
    </row>
    <row r="341" spans="1:8" s="2" customFormat="1" ht="11.25">
      <c r="A341" s="209"/>
      <c r="B341" s="209"/>
      <c r="C341" s="210"/>
      <c r="D341" s="209" t="s">
        <v>845</v>
      </c>
      <c r="E341" s="209"/>
      <c r="F341" s="211"/>
      <c r="G341" s="209"/>
      <c r="H341" s="212"/>
    </row>
    <row r="342" spans="1:8" s="2" customFormat="1" ht="11.25">
      <c r="A342" s="213"/>
      <c r="B342" s="213"/>
      <c r="C342" s="210"/>
      <c r="D342" s="213" t="s">
        <v>846</v>
      </c>
      <c r="E342" s="213"/>
      <c r="F342" s="214">
        <v>0.54</v>
      </c>
      <c r="G342" s="213"/>
      <c r="H342" s="215"/>
    </row>
    <row r="343" spans="1:8" s="2" customFormat="1" ht="11.25">
      <c r="A343" s="220"/>
      <c r="B343" s="220"/>
      <c r="C343" s="221"/>
      <c r="D343" s="221" t="s">
        <v>192</v>
      </c>
      <c r="E343" s="220"/>
      <c r="F343" s="222">
        <v>0.54</v>
      </c>
      <c r="G343" s="220"/>
      <c r="H343" s="223"/>
    </row>
    <row r="344" spans="1:8" s="2" customFormat="1" ht="22.5">
      <c r="A344" s="203">
        <v>37</v>
      </c>
      <c r="B344" s="204" t="s">
        <v>194</v>
      </c>
      <c r="C344" s="205" t="s">
        <v>847</v>
      </c>
      <c r="D344" s="205" t="s">
        <v>848</v>
      </c>
      <c r="E344" s="205" t="s">
        <v>197</v>
      </c>
      <c r="F344" s="206">
        <v>15.41</v>
      </c>
      <c r="G344" s="207"/>
      <c r="H344" s="208"/>
    </row>
    <row r="345" spans="1:8" s="2" customFormat="1" ht="11.25">
      <c r="A345" s="209"/>
      <c r="B345" s="209"/>
      <c r="C345" s="210"/>
      <c r="D345" s="209" t="s">
        <v>483</v>
      </c>
      <c r="E345" s="209"/>
      <c r="F345" s="211"/>
      <c r="G345" s="209"/>
      <c r="H345" s="212"/>
    </row>
    <row r="346" spans="1:8" s="2" customFormat="1" ht="11.25">
      <c r="A346" s="213"/>
      <c r="B346" s="213"/>
      <c r="C346" s="210"/>
      <c r="D346" s="213" t="s">
        <v>849</v>
      </c>
      <c r="E346" s="213"/>
      <c r="F346" s="214">
        <v>15.41</v>
      </c>
      <c r="G346" s="213"/>
      <c r="H346" s="215"/>
    </row>
    <row r="347" spans="1:8" s="2" customFormat="1" ht="11.25">
      <c r="A347" s="220"/>
      <c r="B347" s="220"/>
      <c r="C347" s="221"/>
      <c r="D347" s="221" t="s">
        <v>192</v>
      </c>
      <c r="E347" s="220"/>
      <c r="F347" s="222">
        <v>15.41</v>
      </c>
      <c r="G347" s="220"/>
      <c r="H347" s="223"/>
    </row>
    <row r="348" spans="1:8" s="2" customFormat="1" ht="22.5">
      <c r="A348" s="203">
        <v>40</v>
      </c>
      <c r="B348" s="204" t="s">
        <v>194</v>
      </c>
      <c r="C348" s="205" t="s">
        <v>850</v>
      </c>
      <c r="D348" s="205" t="s">
        <v>851</v>
      </c>
      <c r="E348" s="205" t="s">
        <v>144</v>
      </c>
      <c r="F348" s="206">
        <v>60</v>
      </c>
      <c r="G348" s="207"/>
      <c r="H348" s="208"/>
    </row>
    <row r="349" spans="1:8" s="2" customFormat="1" ht="11.25">
      <c r="A349" s="209"/>
      <c r="B349" s="209"/>
      <c r="C349" s="210"/>
      <c r="D349" s="209" t="s">
        <v>852</v>
      </c>
      <c r="E349" s="209"/>
      <c r="F349" s="211"/>
      <c r="G349" s="209"/>
      <c r="H349" s="212"/>
    </row>
    <row r="350" spans="1:8" s="2" customFormat="1" ht="11.25">
      <c r="A350" s="213"/>
      <c r="B350" s="213"/>
      <c r="C350" s="210"/>
      <c r="D350" s="213" t="s">
        <v>853</v>
      </c>
      <c r="E350" s="213"/>
      <c r="F350" s="214">
        <v>60</v>
      </c>
      <c r="G350" s="213"/>
      <c r="H350" s="215"/>
    </row>
    <row r="351" spans="1:8" s="2" customFormat="1" ht="11.25">
      <c r="A351" s="220"/>
      <c r="B351" s="220"/>
      <c r="C351" s="221"/>
      <c r="D351" s="221" t="s">
        <v>192</v>
      </c>
      <c r="E351" s="220"/>
      <c r="F351" s="222">
        <v>60</v>
      </c>
      <c r="G351" s="220"/>
      <c r="H351" s="223"/>
    </row>
    <row r="352" spans="1:8" s="2" customFormat="1" ht="11.25">
      <c r="A352" s="203">
        <v>41</v>
      </c>
      <c r="B352" s="204" t="s">
        <v>194</v>
      </c>
      <c r="C352" s="205" t="s">
        <v>854</v>
      </c>
      <c r="D352" s="205" t="s">
        <v>855</v>
      </c>
      <c r="E352" s="205" t="s">
        <v>144</v>
      </c>
      <c r="F352" s="206">
        <v>60</v>
      </c>
      <c r="G352" s="207"/>
      <c r="H352" s="208"/>
    </row>
    <row r="353" spans="1:8" s="2" customFormat="1" ht="11.25">
      <c r="A353" s="209"/>
      <c r="B353" s="209"/>
      <c r="C353" s="210"/>
      <c r="D353" s="209" t="s">
        <v>792</v>
      </c>
      <c r="E353" s="209"/>
      <c r="F353" s="211"/>
      <c r="G353" s="209"/>
      <c r="H353" s="212"/>
    </row>
    <row r="354" spans="1:8" s="2" customFormat="1" ht="11.25">
      <c r="A354" s="213"/>
      <c r="B354" s="213"/>
      <c r="C354" s="210"/>
      <c r="D354" s="213" t="s">
        <v>856</v>
      </c>
      <c r="E354" s="213"/>
      <c r="F354" s="214">
        <v>60</v>
      </c>
      <c r="G354" s="213"/>
      <c r="H354" s="215"/>
    </row>
    <row r="355" spans="1:8" s="2" customFormat="1" ht="11.25">
      <c r="A355" s="220"/>
      <c r="B355" s="220"/>
      <c r="C355" s="221"/>
      <c r="D355" s="221" t="s">
        <v>192</v>
      </c>
      <c r="E355" s="220"/>
      <c r="F355" s="222">
        <v>60</v>
      </c>
      <c r="G355" s="220"/>
      <c r="H355" s="223"/>
    </row>
    <row r="356" spans="1:8" s="2" customFormat="1" ht="22.5">
      <c r="A356" s="203">
        <v>42</v>
      </c>
      <c r="B356" s="204" t="s">
        <v>194</v>
      </c>
      <c r="C356" s="205" t="s">
        <v>857</v>
      </c>
      <c r="D356" s="205" t="s">
        <v>858</v>
      </c>
      <c r="E356" s="205" t="s">
        <v>245</v>
      </c>
      <c r="F356" s="206">
        <v>2</v>
      </c>
      <c r="G356" s="207"/>
      <c r="H356" s="208"/>
    </row>
    <row r="357" spans="1:8" s="2" customFormat="1" ht="11.25">
      <c r="A357" s="209"/>
      <c r="B357" s="209"/>
      <c r="C357" s="210"/>
      <c r="D357" s="209" t="s">
        <v>859</v>
      </c>
      <c r="E357" s="209"/>
      <c r="F357" s="211"/>
      <c r="G357" s="209"/>
      <c r="H357" s="212"/>
    </row>
    <row r="358" spans="1:8" s="2" customFormat="1" ht="11.25">
      <c r="A358" s="213"/>
      <c r="B358" s="213"/>
      <c r="C358" s="210"/>
      <c r="D358" s="213" t="s">
        <v>249</v>
      </c>
      <c r="E358" s="213"/>
      <c r="F358" s="214">
        <v>2</v>
      </c>
      <c r="G358" s="213"/>
      <c r="H358" s="215"/>
    </row>
    <row r="359" spans="1:8" s="2" customFormat="1" ht="11.25">
      <c r="A359" s="220"/>
      <c r="B359" s="220"/>
      <c r="C359" s="221"/>
      <c r="D359" s="221" t="s">
        <v>192</v>
      </c>
      <c r="E359" s="220"/>
      <c r="F359" s="222">
        <v>2</v>
      </c>
      <c r="G359" s="220"/>
      <c r="H359" s="223"/>
    </row>
    <row r="360" spans="1:8" s="2" customFormat="1" ht="22.5">
      <c r="A360" s="203">
        <v>43</v>
      </c>
      <c r="B360" s="204" t="s">
        <v>194</v>
      </c>
      <c r="C360" s="205" t="s">
        <v>860</v>
      </c>
      <c r="D360" s="205" t="s">
        <v>861</v>
      </c>
      <c r="E360" s="205" t="s">
        <v>144</v>
      </c>
      <c r="F360" s="206">
        <v>32.5</v>
      </c>
      <c r="G360" s="207"/>
      <c r="H360" s="208"/>
    </row>
    <row r="361" spans="1:8" s="2" customFormat="1" ht="11.25">
      <c r="A361" s="209"/>
      <c r="B361" s="209"/>
      <c r="C361" s="210"/>
      <c r="D361" s="209" t="s">
        <v>862</v>
      </c>
      <c r="E361" s="209"/>
      <c r="F361" s="211"/>
      <c r="G361" s="209"/>
      <c r="H361" s="212"/>
    </row>
    <row r="362" spans="1:8" s="2" customFormat="1" ht="11.25">
      <c r="A362" s="213"/>
      <c r="B362" s="213"/>
      <c r="C362" s="210"/>
      <c r="D362" s="213" t="s">
        <v>863</v>
      </c>
      <c r="E362" s="213"/>
      <c r="F362" s="214">
        <v>32.5</v>
      </c>
      <c r="G362" s="213"/>
      <c r="H362" s="215"/>
    </row>
    <row r="363" spans="1:8" s="2" customFormat="1" ht="11.25">
      <c r="A363" s="220"/>
      <c r="B363" s="220"/>
      <c r="C363" s="221"/>
      <c r="D363" s="221" t="s">
        <v>192</v>
      </c>
      <c r="E363" s="220"/>
      <c r="F363" s="222">
        <v>32.5</v>
      </c>
      <c r="G363" s="220"/>
      <c r="H363" s="223"/>
    </row>
    <row r="364" spans="1:8" s="2" customFormat="1" ht="11.25">
      <c r="A364" s="203">
        <v>44</v>
      </c>
      <c r="B364" s="204" t="s">
        <v>194</v>
      </c>
      <c r="C364" s="205" t="s">
        <v>864</v>
      </c>
      <c r="D364" s="205" t="s">
        <v>865</v>
      </c>
      <c r="E364" s="205" t="s">
        <v>144</v>
      </c>
      <c r="F364" s="206">
        <v>3.9</v>
      </c>
      <c r="G364" s="207"/>
      <c r="H364" s="208"/>
    </row>
    <row r="365" spans="1:8" s="2" customFormat="1" ht="11.25">
      <c r="A365" s="209"/>
      <c r="B365" s="209"/>
      <c r="C365" s="210"/>
      <c r="D365" s="209" t="s">
        <v>866</v>
      </c>
      <c r="E365" s="209"/>
      <c r="F365" s="211"/>
      <c r="G365" s="209"/>
      <c r="H365" s="212"/>
    </row>
    <row r="366" spans="1:8" s="2" customFormat="1" ht="11.25">
      <c r="A366" s="213"/>
      <c r="B366" s="213"/>
      <c r="C366" s="210"/>
      <c r="D366" s="213" t="s">
        <v>867</v>
      </c>
      <c r="E366" s="213"/>
      <c r="F366" s="214">
        <v>3.9</v>
      </c>
      <c r="G366" s="213"/>
      <c r="H366" s="215"/>
    </row>
    <row r="367" spans="1:8" s="2" customFormat="1" ht="11.25">
      <c r="A367" s="220"/>
      <c r="B367" s="220"/>
      <c r="C367" s="221"/>
      <c r="D367" s="221" t="s">
        <v>192</v>
      </c>
      <c r="E367" s="220"/>
      <c r="F367" s="222">
        <v>3.9</v>
      </c>
      <c r="G367" s="220"/>
      <c r="H367" s="223"/>
    </row>
    <row r="368" spans="1:8" s="2" customFormat="1" ht="22.5">
      <c r="A368" s="203">
        <v>45</v>
      </c>
      <c r="B368" s="204" t="s">
        <v>194</v>
      </c>
      <c r="C368" s="205" t="s">
        <v>868</v>
      </c>
      <c r="D368" s="205" t="s">
        <v>869</v>
      </c>
      <c r="E368" s="205" t="s">
        <v>144</v>
      </c>
      <c r="F368" s="206">
        <v>1</v>
      </c>
      <c r="G368" s="207"/>
      <c r="H368" s="208"/>
    </row>
    <row r="369" spans="1:8" s="2" customFormat="1" ht="11.25">
      <c r="A369" s="209"/>
      <c r="B369" s="209"/>
      <c r="C369" s="210"/>
      <c r="D369" s="209" t="s">
        <v>870</v>
      </c>
      <c r="E369" s="209"/>
      <c r="F369" s="211"/>
      <c r="G369" s="209"/>
      <c r="H369" s="212"/>
    </row>
    <row r="370" spans="1:8" s="2" customFormat="1" ht="11.25">
      <c r="A370" s="213"/>
      <c r="B370" s="213"/>
      <c r="C370" s="210"/>
      <c r="D370" s="213" t="s">
        <v>871</v>
      </c>
      <c r="E370" s="213"/>
      <c r="F370" s="214">
        <v>1</v>
      </c>
      <c r="G370" s="213"/>
      <c r="H370" s="215"/>
    </row>
    <row r="371" spans="1:8" s="2" customFormat="1" ht="11.25">
      <c r="A371" s="220"/>
      <c r="B371" s="220"/>
      <c r="C371" s="221"/>
      <c r="D371" s="221" t="s">
        <v>192</v>
      </c>
      <c r="E371" s="220"/>
      <c r="F371" s="222">
        <v>1</v>
      </c>
      <c r="G371" s="220"/>
      <c r="H371" s="223"/>
    </row>
    <row r="372" spans="1:8" s="2" customFormat="1" ht="11.25">
      <c r="A372" s="203">
        <v>46</v>
      </c>
      <c r="B372" s="204" t="s">
        <v>194</v>
      </c>
      <c r="C372" s="205" t="s">
        <v>872</v>
      </c>
      <c r="D372" s="205" t="s">
        <v>873</v>
      </c>
      <c r="E372" s="205" t="s">
        <v>197</v>
      </c>
      <c r="F372" s="206">
        <v>1197.73</v>
      </c>
      <c r="G372" s="207"/>
      <c r="H372" s="208"/>
    </row>
    <row r="373" spans="1:8" s="2" customFormat="1" ht="11.25">
      <c r="A373" s="209"/>
      <c r="B373" s="209"/>
      <c r="C373" s="210"/>
      <c r="D373" s="209" t="s">
        <v>874</v>
      </c>
      <c r="E373" s="209"/>
      <c r="F373" s="211"/>
      <c r="G373" s="209"/>
      <c r="H373" s="212"/>
    </row>
    <row r="374" spans="1:8" s="2" customFormat="1" ht="11.25">
      <c r="A374" s="209"/>
      <c r="B374" s="209"/>
      <c r="C374" s="210"/>
      <c r="D374" s="209" t="s">
        <v>651</v>
      </c>
      <c r="E374" s="209"/>
      <c r="F374" s="211"/>
      <c r="G374" s="209"/>
      <c r="H374" s="212"/>
    </row>
    <row r="375" spans="1:8" s="2" customFormat="1" ht="11.25">
      <c r="A375" s="213"/>
      <c r="B375" s="213"/>
      <c r="C375" s="210"/>
      <c r="D375" s="213" t="s">
        <v>652</v>
      </c>
      <c r="E375" s="213"/>
      <c r="F375" s="214">
        <v>643.75</v>
      </c>
      <c r="G375" s="213"/>
      <c r="H375" s="215"/>
    </row>
    <row r="376" spans="1:8" s="2" customFormat="1" ht="45">
      <c r="A376" s="213"/>
      <c r="B376" s="213"/>
      <c r="C376" s="210"/>
      <c r="D376" s="213" t="s">
        <v>653</v>
      </c>
      <c r="E376" s="213"/>
      <c r="F376" s="214">
        <v>-43.31</v>
      </c>
      <c r="G376" s="213"/>
      <c r="H376" s="215"/>
    </row>
    <row r="377" spans="1:8" s="2" customFormat="1" ht="33.75">
      <c r="A377" s="213"/>
      <c r="B377" s="213"/>
      <c r="C377" s="210"/>
      <c r="D377" s="213" t="s">
        <v>654</v>
      </c>
      <c r="E377" s="213"/>
      <c r="F377" s="214">
        <v>-114.09</v>
      </c>
      <c r="G377" s="213"/>
      <c r="H377" s="215"/>
    </row>
    <row r="378" spans="1:8" s="2" customFormat="1" ht="11.25">
      <c r="A378" s="213"/>
      <c r="B378" s="213"/>
      <c r="C378" s="210"/>
      <c r="D378" s="213" t="s">
        <v>875</v>
      </c>
      <c r="E378" s="213"/>
      <c r="F378" s="214">
        <v>-12.25</v>
      </c>
      <c r="G378" s="213"/>
      <c r="H378" s="215"/>
    </row>
    <row r="379" spans="1:8" s="2" customFormat="1" ht="11.25">
      <c r="A379" s="209"/>
      <c r="B379" s="209"/>
      <c r="C379" s="210"/>
      <c r="D379" s="209" t="s">
        <v>655</v>
      </c>
      <c r="E379" s="209"/>
      <c r="F379" s="211"/>
      <c r="G379" s="209"/>
      <c r="H379" s="212"/>
    </row>
    <row r="380" spans="1:8" s="2" customFormat="1" ht="11.25">
      <c r="A380" s="213"/>
      <c r="B380" s="213"/>
      <c r="C380" s="210"/>
      <c r="D380" s="213" t="s">
        <v>652</v>
      </c>
      <c r="E380" s="213"/>
      <c r="F380" s="214">
        <v>643.75</v>
      </c>
      <c r="G380" s="213"/>
      <c r="H380" s="215"/>
    </row>
    <row r="381" spans="1:8" s="2" customFormat="1" ht="45">
      <c r="A381" s="213"/>
      <c r="B381" s="213"/>
      <c r="C381" s="210"/>
      <c r="D381" s="213" t="s">
        <v>656</v>
      </c>
      <c r="E381" s="213"/>
      <c r="F381" s="214">
        <v>-35.92</v>
      </c>
      <c r="G381" s="213"/>
      <c r="H381" s="215"/>
    </row>
    <row r="382" spans="1:8" s="2" customFormat="1" ht="45">
      <c r="A382" s="213"/>
      <c r="B382" s="213"/>
      <c r="C382" s="210"/>
      <c r="D382" s="213" t="s">
        <v>657</v>
      </c>
      <c r="E382" s="213"/>
      <c r="F382" s="214">
        <v>-74.28</v>
      </c>
      <c r="G382" s="213"/>
      <c r="H382" s="215"/>
    </row>
    <row r="383" spans="1:8" s="2" customFormat="1" ht="11.25">
      <c r="A383" s="213"/>
      <c r="B383" s="213"/>
      <c r="C383" s="210"/>
      <c r="D383" s="213" t="s">
        <v>658</v>
      </c>
      <c r="E383" s="213"/>
      <c r="F383" s="214">
        <v>-16.42</v>
      </c>
      <c r="G383" s="213"/>
      <c r="H383" s="215"/>
    </row>
    <row r="384" spans="1:8" s="2" customFormat="1" ht="11.25">
      <c r="A384" s="209"/>
      <c r="B384" s="209"/>
      <c r="C384" s="210"/>
      <c r="D384" s="209" t="s">
        <v>659</v>
      </c>
      <c r="E384" s="209"/>
      <c r="F384" s="211"/>
      <c r="G384" s="209"/>
      <c r="H384" s="212"/>
    </row>
    <row r="385" spans="1:8" s="2" customFormat="1" ht="11.25">
      <c r="A385" s="213"/>
      <c r="B385" s="213"/>
      <c r="C385" s="210"/>
      <c r="D385" s="213" t="s">
        <v>660</v>
      </c>
      <c r="E385" s="213"/>
      <c r="F385" s="214">
        <v>112.09</v>
      </c>
      <c r="G385" s="213"/>
      <c r="H385" s="215"/>
    </row>
    <row r="386" spans="1:8" s="2" customFormat="1" ht="11.25">
      <c r="A386" s="213"/>
      <c r="B386" s="213"/>
      <c r="C386" s="210"/>
      <c r="D386" s="213" t="s">
        <v>661</v>
      </c>
      <c r="E386" s="213"/>
      <c r="F386" s="214">
        <v>-13.54</v>
      </c>
      <c r="G386" s="213"/>
      <c r="H386" s="215"/>
    </row>
    <row r="387" spans="1:8" s="2" customFormat="1" ht="11.25">
      <c r="A387" s="209"/>
      <c r="B387" s="209"/>
      <c r="C387" s="210"/>
      <c r="D387" s="209" t="s">
        <v>662</v>
      </c>
      <c r="E387" s="209"/>
      <c r="F387" s="211"/>
      <c r="G387" s="209"/>
      <c r="H387" s="212"/>
    </row>
    <row r="388" spans="1:8" s="2" customFormat="1" ht="11.25">
      <c r="A388" s="213"/>
      <c r="B388" s="213"/>
      <c r="C388" s="210"/>
      <c r="D388" s="213" t="s">
        <v>663</v>
      </c>
      <c r="E388" s="213"/>
      <c r="F388" s="214">
        <v>109.63</v>
      </c>
      <c r="G388" s="213"/>
      <c r="H388" s="215"/>
    </row>
    <row r="389" spans="1:8" s="2" customFormat="1" ht="11.25">
      <c r="A389" s="213"/>
      <c r="B389" s="213"/>
      <c r="C389" s="210"/>
      <c r="D389" s="213" t="s">
        <v>664</v>
      </c>
      <c r="E389" s="213"/>
      <c r="F389" s="214">
        <v>-1.68</v>
      </c>
      <c r="G389" s="213"/>
      <c r="H389" s="215"/>
    </row>
    <row r="390" spans="1:8" s="2" customFormat="1" ht="11.25">
      <c r="A390" s="220"/>
      <c r="B390" s="220"/>
      <c r="C390" s="221"/>
      <c r="D390" s="221" t="s">
        <v>192</v>
      </c>
      <c r="E390" s="220"/>
      <c r="F390" s="222">
        <v>1197.73</v>
      </c>
      <c r="G390" s="220"/>
      <c r="H390" s="223"/>
    </row>
    <row r="391" spans="1:8" s="2" customFormat="1" ht="22.5">
      <c r="A391" s="203">
        <v>47</v>
      </c>
      <c r="B391" s="204" t="s">
        <v>194</v>
      </c>
      <c r="C391" s="205" t="s">
        <v>876</v>
      </c>
      <c r="D391" s="205" t="s">
        <v>877</v>
      </c>
      <c r="E391" s="205" t="s">
        <v>197</v>
      </c>
      <c r="F391" s="206">
        <v>12.25</v>
      </c>
      <c r="G391" s="207"/>
      <c r="H391" s="208"/>
    </row>
    <row r="392" spans="1:8" s="2" customFormat="1" ht="11.25">
      <c r="A392" s="209"/>
      <c r="B392" s="209"/>
      <c r="C392" s="210"/>
      <c r="D392" s="209" t="s">
        <v>874</v>
      </c>
      <c r="E392" s="209"/>
      <c r="F392" s="211"/>
      <c r="G392" s="209"/>
      <c r="H392" s="212"/>
    </row>
    <row r="393" spans="1:8" s="2" customFormat="1" ht="11.25">
      <c r="A393" s="209"/>
      <c r="B393" s="209"/>
      <c r="C393" s="210"/>
      <c r="D393" s="209" t="s">
        <v>651</v>
      </c>
      <c r="E393" s="209"/>
      <c r="F393" s="211"/>
      <c r="G393" s="209"/>
      <c r="H393" s="212"/>
    </row>
    <row r="394" spans="1:8" s="2" customFormat="1" ht="11.25">
      <c r="A394" s="213"/>
      <c r="B394" s="213"/>
      <c r="C394" s="210"/>
      <c r="D394" s="213" t="s">
        <v>878</v>
      </c>
      <c r="E394" s="213"/>
      <c r="F394" s="214">
        <v>12.25</v>
      </c>
      <c r="G394" s="213"/>
      <c r="H394" s="215"/>
    </row>
    <row r="395" spans="1:8" s="2" customFormat="1" ht="11.25">
      <c r="A395" s="220"/>
      <c r="B395" s="220"/>
      <c r="C395" s="221"/>
      <c r="D395" s="221" t="s">
        <v>192</v>
      </c>
      <c r="E395" s="220"/>
      <c r="F395" s="222">
        <v>12.25</v>
      </c>
      <c r="G395" s="220"/>
      <c r="H395" s="223"/>
    </row>
    <row r="396" spans="1:8" s="2" customFormat="1" ht="22.5">
      <c r="A396" s="203">
        <v>48</v>
      </c>
      <c r="B396" s="204" t="s">
        <v>194</v>
      </c>
      <c r="C396" s="205" t="s">
        <v>318</v>
      </c>
      <c r="D396" s="205" t="s">
        <v>319</v>
      </c>
      <c r="E396" s="205" t="s">
        <v>320</v>
      </c>
      <c r="F396" s="206">
        <v>69.98</v>
      </c>
      <c r="G396" s="207"/>
      <c r="H396" s="208"/>
    </row>
    <row r="397" spans="1:8" s="2" customFormat="1" ht="22.5">
      <c r="A397" s="203">
        <v>49</v>
      </c>
      <c r="B397" s="204" t="s">
        <v>194</v>
      </c>
      <c r="C397" s="205" t="s">
        <v>321</v>
      </c>
      <c r="D397" s="205" t="s">
        <v>322</v>
      </c>
      <c r="E397" s="205" t="s">
        <v>320</v>
      </c>
      <c r="F397" s="206">
        <v>69.98</v>
      </c>
      <c r="G397" s="207"/>
      <c r="H397" s="208"/>
    </row>
    <row r="398" spans="1:8" s="2" customFormat="1" ht="11.25">
      <c r="A398" s="203">
        <v>50</v>
      </c>
      <c r="B398" s="204" t="s">
        <v>194</v>
      </c>
      <c r="C398" s="205" t="s">
        <v>323</v>
      </c>
      <c r="D398" s="205" t="s">
        <v>324</v>
      </c>
      <c r="E398" s="205" t="s">
        <v>320</v>
      </c>
      <c r="F398" s="206">
        <v>69.98</v>
      </c>
      <c r="G398" s="207"/>
      <c r="H398" s="208"/>
    </row>
    <row r="399" spans="1:8" s="2" customFormat="1" ht="11.25">
      <c r="A399" s="203">
        <v>51</v>
      </c>
      <c r="B399" s="204" t="s">
        <v>194</v>
      </c>
      <c r="C399" s="205" t="s">
        <v>325</v>
      </c>
      <c r="D399" s="205" t="s">
        <v>326</v>
      </c>
      <c r="E399" s="205" t="s">
        <v>320</v>
      </c>
      <c r="F399" s="206">
        <v>1329.62</v>
      </c>
      <c r="G399" s="207"/>
      <c r="H399" s="208"/>
    </row>
    <row r="400" spans="1:8" s="2" customFormat="1" ht="11.25">
      <c r="A400" s="203">
        <v>52</v>
      </c>
      <c r="B400" s="204" t="s">
        <v>194</v>
      </c>
      <c r="C400" s="205" t="s">
        <v>327</v>
      </c>
      <c r="D400" s="205" t="s">
        <v>328</v>
      </c>
      <c r="E400" s="205" t="s">
        <v>320</v>
      </c>
      <c r="F400" s="206">
        <v>69.98</v>
      </c>
      <c r="G400" s="207"/>
      <c r="H400" s="208"/>
    </row>
    <row r="401" spans="1:8" s="2" customFormat="1" ht="22.5">
      <c r="A401" s="203">
        <v>53</v>
      </c>
      <c r="B401" s="204" t="s">
        <v>194</v>
      </c>
      <c r="C401" s="205" t="s">
        <v>329</v>
      </c>
      <c r="D401" s="205" t="s">
        <v>330</v>
      </c>
      <c r="E401" s="205" t="s">
        <v>320</v>
      </c>
      <c r="F401" s="206">
        <v>419.88</v>
      </c>
      <c r="G401" s="207"/>
      <c r="H401" s="208"/>
    </row>
    <row r="402" spans="1:8" s="2" customFormat="1" ht="11.25">
      <c r="A402" s="203">
        <v>54</v>
      </c>
      <c r="B402" s="204" t="s">
        <v>194</v>
      </c>
      <c r="C402" s="205" t="s">
        <v>331</v>
      </c>
      <c r="D402" s="205" t="s">
        <v>332</v>
      </c>
      <c r="E402" s="205" t="s">
        <v>320</v>
      </c>
      <c r="F402" s="206">
        <v>69.98</v>
      </c>
      <c r="G402" s="207"/>
      <c r="H402" s="208"/>
    </row>
    <row r="403" spans="1:8" s="2" customFormat="1" ht="12.75">
      <c r="A403" s="152"/>
      <c r="B403" s="152"/>
      <c r="C403" s="201" t="s">
        <v>333</v>
      </c>
      <c r="D403" s="201" t="s">
        <v>334</v>
      </c>
      <c r="E403" s="152"/>
      <c r="F403" s="152"/>
      <c r="G403" s="152"/>
      <c r="H403" s="224"/>
    </row>
    <row r="404" spans="1:8" s="2" customFormat="1" ht="22.5">
      <c r="A404" s="203">
        <v>55</v>
      </c>
      <c r="B404" s="204" t="s">
        <v>141</v>
      </c>
      <c r="C404" s="205" t="s">
        <v>335</v>
      </c>
      <c r="D404" s="205" t="s">
        <v>336</v>
      </c>
      <c r="E404" s="205" t="s">
        <v>320</v>
      </c>
      <c r="F404" s="206">
        <v>256.85</v>
      </c>
      <c r="G404" s="207"/>
      <c r="H404" s="208"/>
    </row>
    <row r="405" spans="1:8" s="2" customFormat="1" ht="12.75">
      <c r="A405" s="196"/>
      <c r="B405" s="7"/>
      <c r="C405" s="7"/>
      <c r="D405" s="7"/>
      <c r="E405" s="7"/>
      <c r="F405" s="7"/>
      <c r="G405" s="7"/>
      <c r="H405" s="225"/>
    </row>
    <row r="406" spans="1:8" s="2" customFormat="1" ht="15">
      <c r="A406" s="119"/>
      <c r="B406" s="119"/>
      <c r="C406" s="198" t="s">
        <v>45</v>
      </c>
      <c r="D406" s="199" t="s">
        <v>337</v>
      </c>
      <c r="E406" s="119"/>
      <c r="F406" s="119"/>
      <c r="G406" s="119"/>
      <c r="H406" s="226"/>
    </row>
    <row r="407" spans="1:8" s="2" customFormat="1" ht="12.75">
      <c r="A407" s="152"/>
      <c r="B407" s="152"/>
      <c r="C407" s="201" t="s">
        <v>879</v>
      </c>
      <c r="D407" s="201" t="s">
        <v>880</v>
      </c>
      <c r="E407" s="152"/>
      <c r="F407" s="152"/>
      <c r="G407" s="152"/>
      <c r="H407" s="224"/>
    </row>
    <row r="408" spans="1:8" s="2" customFormat="1" ht="22.5">
      <c r="A408" s="203">
        <v>56</v>
      </c>
      <c r="B408" s="204" t="s">
        <v>879</v>
      </c>
      <c r="C408" s="205" t="s">
        <v>881</v>
      </c>
      <c r="D408" s="205" t="s">
        <v>882</v>
      </c>
      <c r="E408" s="205" t="s">
        <v>197</v>
      </c>
      <c r="F408" s="206">
        <v>320</v>
      </c>
      <c r="G408" s="207"/>
      <c r="H408" s="208"/>
    </row>
    <row r="409" spans="1:8" s="2" customFormat="1" ht="11.25">
      <c r="A409" s="209"/>
      <c r="B409" s="209"/>
      <c r="C409" s="210"/>
      <c r="D409" s="209" t="s">
        <v>592</v>
      </c>
      <c r="E409" s="209"/>
      <c r="F409" s="211"/>
      <c r="G409" s="209"/>
      <c r="H409" s="212"/>
    </row>
    <row r="410" spans="1:8" s="2" customFormat="1" ht="11.25">
      <c r="A410" s="213"/>
      <c r="B410" s="213"/>
      <c r="C410" s="210"/>
      <c r="D410" s="213" t="s">
        <v>883</v>
      </c>
      <c r="E410" s="213"/>
      <c r="F410" s="214">
        <v>320</v>
      </c>
      <c r="G410" s="213"/>
      <c r="H410" s="215"/>
    </row>
    <row r="411" spans="1:8" s="2" customFormat="1" ht="11.25">
      <c r="A411" s="220"/>
      <c r="B411" s="220"/>
      <c r="C411" s="221"/>
      <c r="D411" s="221" t="s">
        <v>192</v>
      </c>
      <c r="E411" s="220"/>
      <c r="F411" s="222">
        <v>320</v>
      </c>
      <c r="G411" s="220"/>
      <c r="H411" s="223"/>
    </row>
    <row r="412" spans="1:8" s="2" customFormat="1" ht="22.5">
      <c r="A412" s="203">
        <v>57</v>
      </c>
      <c r="B412" s="204" t="s">
        <v>879</v>
      </c>
      <c r="C412" s="205" t="s">
        <v>884</v>
      </c>
      <c r="D412" s="205" t="s">
        <v>885</v>
      </c>
      <c r="E412" s="205" t="s">
        <v>197</v>
      </c>
      <c r="F412" s="206">
        <v>160</v>
      </c>
      <c r="G412" s="207"/>
      <c r="H412" s="208"/>
    </row>
    <row r="413" spans="1:8" s="2" customFormat="1" ht="11.25">
      <c r="A413" s="209"/>
      <c r="B413" s="209"/>
      <c r="C413" s="210"/>
      <c r="D413" s="209" t="s">
        <v>592</v>
      </c>
      <c r="E413" s="209"/>
      <c r="F413" s="211"/>
      <c r="G413" s="209"/>
      <c r="H413" s="212"/>
    </row>
    <row r="414" spans="1:8" s="2" customFormat="1" ht="11.25">
      <c r="A414" s="213"/>
      <c r="B414" s="213"/>
      <c r="C414" s="210"/>
      <c r="D414" s="213" t="s">
        <v>886</v>
      </c>
      <c r="E414" s="213"/>
      <c r="F414" s="214">
        <v>160</v>
      </c>
      <c r="G414" s="213"/>
      <c r="H414" s="215"/>
    </row>
    <row r="415" spans="1:8" s="2" customFormat="1" ht="11.25">
      <c r="A415" s="220"/>
      <c r="B415" s="220"/>
      <c r="C415" s="221"/>
      <c r="D415" s="221" t="s">
        <v>192</v>
      </c>
      <c r="E415" s="220"/>
      <c r="F415" s="222">
        <v>160</v>
      </c>
      <c r="G415" s="220"/>
      <c r="H415" s="223"/>
    </row>
    <row r="416" spans="1:8" s="2" customFormat="1" ht="22.5">
      <c r="A416" s="203">
        <v>58</v>
      </c>
      <c r="B416" s="204" t="s">
        <v>879</v>
      </c>
      <c r="C416" s="205" t="s">
        <v>887</v>
      </c>
      <c r="D416" s="205" t="s">
        <v>888</v>
      </c>
      <c r="E416" s="205" t="s">
        <v>392</v>
      </c>
      <c r="F416" s="206"/>
      <c r="G416" s="207"/>
      <c r="H416" s="208"/>
    </row>
    <row r="417" spans="1:8" s="2" customFormat="1" ht="12.75">
      <c r="A417" s="152"/>
      <c r="B417" s="152"/>
      <c r="C417" s="201" t="s">
        <v>889</v>
      </c>
      <c r="D417" s="201" t="s">
        <v>890</v>
      </c>
      <c r="E417" s="152"/>
      <c r="F417" s="152"/>
      <c r="G417" s="152"/>
      <c r="H417" s="224"/>
    </row>
    <row r="418" spans="1:8" s="2" customFormat="1" ht="22.5">
      <c r="A418" s="203">
        <v>59</v>
      </c>
      <c r="B418" s="204" t="s">
        <v>879</v>
      </c>
      <c r="C418" s="205" t="s">
        <v>891</v>
      </c>
      <c r="D418" s="205" t="s">
        <v>892</v>
      </c>
      <c r="E418" s="205" t="s">
        <v>197</v>
      </c>
      <c r="F418" s="206">
        <v>42.75</v>
      </c>
      <c r="G418" s="207"/>
      <c r="H418" s="208"/>
    </row>
    <row r="419" spans="1:8" s="2" customFormat="1" ht="11.25">
      <c r="A419" s="209"/>
      <c r="B419" s="209"/>
      <c r="C419" s="210"/>
      <c r="D419" s="209" t="s">
        <v>893</v>
      </c>
      <c r="E419" s="209"/>
      <c r="F419" s="211"/>
      <c r="G419" s="209"/>
      <c r="H419" s="212"/>
    </row>
    <row r="420" spans="1:8" s="2" customFormat="1" ht="11.25">
      <c r="A420" s="213"/>
      <c r="B420" s="213"/>
      <c r="C420" s="210"/>
      <c r="D420" s="213" t="s">
        <v>894</v>
      </c>
      <c r="E420" s="213"/>
      <c r="F420" s="214">
        <v>42.75</v>
      </c>
      <c r="G420" s="213"/>
      <c r="H420" s="215"/>
    </row>
    <row r="421" spans="1:8" s="2" customFormat="1" ht="11.25">
      <c r="A421" s="220"/>
      <c r="B421" s="220"/>
      <c r="C421" s="221"/>
      <c r="D421" s="221" t="s">
        <v>192</v>
      </c>
      <c r="E421" s="220"/>
      <c r="F421" s="222">
        <v>42.75</v>
      </c>
      <c r="G421" s="220"/>
      <c r="H421" s="223"/>
    </row>
    <row r="422" spans="1:8" s="2" customFormat="1" ht="22.5">
      <c r="A422" s="203">
        <v>60</v>
      </c>
      <c r="B422" s="204" t="s">
        <v>879</v>
      </c>
      <c r="C422" s="205" t="s">
        <v>895</v>
      </c>
      <c r="D422" s="205" t="s">
        <v>896</v>
      </c>
      <c r="E422" s="205" t="s">
        <v>392</v>
      </c>
      <c r="F422" s="206"/>
      <c r="G422" s="207"/>
      <c r="H422" s="208"/>
    </row>
    <row r="423" spans="1:8" s="2" customFormat="1" ht="12.75">
      <c r="A423" s="152"/>
      <c r="B423" s="152"/>
      <c r="C423" s="201" t="s">
        <v>338</v>
      </c>
      <c r="D423" s="201" t="s">
        <v>339</v>
      </c>
      <c r="E423" s="152"/>
      <c r="F423" s="152"/>
      <c r="G423" s="152"/>
      <c r="H423" s="224"/>
    </row>
    <row r="424" spans="1:8" s="2" customFormat="1" ht="22.5">
      <c r="A424" s="203">
        <v>61</v>
      </c>
      <c r="B424" s="204" t="s">
        <v>338</v>
      </c>
      <c r="C424" s="205" t="s">
        <v>897</v>
      </c>
      <c r="D424" s="205" t="s">
        <v>898</v>
      </c>
      <c r="E424" s="205" t="s">
        <v>197</v>
      </c>
      <c r="F424" s="206">
        <v>100.44</v>
      </c>
      <c r="G424" s="207"/>
      <c r="H424" s="208"/>
    </row>
    <row r="425" spans="1:8" s="2" customFormat="1" ht="11.25">
      <c r="A425" s="209"/>
      <c r="B425" s="209"/>
      <c r="C425" s="210"/>
      <c r="D425" s="209" t="s">
        <v>899</v>
      </c>
      <c r="E425" s="209"/>
      <c r="F425" s="211"/>
      <c r="G425" s="209"/>
      <c r="H425" s="212"/>
    </row>
    <row r="426" spans="1:8" s="2" customFormat="1" ht="11.25">
      <c r="A426" s="213"/>
      <c r="B426" s="213"/>
      <c r="C426" s="210"/>
      <c r="D426" s="213" t="s">
        <v>900</v>
      </c>
      <c r="E426" s="213"/>
      <c r="F426" s="214">
        <v>100.44</v>
      </c>
      <c r="G426" s="213"/>
      <c r="H426" s="215"/>
    </row>
    <row r="427" spans="1:8" s="2" customFormat="1" ht="11.25">
      <c r="A427" s="216"/>
      <c r="B427" s="216"/>
      <c r="C427" s="210" t="s">
        <v>901</v>
      </c>
      <c r="D427" s="217" t="s">
        <v>153</v>
      </c>
      <c r="E427" s="217"/>
      <c r="F427" s="218">
        <v>100.44</v>
      </c>
      <c r="G427" s="216"/>
      <c r="H427" s="219"/>
    </row>
    <row r="428" spans="1:8" s="2" customFormat="1" ht="11.25">
      <c r="A428" s="220"/>
      <c r="B428" s="220"/>
      <c r="C428" s="221"/>
      <c r="D428" s="221" t="s">
        <v>192</v>
      </c>
      <c r="E428" s="220"/>
      <c r="F428" s="222">
        <v>100.44</v>
      </c>
      <c r="G428" s="220"/>
      <c r="H428" s="223"/>
    </row>
    <row r="429" spans="1:8" s="2" customFormat="1" ht="11.25">
      <c r="A429" s="227">
        <v>62</v>
      </c>
      <c r="B429" s="228" t="s">
        <v>378</v>
      </c>
      <c r="C429" s="229" t="s">
        <v>902</v>
      </c>
      <c r="D429" s="229" t="s">
        <v>903</v>
      </c>
      <c r="E429" s="229" t="s">
        <v>197</v>
      </c>
      <c r="F429" s="230">
        <v>102.45</v>
      </c>
      <c r="G429" s="231"/>
      <c r="H429" s="232"/>
    </row>
    <row r="430" spans="1:8" s="2" customFormat="1" ht="11.25">
      <c r="A430" s="213"/>
      <c r="B430" s="213"/>
      <c r="C430" s="210"/>
      <c r="D430" s="213" t="s">
        <v>904</v>
      </c>
      <c r="E430" s="213"/>
      <c r="F430" s="214">
        <v>102.45</v>
      </c>
      <c r="G430" s="213"/>
      <c r="H430" s="215"/>
    </row>
    <row r="431" spans="1:8" s="2" customFormat="1" ht="11.25">
      <c r="A431" s="220"/>
      <c r="B431" s="220"/>
      <c r="C431" s="221"/>
      <c r="D431" s="221" t="s">
        <v>192</v>
      </c>
      <c r="E431" s="220"/>
      <c r="F431" s="222">
        <v>102.45</v>
      </c>
      <c r="G431" s="220"/>
      <c r="H431" s="223"/>
    </row>
    <row r="432" spans="1:8" s="2" customFormat="1" ht="22.5">
      <c r="A432" s="203">
        <v>63</v>
      </c>
      <c r="B432" s="204" t="s">
        <v>338</v>
      </c>
      <c r="C432" s="205" t="s">
        <v>390</v>
      </c>
      <c r="D432" s="205" t="s">
        <v>391</v>
      </c>
      <c r="E432" s="205" t="s">
        <v>392</v>
      </c>
      <c r="F432" s="206"/>
      <c r="G432" s="207"/>
      <c r="H432" s="208"/>
    </row>
    <row r="433" spans="1:8" s="2" customFormat="1" ht="12.75">
      <c r="A433" s="152"/>
      <c r="B433" s="152"/>
      <c r="C433" s="201" t="s">
        <v>905</v>
      </c>
      <c r="D433" s="201" t="s">
        <v>906</v>
      </c>
      <c r="E433" s="152"/>
      <c r="F433" s="152"/>
      <c r="G433" s="152"/>
      <c r="H433" s="224"/>
    </row>
    <row r="434" spans="1:8" s="2" customFormat="1" ht="11.25">
      <c r="A434" s="203">
        <v>64</v>
      </c>
      <c r="B434" s="204" t="s">
        <v>905</v>
      </c>
      <c r="C434" s="205" t="s">
        <v>907</v>
      </c>
      <c r="D434" s="205" t="s">
        <v>908</v>
      </c>
      <c r="E434" s="205" t="s">
        <v>245</v>
      </c>
      <c r="F434" s="206">
        <v>7</v>
      </c>
      <c r="G434" s="207"/>
      <c r="H434" s="208"/>
    </row>
    <row r="435" spans="1:8" s="2" customFormat="1" ht="11.25">
      <c r="A435" s="209"/>
      <c r="B435" s="209"/>
      <c r="C435" s="210"/>
      <c r="D435" s="209" t="s">
        <v>909</v>
      </c>
      <c r="E435" s="209"/>
      <c r="F435" s="211"/>
      <c r="G435" s="209"/>
      <c r="H435" s="212"/>
    </row>
    <row r="436" spans="1:8" s="2" customFormat="1" ht="11.25">
      <c r="A436" s="213"/>
      <c r="B436" s="213"/>
      <c r="C436" s="210"/>
      <c r="D436" s="213" t="s">
        <v>910</v>
      </c>
      <c r="E436" s="213"/>
      <c r="F436" s="214">
        <v>6</v>
      </c>
      <c r="G436" s="213"/>
      <c r="H436" s="215"/>
    </row>
    <row r="437" spans="1:8" s="2" customFormat="1" ht="11.25">
      <c r="A437" s="209"/>
      <c r="B437" s="209"/>
      <c r="C437" s="210"/>
      <c r="D437" s="209" t="s">
        <v>911</v>
      </c>
      <c r="E437" s="209"/>
      <c r="F437" s="211"/>
      <c r="G437" s="209"/>
      <c r="H437" s="212"/>
    </row>
    <row r="438" spans="1:8" s="2" customFormat="1" ht="11.25">
      <c r="A438" s="213"/>
      <c r="B438" s="213"/>
      <c r="C438" s="210"/>
      <c r="D438" s="213" t="s">
        <v>247</v>
      </c>
      <c r="E438" s="213"/>
      <c r="F438" s="214">
        <v>1</v>
      </c>
      <c r="G438" s="213"/>
      <c r="H438" s="215"/>
    </row>
    <row r="439" spans="1:8" s="2" customFormat="1" ht="11.25">
      <c r="A439" s="220"/>
      <c r="B439" s="220"/>
      <c r="C439" s="221"/>
      <c r="D439" s="221" t="s">
        <v>192</v>
      </c>
      <c r="E439" s="220"/>
      <c r="F439" s="222">
        <v>7</v>
      </c>
      <c r="G439" s="220"/>
      <c r="H439" s="223"/>
    </row>
    <row r="440" spans="1:8" s="2" customFormat="1" ht="11.25">
      <c r="A440" s="203">
        <v>65</v>
      </c>
      <c r="B440" s="204" t="s">
        <v>905</v>
      </c>
      <c r="C440" s="205" t="s">
        <v>912</v>
      </c>
      <c r="D440" s="205" t="s">
        <v>913</v>
      </c>
      <c r="E440" s="205" t="s">
        <v>245</v>
      </c>
      <c r="F440" s="206">
        <v>1</v>
      </c>
      <c r="G440" s="207"/>
      <c r="H440" s="208"/>
    </row>
    <row r="441" spans="1:8" s="2" customFormat="1" ht="11.25">
      <c r="A441" s="209"/>
      <c r="B441" s="209"/>
      <c r="C441" s="210"/>
      <c r="D441" s="209" t="s">
        <v>914</v>
      </c>
      <c r="E441" s="209"/>
      <c r="F441" s="211"/>
      <c r="G441" s="209"/>
      <c r="H441" s="212"/>
    </row>
    <row r="442" spans="1:8" s="2" customFormat="1" ht="11.25">
      <c r="A442" s="213"/>
      <c r="B442" s="213"/>
      <c r="C442" s="210"/>
      <c r="D442" s="213" t="s">
        <v>247</v>
      </c>
      <c r="E442" s="213"/>
      <c r="F442" s="214">
        <v>1</v>
      </c>
      <c r="G442" s="213"/>
      <c r="H442" s="215"/>
    </row>
    <row r="443" spans="1:8" s="2" customFormat="1" ht="11.25">
      <c r="A443" s="220"/>
      <c r="B443" s="220"/>
      <c r="C443" s="221"/>
      <c r="D443" s="221" t="s">
        <v>192</v>
      </c>
      <c r="E443" s="220"/>
      <c r="F443" s="222">
        <v>1</v>
      </c>
      <c r="G443" s="220"/>
      <c r="H443" s="223"/>
    </row>
    <row r="444" spans="1:8" s="2" customFormat="1" ht="11.25">
      <c r="A444" s="203">
        <v>66</v>
      </c>
      <c r="B444" s="204" t="s">
        <v>905</v>
      </c>
      <c r="C444" s="205" t="s">
        <v>915</v>
      </c>
      <c r="D444" s="205" t="s">
        <v>916</v>
      </c>
      <c r="E444" s="205" t="s">
        <v>245</v>
      </c>
      <c r="F444" s="206">
        <v>5</v>
      </c>
      <c r="G444" s="207"/>
      <c r="H444" s="208"/>
    </row>
    <row r="445" spans="1:8" s="2" customFormat="1" ht="11.25">
      <c r="A445" s="209"/>
      <c r="B445" s="209"/>
      <c r="C445" s="210"/>
      <c r="D445" s="209" t="s">
        <v>917</v>
      </c>
      <c r="E445" s="209"/>
      <c r="F445" s="211"/>
      <c r="G445" s="209"/>
      <c r="H445" s="212"/>
    </row>
    <row r="446" spans="1:8" s="2" customFormat="1" ht="11.25">
      <c r="A446" s="213"/>
      <c r="B446" s="213"/>
      <c r="C446" s="210"/>
      <c r="D446" s="213" t="s">
        <v>918</v>
      </c>
      <c r="E446" s="213"/>
      <c r="F446" s="214">
        <v>5</v>
      </c>
      <c r="G446" s="213"/>
      <c r="H446" s="215"/>
    </row>
    <row r="447" spans="1:8" s="2" customFormat="1" ht="11.25">
      <c r="A447" s="220"/>
      <c r="B447" s="220"/>
      <c r="C447" s="221"/>
      <c r="D447" s="221" t="s">
        <v>192</v>
      </c>
      <c r="E447" s="220"/>
      <c r="F447" s="222">
        <v>5</v>
      </c>
      <c r="G447" s="220"/>
      <c r="H447" s="223"/>
    </row>
    <row r="448" spans="1:8" s="2" customFormat="1" ht="11.25">
      <c r="A448" s="203">
        <v>67</v>
      </c>
      <c r="B448" s="204" t="s">
        <v>905</v>
      </c>
      <c r="C448" s="205" t="s">
        <v>919</v>
      </c>
      <c r="D448" s="205" t="s">
        <v>920</v>
      </c>
      <c r="E448" s="205" t="s">
        <v>245</v>
      </c>
      <c r="F448" s="206">
        <v>2</v>
      </c>
      <c r="G448" s="207"/>
      <c r="H448" s="208"/>
    </row>
    <row r="449" spans="1:8" s="2" customFormat="1" ht="11.25">
      <c r="A449" s="209"/>
      <c r="B449" s="209"/>
      <c r="C449" s="210"/>
      <c r="D449" s="209" t="s">
        <v>921</v>
      </c>
      <c r="E449" s="209"/>
      <c r="F449" s="211"/>
      <c r="G449" s="209"/>
      <c r="H449" s="212"/>
    </row>
    <row r="450" spans="1:8" s="2" customFormat="1" ht="11.25">
      <c r="A450" s="213"/>
      <c r="B450" s="213"/>
      <c r="C450" s="210"/>
      <c r="D450" s="213" t="s">
        <v>249</v>
      </c>
      <c r="E450" s="213"/>
      <c r="F450" s="214">
        <v>2</v>
      </c>
      <c r="G450" s="213"/>
      <c r="H450" s="215"/>
    </row>
    <row r="451" spans="1:8" s="2" customFormat="1" ht="11.25">
      <c r="A451" s="220"/>
      <c r="B451" s="220"/>
      <c r="C451" s="221"/>
      <c r="D451" s="221" t="s">
        <v>192</v>
      </c>
      <c r="E451" s="220"/>
      <c r="F451" s="222">
        <v>2</v>
      </c>
      <c r="G451" s="220"/>
      <c r="H451" s="223"/>
    </row>
    <row r="452" spans="1:8" s="2" customFormat="1" ht="22.5">
      <c r="A452" s="203">
        <v>68</v>
      </c>
      <c r="B452" s="204" t="s">
        <v>905</v>
      </c>
      <c r="C452" s="205" t="s">
        <v>922</v>
      </c>
      <c r="D452" s="205" t="s">
        <v>923</v>
      </c>
      <c r="E452" s="205" t="s">
        <v>392</v>
      </c>
      <c r="F452" s="206"/>
      <c r="G452" s="207"/>
      <c r="H452" s="208"/>
    </row>
    <row r="453" spans="1:8" s="2" customFormat="1" ht="12.75">
      <c r="A453" s="196"/>
      <c r="B453" s="7"/>
      <c r="C453" s="7"/>
      <c r="D453" s="7"/>
      <c r="E453" s="7"/>
      <c r="F453" s="7"/>
      <c r="G453" s="7"/>
      <c r="H453" s="225"/>
    </row>
    <row r="454" spans="1:8" s="2" customFormat="1" ht="15">
      <c r="A454" s="233"/>
      <c r="B454" s="233"/>
      <c r="C454" s="234"/>
      <c r="D454" s="235" t="s">
        <v>583</v>
      </c>
      <c r="E454" s="233"/>
      <c r="F454" s="233"/>
      <c r="G454" s="233"/>
      <c r="H454" s="236"/>
    </row>
  </sheetData>
  <sheetProtection/>
  <mergeCells count="4">
    <mergeCell ref="A1:H1"/>
    <mergeCell ref="C6:D6"/>
    <mergeCell ref="C7:D7"/>
    <mergeCell ref="G7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2"/>
  <sheetViews>
    <sheetView zoomScalePageLayoutView="0" workbookViewId="0" topLeftCell="A1">
      <selection activeCell="J44" sqref="J44"/>
    </sheetView>
  </sheetViews>
  <sheetFormatPr defaultColWidth="10.5" defaultRowHeight="10.5"/>
  <cols>
    <col min="1" max="1" width="4.83203125" style="2" customWidth="1"/>
    <col min="2" max="2" width="8.33203125" style="2" customWidth="1"/>
    <col min="3" max="3" width="13" style="2" customWidth="1"/>
    <col min="4" max="4" width="56.16015625" style="2" customWidth="1"/>
    <col min="5" max="5" width="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18">
      <c r="A1" s="186" t="s">
        <v>122</v>
      </c>
      <c r="B1" s="186"/>
      <c r="C1" s="186"/>
      <c r="D1" s="186"/>
      <c r="E1" s="186"/>
      <c r="F1" s="186"/>
      <c r="G1" s="186"/>
      <c r="H1" s="186"/>
    </row>
    <row r="2" spans="1:8" s="2" customFormat="1" ht="12">
      <c r="A2" s="129" t="s">
        <v>123</v>
      </c>
      <c r="B2" s="128"/>
      <c r="C2" s="129" t="s">
        <v>924</v>
      </c>
      <c r="D2" s="132"/>
      <c r="E2" s="132"/>
      <c r="F2" s="132"/>
      <c r="G2" s="132"/>
      <c r="H2" s="132"/>
    </row>
    <row r="3" spans="1:8" s="2" customFormat="1" ht="12">
      <c r="A3" s="129" t="s">
        <v>124</v>
      </c>
      <c r="B3" s="128"/>
      <c r="C3" s="129" t="s">
        <v>112</v>
      </c>
      <c r="D3" s="132"/>
      <c r="E3" s="132"/>
      <c r="F3" s="133"/>
      <c r="G3" s="133"/>
      <c r="H3" s="132"/>
    </row>
    <row r="4" spans="1:8" s="2" customFormat="1" ht="12">
      <c r="A4" s="187"/>
      <c r="B4" s="128"/>
      <c r="C4" s="187"/>
      <c r="D4" s="132"/>
      <c r="E4" s="132"/>
      <c r="F4" s="133"/>
      <c r="G4" s="133"/>
      <c r="H4" s="132"/>
    </row>
    <row r="5" spans="1:8" s="2" customFormat="1" ht="12">
      <c r="A5" s="188"/>
      <c r="B5" s="189"/>
      <c r="C5" s="188"/>
      <c r="D5" s="190"/>
      <c r="E5" s="190"/>
      <c r="F5" s="191"/>
      <c r="G5" s="191"/>
      <c r="H5" s="190"/>
    </row>
    <row r="6" spans="1:8" s="2" customFormat="1" ht="12">
      <c r="A6" s="133" t="s">
        <v>126</v>
      </c>
      <c r="B6" s="189"/>
      <c r="C6" s="192" t="s">
        <v>127</v>
      </c>
      <c r="D6" s="193"/>
      <c r="E6" s="190"/>
      <c r="F6" s="191"/>
      <c r="G6" s="191"/>
      <c r="H6" s="190"/>
    </row>
    <row r="7" spans="1:8" s="2" customFormat="1" ht="12">
      <c r="A7" s="133" t="s">
        <v>128</v>
      </c>
      <c r="B7" s="189"/>
      <c r="C7" s="192"/>
      <c r="D7" s="193"/>
      <c r="E7" s="190"/>
      <c r="F7" s="133" t="s">
        <v>94</v>
      </c>
      <c r="G7" s="192" t="s">
        <v>129</v>
      </c>
      <c r="H7" s="193"/>
    </row>
    <row r="8" spans="1:8" s="2" customFormat="1" ht="12">
      <c r="A8" s="133" t="s">
        <v>130</v>
      </c>
      <c r="B8" s="189"/>
      <c r="C8" s="133" t="s">
        <v>115</v>
      </c>
      <c r="D8" s="190"/>
      <c r="E8" s="190"/>
      <c r="F8" s="133" t="s">
        <v>96</v>
      </c>
      <c r="G8" s="151" t="s">
        <v>117</v>
      </c>
      <c r="H8" s="190"/>
    </row>
    <row r="9" spans="1:8" s="2" customFormat="1" ht="12.75">
      <c r="A9" s="7"/>
      <c r="B9" s="7"/>
      <c r="C9" s="7"/>
      <c r="D9" s="7"/>
      <c r="E9" s="7"/>
      <c r="F9" s="7"/>
      <c r="G9" s="7"/>
      <c r="H9" s="7"/>
    </row>
    <row r="10" spans="1:8" s="2" customFormat="1" ht="22.5">
      <c r="A10" s="194" t="s">
        <v>131</v>
      </c>
      <c r="B10" s="194" t="s">
        <v>132</v>
      </c>
      <c r="C10" s="194" t="s">
        <v>133</v>
      </c>
      <c r="D10" s="194" t="s">
        <v>134</v>
      </c>
      <c r="E10" s="194" t="s">
        <v>135</v>
      </c>
      <c r="F10" s="194" t="s">
        <v>136</v>
      </c>
      <c r="G10" s="195" t="s">
        <v>137</v>
      </c>
      <c r="H10" s="237" t="s">
        <v>138</v>
      </c>
    </row>
    <row r="11" spans="1:8" s="2" customFormat="1" ht="11.25">
      <c r="A11" s="126"/>
      <c r="B11" s="126"/>
      <c r="C11" s="126"/>
      <c r="D11" s="126"/>
      <c r="E11" s="126"/>
      <c r="F11" s="126"/>
      <c r="G11" s="126"/>
      <c r="H11" s="238"/>
    </row>
    <row r="12" spans="1:8" s="2" customFormat="1" ht="12.75">
      <c r="A12" s="196"/>
      <c r="B12" s="7"/>
      <c r="C12" s="7"/>
      <c r="D12" s="7"/>
      <c r="E12" s="7"/>
      <c r="F12" s="7"/>
      <c r="G12" s="7"/>
      <c r="H12" s="225"/>
    </row>
    <row r="13" spans="1:8" s="2" customFormat="1" ht="15">
      <c r="A13" s="119"/>
      <c r="B13" s="119"/>
      <c r="C13" s="198" t="s">
        <v>32</v>
      </c>
      <c r="D13" s="199" t="s">
        <v>139</v>
      </c>
      <c r="E13" s="119"/>
      <c r="F13" s="119"/>
      <c r="G13" s="119"/>
      <c r="H13" s="226"/>
    </row>
    <row r="14" spans="1:8" s="2" customFormat="1" ht="12.75">
      <c r="A14" s="152"/>
      <c r="B14" s="152"/>
      <c r="C14" s="201" t="s">
        <v>44</v>
      </c>
      <c r="D14" s="201" t="s">
        <v>584</v>
      </c>
      <c r="E14" s="152"/>
      <c r="F14" s="152"/>
      <c r="G14" s="152"/>
      <c r="H14" s="224"/>
    </row>
    <row r="15" spans="1:8" s="2" customFormat="1" ht="33.75">
      <c r="A15" s="203">
        <v>1</v>
      </c>
      <c r="B15" s="204" t="s">
        <v>585</v>
      </c>
      <c r="C15" s="205" t="s">
        <v>925</v>
      </c>
      <c r="D15" s="205" t="s">
        <v>926</v>
      </c>
      <c r="E15" s="205" t="s">
        <v>144</v>
      </c>
      <c r="F15" s="206">
        <v>40</v>
      </c>
      <c r="G15" s="207"/>
      <c r="H15" s="208"/>
    </row>
    <row r="16" spans="1:8" s="2" customFormat="1" ht="11.25">
      <c r="A16" s="213"/>
      <c r="B16" s="213"/>
      <c r="C16" s="210"/>
      <c r="D16" s="213" t="s">
        <v>927</v>
      </c>
      <c r="E16" s="213"/>
      <c r="F16" s="214">
        <v>40</v>
      </c>
      <c r="G16" s="213"/>
      <c r="H16" s="215"/>
    </row>
    <row r="17" spans="1:8" s="2" customFormat="1" ht="11.25">
      <c r="A17" s="220"/>
      <c r="B17" s="220"/>
      <c r="C17" s="221"/>
      <c r="D17" s="221" t="s">
        <v>192</v>
      </c>
      <c r="E17" s="220"/>
      <c r="F17" s="222">
        <v>40</v>
      </c>
      <c r="G17" s="220"/>
      <c r="H17" s="223"/>
    </row>
    <row r="18" spans="1:8" s="2" customFormat="1" ht="33.75">
      <c r="A18" s="203">
        <v>2</v>
      </c>
      <c r="B18" s="204" t="s">
        <v>594</v>
      </c>
      <c r="C18" s="205" t="s">
        <v>928</v>
      </c>
      <c r="D18" s="205" t="s">
        <v>929</v>
      </c>
      <c r="E18" s="205" t="s">
        <v>597</v>
      </c>
      <c r="F18" s="206">
        <v>11.52</v>
      </c>
      <c r="G18" s="207"/>
      <c r="H18" s="208"/>
    </row>
    <row r="19" spans="1:8" s="2" customFormat="1" ht="11.25">
      <c r="A19" s="209"/>
      <c r="B19" s="209"/>
      <c r="C19" s="210"/>
      <c r="D19" s="209" t="s">
        <v>930</v>
      </c>
      <c r="E19" s="209"/>
      <c r="F19" s="211"/>
      <c r="G19" s="209"/>
      <c r="H19" s="212"/>
    </row>
    <row r="20" spans="1:8" s="2" customFormat="1" ht="11.25">
      <c r="A20" s="209"/>
      <c r="B20" s="209"/>
      <c r="C20" s="210"/>
      <c r="D20" s="209" t="s">
        <v>931</v>
      </c>
      <c r="E20" s="209"/>
      <c r="F20" s="211"/>
      <c r="G20" s="209"/>
      <c r="H20" s="212"/>
    </row>
    <row r="21" spans="1:8" s="2" customFormat="1" ht="11.25">
      <c r="A21" s="213"/>
      <c r="B21" s="213"/>
      <c r="C21" s="210"/>
      <c r="D21" s="213" t="s">
        <v>932</v>
      </c>
      <c r="E21" s="213"/>
      <c r="F21" s="214">
        <v>8.17</v>
      </c>
      <c r="G21" s="213"/>
      <c r="H21" s="215"/>
    </row>
    <row r="22" spans="1:8" s="2" customFormat="1" ht="11.25">
      <c r="A22" s="213"/>
      <c r="B22" s="213"/>
      <c r="C22" s="210"/>
      <c r="D22" s="213" t="s">
        <v>933</v>
      </c>
      <c r="E22" s="213"/>
      <c r="F22" s="214">
        <v>3.35</v>
      </c>
      <c r="G22" s="213"/>
      <c r="H22" s="215"/>
    </row>
    <row r="23" spans="1:8" s="2" customFormat="1" ht="11.25">
      <c r="A23" s="220"/>
      <c r="B23" s="220"/>
      <c r="C23" s="221"/>
      <c r="D23" s="221" t="s">
        <v>192</v>
      </c>
      <c r="E23" s="220"/>
      <c r="F23" s="222">
        <v>11.52</v>
      </c>
      <c r="G23" s="220"/>
      <c r="H23" s="223"/>
    </row>
    <row r="24" spans="1:8" s="2" customFormat="1" ht="22.5">
      <c r="A24" s="203">
        <v>3</v>
      </c>
      <c r="B24" s="204" t="s">
        <v>594</v>
      </c>
      <c r="C24" s="205" t="s">
        <v>934</v>
      </c>
      <c r="D24" s="205" t="s">
        <v>935</v>
      </c>
      <c r="E24" s="205" t="s">
        <v>597</v>
      </c>
      <c r="F24" s="206">
        <v>6.57</v>
      </c>
      <c r="G24" s="207"/>
      <c r="H24" s="208"/>
    </row>
    <row r="25" spans="1:8" s="2" customFormat="1" ht="11.25">
      <c r="A25" s="209"/>
      <c r="B25" s="209"/>
      <c r="C25" s="210"/>
      <c r="D25" s="209" t="s">
        <v>936</v>
      </c>
      <c r="E25" s="209"/>
      <c r="F25" s="211"/>
      <c r="G25" s="209"/>
      <c r="H25" s="212"/>
    </row>
    <row r="26" spans="1:8" s="2" customFormat="1" ht="11.25">
      <c r="A26" s="213"/>
      <c r="B26" s="213"/>
      <c r="C26" s="210"/>
      <c r="D26" s="213" t="s">
        <v>937</v>
      </c>
      <c r="E26" s="213"/>
      <c r="F26" s="214">
        <v>6.57</v>
      </c>
      <c r="G26" s="213"/>
      <c r="H26" s="215"/>
    </row>
    <row r="27" spans="1:8" s="2" customFormat="1" ht="11.25">
      <c r="A27" s="220"/>
      <c r="B27" s="220"/>
      <c r="C27" s="221"/>
      <c r="D27" s="221" t="s">
        <v>192</v>
      </c>
      <c r="E27" s="220"/>
      <c r="F27" s="222">
        <v>6.57</v>
      </c>
      <c r="G27" s="220"/>
      <c r="H27" s="223"/>
    </row>
    <row r="28" spans="1:8" s="2" customFormat="1" ht="22.5">
      <c r="A28" s="203">
        <v>4</v>
      </c>
      <c r="B28" s="204" t="s">
        <v>594</v>
      </c>
      <c r="C28" s="205" t="s">
        <v>938</v>
      </c>
      <c r="D28" s="205" t="s">
        <v>939</v>
      </c>
      <c r="E28" s="205" t="s">
        <v>597</v>
      </c>
      <c r="F28" s="206">
        <v>8.8</v>
      </c>
      <c r="G28" s="207"/>
      <c r="H28" s="208"/>
    </row>
    <row r="29" spans="1:8" s="2" customFormat="1" ht="11.25">
      <c r="A29" s="209"/>
      <c r="B29" s="209"/>
      <c r="C29" s="210"/>
      <c r="D29" s="209" t="s">
        <v>940</v>
      </c>
      <c r="E29" s="209"/>
      <c r="F29" s="211"/>
      <c r="G29" s="209"/>
      <c r="H29" s="212"/>
    </row>
    <row r="30" spans="1:8" s="2" customFormat="1" ht="11.25">
      <c r="A30" s="213"/>
      <c r="B30" s="213"/>
      <c r="C30" s="210"/>
      <c r="D30" s="213" t="s">
        <v>941</v>
      </c>
      <c r="E30" s="213"/>
      <c r="F30" s="214">
        <v>8.8</v>
      </c>
      <c r="G30" s="213"/>
      <c r="H30" s="215"/>
    </row>
    <row r="31" spans="1:8" s="2" customFormat="1" ht="11.25">
      <c r="A31" s="220"/>
      <c r="B31" s="220"/>
      <c r="C31" s="221"/>
      <c r="D31" s="221" t="s">
        <v>192</v>
      </c>
      <c r="E31" s="220"/>
      <c r="F31" s="222">
        <v>8.8</v>
      </c>
      <c r="G31" s="220"/>
      <c r="H31" s="223"/>
    </row>
    <row r="32" spans="1:8" s="2" customFormat="1" ht="22.5">
      <c r="A32" s="203">
        <v>5</v>
      </c>
      <c r="B32" s="204" t="s">
        <v>594</v>
      </c>
      <c r="C32" s="205" t="s">
        <v>942</v>
      </c>
      <c r="D32" s="205" t="s">
        <v>943</v>
      </c>
      <c r="E32" s="205" t="s">
        <v>197</v>
      </c>
      <c r="F32" s="206">
        <v>43.98</v>
      </c>
      <c r="G32" s="207"/>
      <c r="H32" s="208"/>
    </row>
    <row r="33" spans="1:8" s="2" customFormat="1" ht="11.25">
      <c r="A33" s="209"/>
      <c r="B33" s="209"/>
      <c r="C33" s="210"/>
      <c r="D33" s="209" t="s">
        <v>940</v>
      </c>
      <c r="E33" s="209"/>
      <c r="F33" s="211"/>
      <c r="G33" s="209"/>
      <c r="H33" s="212"/>
    </row>
    <row r="34" spans="1:8" s="2" customFormat="1" ht="11.25">
      <c r="A34" s="213"/>
      <c r="B34" s="213"/>
      <c r="C34" s="210"/>
      <c r="D34" s="213" t="s">
        <v>944</v>
      </c>
      <c r="E34" s="213"/>
      <c r="F34" s="214">
        <v>43.98</v>
      </c>
      <c r="G34" s="213"/>
      <c r="H34" s="215"/>
    </row>
    <row r="35" spans="1:8" s="2" customFormat="1" ht="11.25">
      <c r="A35" s="220"/>
      <c r="B35" s="220"/>
      <c r="C35" s="221"/>
      <c r="D35" s="221" t="s">
        <v>192</v>
      </c>
      <c r="E35" s="220"/>
      <c r="F35" s="222">
        <v>43.98</v>
      </c>
      <c r="G35" s="220"/>
      <c r="H35" s="223"/>
    </row>
    <row r="36" spans="1:8" s="2" customFormat="1" ht="22.5">
      <c r="A36" s="203">
        <v>6</v>
      </c>
      <c r="B36" s="204" t="s">
        <v>594</v>
      </c>
      <c r="C36" s="205" t="s">
        <v>945</v>
      </c>
      <c r="D36" s="205" t="s">
        <v>946</v>
      </c>
      <c r="E36" s="205" t="s">
        <v>197</v>
      </c>
      <c r="F36" s="206">
        <v>43.98</v>
      </c>
      <c r="G36" s="207"/>
      <c r="H36" s="208"/>
    </row>
    <row r="37" spans="1:8" s="2" customFormat="1" ht="22.5">
      <c r="A37" s="203">
        <v>7</v>
      </c>
      <c r="B37" s="204" t="s">
        <v>594</v>
      </c>
      <c r="C37" s="205" t="s">
        <v>947</v>
      </c>
      <c r="D37" s="205" t="s">
        <v>948</v>
      </c>
      <c r="E37" s="205" t="s">
        <v>320</v>
      </c>
      <c r="F37" s="206">
        <v>0.52</v>
      </c>
      <c r="G37" s="207"/>
      <c r="H37" s="208"/>
    </row>
    <row r="38" spans="1:8" s="2" customFormat="1" ht="11.25">
      <c r="A38" s="213"/>
      <c r="B38" s="213"/>
      <c r="C38" s="210"/>
      <c r="D38" s="213" t="s">
        <v>949</v>
      </c>
      <c r="E38" s="213"/>
      <c r="F38" s="214">
        <v>0.52</v>
      </c>
      <c r="G38" s="213"/>
      <c r="H38" s="215"/>
    </row>
    <row r="39" spans="1:8" s="2" customFormat="1" ht="11.25">
      <c r="A39" s="220"/>
      <c r="B39" s="220"/>
      <c r="C39" s="221"/>
      <c r="D39" s="221" t="s">
        <v>192</v>
      </c>
      <c r="E39" s="220"/>
      <c r="F39" s="222">
        <v>0.52</v>
      </c>
      <c r="G39" s="220"/>
      <c r="H39" s="223"/>
    </row>
    <row r="40" spans="1:8" s="2" customFormat="1" ht="12.75">
      <c r="A40" s="152"/>
      <c r="B40" s="152"/>
      <c r="C40" s="201" t="s">
        <v>50</v>
      </c>
      <c r="D40" s="201" t="s">
        <v>950</v>
      </c>
      <c r="E40" s="152"/>
      <c r="F40" s="152"/>
      <c r="G40" s="152"/>
      <c r="H40" s="224"/>
    </row>
    <row r="41" spans="1:8" s="2" customFormat="1" ht="11.25">
      <c r="A41" s="203">
        <v>8</v>
      </c>
      <c r="B41" s="204" t="s">
        <v>594</v>
      </c>
      <c r="C41" s="205" t="s">
        <v>951</v>
      </c>
      <c r="D41" s="205" t="s">
        <v>952</v>
      </c>
      <c r="E41" s="205" t="s">
        <v>320</v>
      </c>
      <c r="F41" s="206">
        <v>0.52</v>
      </c>
      <c r="G41" s="207"/>
      <c r="H41" s="208"/>
    </row>
    <row r="42" spans="1:8" s="2" customFormat="1" ht="11.25">
      <c r="A42" s="209"/>
      <c r="B42" s="209"/>
      <c r="C42" s="210"/>
      <c r="D42" s="209" t="s">
        <v>953</v>
      </c>
      <c r="E42" s="209"/>
      <c r="F42" s="211"/>
      <c r="G42" s="209"/>
      <c r="H42" s="212"/>
    </row>
    <row r="43" spans="1:8" s="2" customFormat="1" ht="11.25">
      <c r="A43" s="213"/>
      <c r="B43" s="213"/>
      <c r="C43" s="210"/>
      <c r="D43" s="213" t="s">
        <v>954</v>
      </c>
      <c r="E43" s="213"/>
      <c r="F43" s="214">
        <v>0.52</v>
      </c>
      <c r="G43" s="213"/>
      <c r="H43" s="215"/>
    </row>
    <row r="44" spans="1:8" s="2" customFormat="1" ht="11.25">
      <c r="A44" s="220"/>
      <c r="B44" s="220"/>
      <c r="C44" s="221"/>
      <c r="D44" s="221" t="s">
        <v>192</v>
      </c>
      <c r="E44" s="220"/>
      <c r="F44" s="222">
        <v>0.52</v>
      </c>
      <c r="G44" s="220"/>
      <c r="H44" s="223"/>
    </row>
    <row r="45" spans="1:8" s="2" customFormat="1" ht="22.5">
      <c r="A45" s="227">
        <v>9</v>
      </c>
      <c r="B45" s="228" t="s">
        <v>955</v>
      </c>
      <c r="C45" s="229" t="s">
        <v>956</v>
      </c>
      <c r="D45" s="229" t="s">
        <v>957</v>
      </c>
      <c r="E45" s="229" t="s">
        <v>320</v>
      </c>
      <c r="F45" s="230">
        <v>0.56</v>
      </c>
      <c r="G45" s="231"/>
      <c r="H45" s="232"/>
    </row>
    <row r="46" spans="1:8" s="2" customFormat="1" ht="11.25">
      <c r="A46" s="213"/>
      <c r="B46" s="213"/>
      <c r="C46" s="210"/>
      <c r="D46" s="213" t="s">
        <v>958</v>
      </c>
      <c r="E46" s="213"/>
      <c r="F46" s="214">
        <v>0.56</v>
      </c>
      <c r="G46" s="213"/>
      <c r="H46" s="215"/>
    </row>
    <row r="47" spans="1:8" s="2" customFormat="1" ht="11.25">
      <c r="A47" s="220"/>
      <c r="B47" s="220"/>
      <c r="C47" s="221"/>
      <c r="D47" s="221" t="s">
        <v>192</v>
      </c>
      <c r="E47" s="220"/>
      <c r="F47" s="222">
        <v>0.56</v>
      </c>
      <c r="G47" s="220"/>
      <c r="H47" s="223"/>
    </row>
    <row r="48" spans="1:8" s="2" customFormat="1" ht="12.75">
      <c r="A48" s="152"/>
      <c r="B48" s="152"/>
      <c r="C48" s="201" t="s">
        <v>58</v>
      </c>
      <c r="D48" s="201" t="s">
        <v>140</v>
      </c>
      <c r="E48" s="152"/>
      <c r="F48" s="152"/>
      <c r="G48" s="152"/>
      <c r="H48" s="224"/>
    </row>
    <row r="49" spans="1:8" s="2" customFormat="1" ht="11.25">
      <c r="A49" s="203">
        <v>10</v>
      </c>
      <c r="B49" s="204" t="s">
        <v>594</v>
      </c>
      <c r="C49" s="205" t="s">
        <v>959</v>
      </c>
      <c r="D49" s="205" t="s">
        <v>960</v>
      </c>
      <c r="E49" s="205" t="s">
        <v>597</v>
      </c>
      <c r="F49" s="206">
        <v>36.99</v>
      </c>
      <c r="G49" s="207"/>
      <c r="H49" s="208"/>
    </row>
    <row r="50" spans="1:8" s="2" customFormat="1" ht="11.25">
      <c r="A50" s="209"/>
      <c r="B50" s="209"/>
      <c r="C50" s="210"/>
      <c r="D50" s="209" t="s">
        <v>931</v>
      </c>
      <c r="E50" s="209"/>
      <c r="F50" s="211"/>
      <c r="G50" s="209"/>
      <c r="H50" s="212"/>
    </row>
    <row r="51" spans="1:8" s="2" customFormat="1" ht="11.25">
      <c r="A51" s="213"/>
      <c r="B51" s="213"/>
      <c r="C51" s="210"/>
      <c r="D51" s="213" t="s">
        <v>961</v>
      </c>
      <c r="E51" s="213"/>
      <c r="F51" s="214">
        <v>18.68</v>
      </c>
      <c r="G51" s="213"/>
      <c r="H51" s="215"/>
    </row>
    <row r="52" spans="1:8" s="2" customFormat="1" ht="11.25">
      <c r="A52" s="209"/>
      <c r="B52" s="209"/>
      <c r="C52" s="210"/>
      <c r="D52" s="209" t="s">
        <v>962</v>
      </c>
      <c r="E52" s="209"/>
      <c r="F52" s="211"/>
      <c r="G52" s="209"/>
      <c r="H52" s="212"/>
    </row>
    <row r="53" spans="1:8" s="2" customFormat="1" ht="11.25">
      <c r="A53" s="213"/>
      <c r="B53" s="213"/>
      <c r="C53" s="210"/>
      <c r="D53" s="213" t="s">
        <v>963</v>
      </c>
      <c r="E53" s="213"/>
      <c r="F53" s="214">
        <v>18.31</v>
      </c>
      <c r="G53" s="213"/>
      <c r="H53" s="215"/>
    </row>
    <row r="54" spans="1:8" s="2" customFormat="1" ht="11.25">
      <c r="A54" s="220"/>
      <c r="B54" s="220"/>
      <c r="C54" s="221"/>
      <c r="D54" s="221" t="s">
        <v>192</v>
      </c>
      <c r="E54" s="220"/>
      <c r="F54" s="222">
        <v>36.99</v>
      </c>
      <c r="G54" s="220"/>
      <c r="H54" s="223"/>
    </row>
    <row r="55" spans="1:8" s="2" customFormat="1" ht="22.5">
      <c r="A55" s="203">
        <v>11</v>
      </c>
      <c r="B55" s="204" t="s">
        <v>594</v>
      </c>
      <c r="C55" s="205" t="s">
        <v>964</v>
      </c>
      <c r="D55" s="205" t="s">
        <v>965</v>
      </c>
      <c r="E55" s="205" t="s">
        <v>597</v>
      </c>
      <c r="F55" s="206">
        <v>0.4</v>
      </c>
      <c r="G55" s="207"/>
      <c r="H55" s="208"/>
    </row>
    <row r="56" spans="1:8" s="2" customFormat="1" ht="11.25">
      <c r="A56" s="213"/>
      <c r="B56" s="213"/>
      <c r="C56" s="210"/>
      <c r="D56" s="213" t="s">
        <v>966</v>
      </c>
      <c r="E56" s="213"/>
      <c r="F56" s="214">
        <v>0.4</v>
      </c>
      <c r="G56" s="213"/>
      <c r="H56" s="215"/>
    </row>
    <row r="57" spans="1:8" s="2" customFormat="1" ht="11.25">
      <c r="A57" s="220"/>
      <c r="B57" s="220"/>
      <c r="C57" s="221"/>
      <c r="D57" s="221" t="s">
        <v>192</v>
      </c>
      <c r="E57" s="220"/>
      <c r="F57" s="222">
        <v>0.4</v>
      </c>
      <c r="G57" s="220"/>
      <c r="H57" s="223"/>
    </row>
    <row r="58" spans="1:8" s="2" customFormat="1" ht="12.75">
      <c r="A58" s="152"/>
      <c r="B58" s="152"/>
      <c r="C58" s="201" t="s">
        <v>40</v>
      </c>
      <c r="D58" s="201" t="s">
        <v>193</v>
      </c>
      <c r="E58" s="152"/>
      <c r="F58" s="152"/>
      <c r="G58" s="152"/>
      <c r="H58" s="224"/>
    </row>
    <row r="59" spans="1:8" s="2" customFormat="1" ht="22.5">
      <c r="A59" s="203">
        <v>12</v>
      </c>
      <c r="B59" s="204" t="s">
        <v>594</v>
      </c>
      <c r="C59" s="205" t="s">
        <v>967</v>
      </c>
      <c r="D59" s="205" t="s">
        <v>968</v>
      </c>
      <c r="E59" s="205" t="s">
        <v>245</v>
      </c>
      <c r="F59" s="206">
        <v>14</v>
      </c>
      <c r="G59" s="207"/>
      <c r="H59" s="208"/>
    </row>
    <row r="60" spans="1:8" s="2" customFormat="1" ht="11.25">
      <c r="A60" s="209"/>
      <c r="B60" s="209"/>
      <c r="C60" s="210"/>
      <c r="D60" s="209" t="s">
        <v>969</v>
      </c>
      <c r="E60" s="209"/>
      <c r="F60" s="211"/>
      <c r="G60" s="209"/>
      <c r="H60" s="212"/>
    </row>
    <row r="61" spans="1:8" s="2" customFormat="1" ht="11.25">
      <c r="A61" s="213"/>
      <c r="B61" s="213"/>
      <c r="C61" s="210"/>
      <c r="D61" s="213" t="s">
        <v>970</v>
      </c>
      <c r="E61" s="213"/>
      <c r="F61" s="214">
        <v>13.19</v>
      </c>
      <c r="G61" s="213"/>
      <c r="H61" s="215"/>
    </row>
    <row r="62" spans="1:8" s="2" customFormat="1" ht="11.25">
      <c r="A62" s="220"/>
      <c r="B62" s="220"/>
      <c r="C62" s="221"/>
      <c r="D62" s="221" t="s">
        <v>192</v>
      </c>
      <c r="E62" s="220"/>
      <c r="F62" s="222">
        <v>13.19</v>
      </c>
      <c r="G62" s="220"/>
      <c r="H62" s="223"/>
    </row>
    <row r="63" spans="1:8" s="2" customFormat="1" ht="11.25">
      <c r="A63" s="213"/>
      <c r="B63" s="213"/>
      <c r="C63" s="210"/>
      <c r="D63" s="213" t="s">
        <v>971</v>
      </c>
      <c r="E63" s="213"/>
      <c r="F63" s="214">
        <v>14</v>
      </c>
      <c r="G63" s="213"/>
      <c r="H63" s="215"/>
    </row>
    <row r="64" spans="1:8" s="2" customFormat="1" ht="22.5">
      <c r="A64" s="203">
        <v>13</v>
      </c>
      <c r="B64" s="204" t="s">
        <v>194</v>
      </c>
      <c r="C64" s="205" t="s">
        <v>843</v>
      </c>
      <c r="D64" s="205" t="s">
        <v>844</v>
      </c>
      <c r="E64" s="205" t="s">
        <v>597</v>
      </c>
      <c r="F64" s="206">
        <v>3.03</v>
      </c>
      <c r="G64" s="207"/>
      <c r="H64" s="208"/>
    </row>
    <row r="65" spans="1:8" s="2" customFormat="1" ht="11.25">
      <c r="A65" s="209"/>
      <c r="B65" s="209"/>
      <c r="C65" s="210"/>
      <c r="D65" s="209" t="s">
        <v>972</v>
      </c>
      <c r="E65" s="209"/>
      <c r="F65" s="211"/>
      <c r="G65" s="209"/>
      <c r="H65" s="212"/>
    </row>
    <row r="66" spans="1:8" s="2" customFormat="1" ht="11.25">
      <c r="A66" s="213"/>
      <c r="B66" s="213"/>
      <c r="C66" s="210"/>
      <c r="D66" s="213" t="s">
        <v>973</v>
      </c>
      <c r="E66" s="213"/>
      <c r="F66" s="214">
        <v>3.03</v>
      </c>
      <c r="G66" s="213"/>
      <c r="H66" s="215"/>
    </row>
    <row r="67" spans="1:8" s="2" customFormat="1" ht="11.25">
      <c r="A67" s="220"/>
      <c r="B67" s="220"/>
      <c r="C67" s="221"/>
      <c r="D67" s="221" t="s">
        <v>192</v>
      </c>
      <c r="E67" s="220"/>
      <c r="F67" s="222">
        <v>3.03</v>
      </c>
      <c r="G67" s="220"/>
      <c r="H67" s="223"/>
    </row>
    <row r="68" spans="1:8" s="2" customFormat="1" ht="22.5">
      <c r="A68" s="203">
        <v>14</v>
      </c>
      <c r="B68" s="204" t="s">
        <v>194</v>
      </c>
      <c r="C68" s="205" t="s">
        <v>974</v>
      </c>
      <c r="D68" s="205" t="s">
        <v>975</v>
      </c>
      <c r="E68" s="205" t="s">
        <v>597</v>
      </c>
      <c r="F68" s="206">
        <v>49.45</v>
      </c>
      <c r="G68" s="207"/>
      <c r="H68" s="208"/>
    </row>
    <row r="69" spans="1:8" s="2" customFormat="1" ht="11.25">
      <c r="A69" s="209"/>
      <c r="B69" s="209"/>
      <c r="C69" s="210"/>
      <c r="D69" s="209" t="s">
        <v>976</v>
      </c>
      <c r="E69" s="209"/>
      <c r="F69" s="211"/>
      <c r="G69" s="209"/>
      <c r="H69" s="212"/>
    </row>
    <row r="70" spans="1:8" s="2" customFormat="1" ht="11.25">
      <c r="A70" s="213"/>
      <c r="B70" s="213"/>
      <c r="C70" s="210"/>
      <c r="D70" s="213" t="s">
        <v>977</v>
      </c>
      <c r="E70" s="213"/>
      <c r="F70" s="214">
        <v>49.45</v>
      </c>
      <c r="G70" s="213"/>
      <c r="H70" s="215"/>
    </row>
    <row r="71" spans="1:8" s="2" customFormat="1" ht="11.25">
      <c r="A71" s="220"/>
      <c r="B71" s="220"/>
      <c r="C71" s="221"/>
      <c r="D71" s="221" t="s">
        <v>192</v>
      </c>
      <c r="E71" s="220"/>
      <c r="F71" s="222">
        <v>49.45</v>
      </c>
      <c r="G71" s="220"/>
      <c r="H71" s="223"/>
    </row>
    <row r="72" spans="1:8" s="2" customFormat="1" ht="22.5">
      <c r="A72" s="203">
        <v>15</v>
      </c>
      <c r="B72" s="204" t="s">
        <v>194</v>
      </c>
      <c r="C72" s="205" t="s">
        <v>978</v>
      </c>
      <c r="D72" s="205" t="s">
        <v>979</v>
      </c>
      <c r="E72" s="205" t="s">
        <v>245</v>
      </c>
      <c r="F72" s="206">
        <v>20</v>
      </c>
      <c r="G72" s="207"/>
      <c r="H72" s="208"/>
    </row>
    <row r="73" spans="1:8" s="2" customFormat="1" ht="22.5">
      <c r="A73" s="203">
        <v>16</v>
      </c>
      <c r="B73" s="204" t="s">
        <v>194</v>
      </c>
      <c r="C73" s="205" t="s">
        <v>980</v>
      </c>
      <c r="D73" s="205" t="s">
        <v>981</v>
      </c>
      <c r="E73" s="205" t="s">
        <v>597</v>
      </c>
      <c r="F73" s="206">
        <v>49.9</v>
      </c>
      <c r="G73" s="207"/>
      <c r="H73" s="208"/>
    </row>
    <row r="74" spans="1:8" s="2" customFormat="1" ht="11.25">
      <c r="A74" s="209"/>
      <c r="B74" s="209"/>
      <c r="C74" s="210"/>
      <c r="D74" s="209" t="s">
        <v>982</v>
      </c>
      <c r="E74" s="209"/>
      <c r="F74" s="211"/>
      <c r="G74" s="209"/>
      <c r="H74" s="212"/>
    </row>
    <row r="75" spans="1:8" s="2" customFormat="1" ht="11.25">
      <c r="A75" s="213"/>
      <c r="B75" s="213"/>
      <c r="C75" s="210"/>
      <c r="D75" s="213" t="s">
        <v>983</v>
      </c>
      <c r="E75" s="213"/>
      <c r="F75" s="214">
        <v>49.9</v>
      </c>
      <c r="G75" s="213"/>
      <c r="H75" s="215"/>
    </row>
    <row r="76" spans="1:8" s="2" customFormat="1" ht="11.25">
      <c r="A76" s="220"/>
      <c r="B76" s="220"/>
      <c r="C76" s="221"/>
      <c r="D76" s="221" t="s">
        <v>192</v>
      </c>
      <c r="E76" s="220"/>
      <c r="F76" s="222">
        <v>49.9</v>
      </c>
      <c r="G76" s="220"/>
      <c r="H76" s="223"/>
    </row>
    <row r="77" spans="1:8" s="2" customFormat="1" ht="22.5">
      <c r="A77" s="203">
        <v>17</v>
      </c>
      <c r="B77" s="204" t="s">
        <v>194</v>
      </c>
      <c r="C77" s="205" t="s">
        <v>984</v>
      </c>
      <c r="D77" s="205" t="s">
        <v>985</v>
      </c>
      <c r="E77" s="205" t="s">
        <v>597</v>
      </c>
      <c r="F77" s="206">
        <v>19.96</v>
      </c>
      <c r="G77" s="207"/>
      <c r="H77" s="208"/>
    </row>
    <row r="78" spans="1:8" s="2" customFormat="1" ht="11.25">
      <c r="A78" s="209"/>
      <c r="B78" s="209"/>
      <c r="C78" s="210"/>
      <c r="D78" s="209" t="s">
        <v>986</v>
      </c>
      <c r="E78" s="209"/>
      <c r="F78" s="211"/>
      <c r="G78" s="209"/>
      <c r="H78" s="212"/>
    </row>
    <row r="79" spans="1:8" s="2" customFormat="1" ht="11.25">
      <c r="A79" s="213"/>
      <c r="B79" s="213"/>
      <c r="C79" s="210"/>
      <c r="D79" s="213" t="s">
        <v>987</v>
      </c>
      <c r="E79" s="213"/>
      <c r="F79" s="214">
        <v>19.96</v>
      </c>
      <c r="G79" s="213"/>
      <c r="H79" s="215"/>
    </row>
    <row r="80" spans="1:8" s="2" customFormat="1" ht="11.25">
      <c r="A80" s="220"/>
      <c r="B80" s="220"/>
      <c r="C80" s="221"/>
      <c r="D80" s="221" t="s">
        <v>192</v>
      </c>
      <c r="E80" s="220"/>
      <c r="F80" s="222">
        <v>19.96</v>
      </c>
      <c r="G80" s="220"/>
      <c r="H80" s="223"/>
    </row>
    <row r="81" spans="1:8" s="2" customFormat="1" ht="22.5">
      <c r="A81" s="203">
        <v>18</v>
      </c>
      <c r="B81" s="204" t="s">
        <v>194</v>
      </c>
      <c r="C81" s="205" t="s">
        <v>988</v>
      </c>
      <c r="D81" s="205" t="s">
        <v>989</v>
      </c>
      <c r="E81" s="205" t="s">
        <v>144</v>
      </c>
      <c r="F81" s="206">
        <v>50</v>
      </c>
      <c r="G81" s="207"/>
      <c r="H81" s="208"/>
    </row>
    <row r="82" spans="1:8" s="2" customFormat="1" ht="11.25">
      <c r="A82" s="209"/>
      <c r="B82" s="209"/>
      <c r="C82" s="210"/>
      <c r="D82" s="209" t="s">
        <v>990</v>
      </c>
      <c r="E82" s="209"/>
      <c r="F82" s="211"/>
      <c r="G82" s="209"/>
      <c r="H82" s="212"/>
    </row>
    <row r="83" spans="1:8" s="2" customFormat="1" ht="11.25">
      <c r="A83" s="213"/>
      <c r="B83" s="213"/>
      <c r="C83" s="210"/>
      <c r="D83" s="213" t="s">
        <v>991</v>
      </c>
      <c r="E83" s="213"/>
      <c r="F83" s="214">
        <v>50</v>
      </c>
      <c r="G83" s="213"/>
      <c r="H83" s="215"/>
    </row>
    <row r="84" spans="1:8" s="2" customFormat="1" ht="11.25">
      <c r="A84" s="220"/>
      <c r="B84" s="220"/>
      <c r="C84" s="221"/>
      <c r="D84" s="221" t="s">
        <v>192</v>
      </c>
      <c r="E84" s="220"/>
      <c r="F84" s="222">
        <v>50</v>
      </c>
      <c r="G84" s="220"/>
      <c r="H84" s="223"/>
    </row>
    <row r="85" spans="1:8" s="2" customFormat="1" ht="22.5">
      <c r="A85" s="203">
        <v>19</v>
      </c>
      <c r="B85" s="204" t="s">
        <v>194</v>
      </c>
      <c r="C85" s="205" t="s">
        <v>992</v>
      </c>
      <c r="D85" s="205" t="s">
        <v>993</v>
      </c>
      <c r="E85" s="205" t="s">
        <v>245</v>
      </c>
      <c r="F85" s="206">
        <v>27</v>
      </c>
      <c r="G85" s="207"/>
      <c r="H85" s="208"/>
    </row>
    <row r="86" spans="1:8" s="2" customFormat="1" ht="11.25">
      <c r="A86" s="209"/>
      <c r="B86" s="209"/>
      <c r="C86" s="210"/>
      <c r="D86" s="209" t="s">
        <v>859</v>
      </c>
      <c r="E86" s="209"/>
      <c r="F86" s="211"/>
      <c r="G86" s="209"/>
      <c r="H86" s="212"/>
    </row>
    <row r="87" spans="1:8" s="2" customFormat="1" ht="11.25">
      <c r="A87" s="213"/>
      <c r="B87" s="213"/>
      <c r="C87" s="210"/>
      <c r="D87" s="213" t="s">
        <v>994</v>
      </c>
      <c r="E87" s="213"/>
      <c r="F87" s="214">
        <v>27</v>
      </c>
      <c r="G87" s="213"/>
      <c r="H87" s="215"/>
    </row>
    <row r="88" spans="1:8" s="2" customFormat="1" ht="11.25">
      <c r="A88" s="220"/>
      <c r="B88" s="220"/>
      <c r="C88" s="221"/>
      <c r="D88" s="221" t="s">
        <v>192</v>
      </c>
      <c r="E88" s="220"/>
      <c r="F88" s="222">
        <v>27</v>
      </c>
      <c r="G88" s="220"/>
      <c r="H88" s="223"/>
    </row>
    <row r="89" spans="1:8" s="2" customFormat="1" ht="22.5">
      <c r="A89" s="203">
        <v>20</v>
      </c>
      <c r="B89" s="204" t="s">
        <v>194</v>
      </c>
      <c r="C89" s="205" t="s">
        <v>318</v>
      </c>
      <c r="D89" s="205" t="s">
        <v>319</v>
      </c>
      <c r="E89" s="205" t="s">
        <v>320</v>
      </c>
      <c r="F89" s="206">
        <v>273.8</v>
      </c>
      <c r="G89" s="207"/>
      <c r="H89" s="208"/>
    </row>
    <row r="90" spans="1:8" s="2" customFormat="1" ht="22.5">
      <c r="A90" s="203">
        <v>21</v>
      </c>
      <c r="B90" s="204" t="s">
        <v>194</v>
      </c>
      <c r="C90" s="205" t="s">
        <v>321</v>
      </c>
      <c r="D90" s="205" t="s">
        <v>322</v>
      </c>
      <c r="E90" s="205" t="s">
        <v>320</v>
      </c>
      <c r="F90" s="206">
        <v>273.8</v>
      </c>
      <c r="G90" s="207"/>
      <c r="H90" s="208"/>
    </row>
    <row r="91" spans="1:8" s="2" customFormat="1" ht="11.25">
      <c r="A91" s="203">
        <v>22</v>
      </c>
      <c r="B91" s="204" t="s">
        <v>194</v>
      </c>
      <c r="C91" s="205" t="s">
        <v>323</v>
      </c>
      <c r="D91" s="205" t="s">
        <v>324</v>
      </c>
      <c r="E91" s="205" t="s">
        <v>320</v>
      </c>
      <c r="F91" s="206">
        <v>273.8</v>
      </c>
      <c r="G91" s="207"/>
      <c r="H91" s="208"/>
    </row>
    <row r="92" spans="1:8" s="2" customFormat="1" ht="11.25">
      <c r="A92" s="203">
        <v>23</v>
      </c>
      <c r="B92" s="204" t="s">
        <v>194</v>
      </c>
      <c r="C92" s="205" t="s">
        <v>325</v>
      </c>
      <c r="D92" s="205" t="s">
        <v>326</v>
      </c>
      <c r="E92" s="205" t="s">
        <v>320</v>
      </c>
      <c r="F92" s="206">
        <v>5202.2</v>
      </c>
      <c r="G92" s="207"/>
      <c r="H92" s="208"/>
    </row>
    <row r="93" spans="1:8" s="2" customFormat="1" ht="11.25">
      <c r="A93" s="203">
        <v>24</v>
      </c>
      <c r="B93" s="204" t="s">
        <v>194</v>
      </c>
      <c r="C93" s="205" t="s">
        <v>327</v>
      </c>
      <c r="D93" s="205" t="s">
        <v>328</v>
      </c>
      <c r="E93" s="205" t="s">
        <v>320</v>
      </c>
      <c r="F93" s="206">
        <v>273.8</v>
      </c>
      <c r="G93" s="207"/>
      <c r="H93" s="208"/>
    </row>
    <row r="94" spans="1:8" s="2" customFormat="1" ht="22.5">
      <c r="A94" s="203">
        <v>25</v>
      </c>
      <c r="B94" s="204" t="s">
        <v>194</v>
      </c>
      <c r="C94" s="205" t="s">
        <v>329</v>
      </c>
      <c r="D94" s="205" t="s">
        <v>330</v>
      </c>
      <c r="E94" s="205" t="s">
        <v>320</v>
      </c>
      <c r="F94" s="206">
        <v>1642.8</v>
      </c>
      <c r="G94" s="207"/>
      <c r="H94" s="208"/>
    </row>
    <row r="95" spans="1:8" s="2" customFormat="1" ht="11.25">
      <c r="A95" s="203">
        <v>26</v>
      </c>
      <c r="B95" s="204" t="s">
        <v>194</v>
      </c>
      <c r="C95" s="205" t="s">
        <v>331</v>
      </c>
      <c r="D95" s="205" t="s">
        <v>332</v>
      </c>
      <c r="E95" s="205" t="s">
        <v>320</v>
      </c>
      <c r="F95" s="206">
        <v>273.8</v>
      </c>
      <c r="G95" s="207"/>
      <c r="H95" s="208"/>
    </row>
    <row r="96" spans="1:8" s="2" customFormat="1" ht="12.75">
      <c r="A96" s="152"/>
      <c r="B96" s="152"/>
      <c r="C96" s="201" t="s">
        <v>333</v>
      </c>
      <c r="D96" s="201" t="s">
        <v>334</v>
      </c>
      <c r="E96" s="152"/>
      <c r="F96" s="152"/>
      <c r="G96" s="152"/>
      <c r="H96" s="224"/>
    </row>
    <row r="97" spans="1:8" s="2" customFormat="1" ht="22.5">
      <c r="A97" s="203">
        <v>27</v>
      </c>
      <c r="B97" s="204" t="s">
        <v>141</v>
      </c>
      <c r="C97" s="205" t="s">
        <v>335</v>
      </c>
      <c r="D97" s="205" t="s">
        <v>336</v>
      </c>
      <c r="E97" s="205" t="s">
        <v>320</v>
      </c>
      <c r="F97" s="206">
        <v>76.25</v>
      </c>
      <c r="G97" s="207"/>
      <c r="H97" s="208"/>
    </row>
    <row r="98" spans="1:8" s="2" customFormat="1" ht="12.75">
      <c r="A98" s="196"/>
      <c r="B98" s="7"/>
      <c r="C98" s="7"/>
      <c r="D98" s="7"/>
      <c r="E98" s="7"/>
      <c r="F98" s="7"/>
      <c r="G98" s="7"/>
      <c r="H98" s="225"/>
    </row>
    <row r="99" spans="1:8" s="2" customFormat="1" ht="15">
      <c r="A99" s="119"/>
      <c r="B99" s="119"/>
      <c r="C99" s="198" t="s">
        <v>45</v>
      </c>
      <c r="D99" s="199" t="s">
        <v>337</v>
      </c>
      <c r="E99" s="119"/>
      <c r="F99" s="119"/>
      <c r="G99" s="119"/>
      <c r="H99" s="226"/>
    </row>
    <row r="100" spans="1:8" s="2" customFormat="1" ht="12.75">
      <c r="A100" s="152"/>
      <c r="B100" s="152"/>
      <c r="C100" s="201" t="s">
        <v>889</v>
      </c>
      <c r="D100" s="201" t="s">
        <v>890</v>
      </c>
      <c r="E100" s="152"/>
      <c r="F100" s="152"/>
      <c r="G100" s="152"/>
      <c r="H100" s="224"/>
    </row>
    <row r="101" spans="1:8" s="2" customFormat="1" ht="22.5">
      <c r="A101" s="203">
        <v>28</v>
      </c>
      <c r="B101" s="204" t="s">
        <v>879</v>
      </c>
      <c r="C101" s="205" t="s">
        <v>995</v>
      </c>
      <c r="D101" s="205" t="s">
        <v>996</v>
      </c>
      <c r="E101" s="205" t="s">
        <v>197</v>
      </c>
      <c r="F101" s="206">
        <v>794.8</v>
      </c>
      <c r="G101" s="207"/>
      <c r="H101" s="208"/>
    </row>
    <row r="102" spans="1:8" s="2" customFormat="1" ht="11.25">
      <c r="A102" s="209"/>
      <c r="B102" s="209"/>
      <c r="C102" s="210"/>
      <c r="D102" s="209" t="s">
        <v>997</v>
      </c>
      <c r="E102" s="209"/>
      <c r="F102" s="211"/>
      <c r="G102" s="209"/>
      <c r="H102" s="212"/>
    </row>
    <row r="103" spans="1:8" s="2" customFormat="1" ht="11.25">
      <c r="A103" s="213"/>
      <c r="B103" s="213"/>
      <c r="C103" s="210" t="s">
        <v>998</v>
      </c>
      <c r="D103" s="213" t="s">
        <v>999</v>
      </c>
      <c r="E103" s="213"/>
      <c r="F103" s="214">
        <v>399.2</v>
      </c>
      <c r="G103" s="213"/>
      <c r="H103" s="215"/>
    </row>
    <row r="104" spans="1:8" s="2" customFormat="1" ht="11.25">
      <c r="A104" s="209"/>
      <c r="B104" s="209"/>
      <c r="C104" s="210"/>
      <c r="D104" s="209" t="s">
        <v>1000</v>
      </c>
      <c r="E104" s="209"/>
      <c r="F104" s="211"/>
      <c r="G104" s="209"/>
      <c r="H104" s="212"/>
    </row>
    <row r="105" spans="1:8" s="2" customFormat="1" ht="11.25">
      <c r="A105" s="213"/>
      <c r="B105" s="213"/>
      <c r="C105" s="210" t="s">
        <v>1001</v>
      </c>
      <c r="D105" s="213" t="s">
        <v>1002</v>
      </c>
      <c r="E105" s="213"/>
      <c r="F105" s="214">
        <v>395.6</v>
      </c>
      <c r="G105" s="213"/>
      <c r="H105" s="215"/>
    </row>
    <row r="106" spans="1:8" s="2" customFormat="1" ht="11.25">
      <c r="A106" s="220"/>
      <c r="B106" s="220"/>
      <c r="C106" s="221"/>
      <c r="D106" s="221" t="s">
        <v>192</v>
      </c>
      <c r="E106" s="220"/>
      <c r="F106" s="222">
        <v>794.8</v>
      </c>
      <c r="G106" s="220"/>
      <c r="H106" s="223"/>
    </row>
    <row r="107" spans="1:8" s="2" customFormat="1" ht="22.5">
      <c r="A107" s="203">
        <v>29</v>
      </c>
      <c r="B107" s="204" t="s">
        <v>879</v>
      </c>
      <c r="C107" s="205" t="s">
        <v>1003</v>
      </c>
      <c r="D107" s="205" t="s">
        <v>1004</v>
      </c>
      <c r="E107" s="205" t="s">
        <v>197</v>
      </c>
      <c r="F107" s="206">
        <v>739.77</v>
      </c>
      <c r="G107" s="207"/>
      <c r="H107" s="208"/>
    </row>
    <row r="108" spans="1:8" s="2" customFormat="1" ht="11.25">
      <c r="A108" s="209"/>
      <c r="B108" s="209"/>
      <c r="C108" s="210"/>
      <c r="D108" s="209" t="s">
        <v>931</v>
      </c>
      <c r="E108" s="209"/>
      <c r="F108" s="211"/>
      <c r="G108" s="209"/>
      <c r="H108" s="212"/>
    </row>
    <row r="109" spans="1:8" s="2" customFormat="1" ht="11.25">
      <c r="A109" s="213"/>
      <c r="B109" s="213"/>
      <c r="C109" s="210"/>
      <c r="D109" s="213" t="s">
        <v>1005</v>
      </c>
      <c r="E109" s="213"/>
      <c r="F109" s="214">
        <v>373.55</v>
      </c>
      <c r="G109" s="213"/>
      <c r="H109" s="215"/>
    </row>
    <row r="110" spans="1:8" s="2" customFormat="1" ht="11.25">
      <c r="A110" s="209"/>
      <c r="B110" s="209"/>
      <c r="C110" s="210"/>
      <c r="D110" s="209" t="s">
        <v>962</v>
      </c>
      <c r="E110" s="209"/>
      <c r="F110" s="211"/>
      <c r="G110" s="209"/>
      <c r="H110" s="212"/>
    </row>
    <row r="111" spans="1:8" s="2" customFormat="1" ht="11.25">
      <c r="A111" s="213"/>
      <c r="B111" s="213"/>
      <c r="C111" s="210"/>
      <c r="D111" s="213" t="s">
        <v>1006</v>
      </c>
      <c r="E111" s="213"/>
      <c r="F111" s="214">
        <v>366.22</v>
      </c>
      <c r="G111" s="213"/>
      <c r="H111" s="215"/>
    </row>
    <row r="112" spans="1:8" s="2" customFormat="1" ht="11.25">
      <c r="A112" s="216"/>
      <c r="B112" s="216"/>
      <c r="C112" s="210"/>
      <c r="D112" s="217" t="s">
        <v>153</v>
      </c>
      <c r="E112" s="217"/>
      <c r="F112" s="218">
        <v>739.77</v>
      </c>
      <c r="G112" s="216"/>
      <c r="H112" s="219"/>
    </row>
    <row r="113" spans="1:8" s="2" customFormat="1" ht="11.25">
      <c r="A113" s="220"/>
      <c r="B113" s="220"/>
      <c r="C113" s="221" t="s">
        <v>1007</v>
      </c>
      <c r="D113" s="221" t="s">
        <v>192</v>
      </c>
      <c r="E113" s="220"/>
      <c r="F113" s="222">
        <v>739.77</v>
      </c>
      <c r="G113" s="220"/>
      <c r="H113" s="223"/>
    </row>
    <row r="114" spans="1:8" s="2" customFormat="1" ht="22.5">
      <c r="A114" s="203">
        <v>30</v>
      </c>
      <c r="B114" s="204" t="s">
        <v>879</v>
      </c>
      <c r="C114" s="205" t="s">
        <v>1008</v>
      </c>
      <c r="D114" s="205" t="s">
        <v>1009</v>
      </c>
      <c r="E114" s="205" t="s">
        <v>197</v>
      </c>
      <c r="F114" s="206">
        <v>190.62</v>
      </c>
      <c r="G114" s="207"/>
      <c r="H114" s="208"/>
    </row>
    <row r="115" spans="1:8" s="2" customFormat="1" ht="11.25">
      <c r="A115" s="209"/>
      <c r="B115" s="209"/>
      <c r="C115" s="210"/>
      <c r="D115" s="209" t="s">
        <v>1010</v>
      </c>
      <c r="E115" s="209"/>
      <c r="F115" s="211"/>
      <c r="G115" s="209"/>
      <c r="H115" s="212"/>
    </row>
    <row r="116" spans="1:8" s="2" customFormat="1" ht="11.25">
      <c r="A116" s="213"/>
      <c r="B116" s="213"/>
      <c r="C116" s="210"/>
      <c r="D116" s="213" t="s">
        <v>1011</v>
      </c>
      <c r="E116" s="213"/>
      <c r="F116" s="214">
        <v>73.06</v>
      </c>
      <c r="G116" s="213"/>
      <c r="H116" s="215"/>
    </row>
    <row r="117" spans="1:8" s="2" customFormat="1" ht="11.25">
      <c r="A117" s="213"/>
      <c r="B117" s="213"/>
      <c r="C117" s="210"/>
      <c r="D117" s="213" t="s">
        <v>1012</v>
      </c>
      <c r="E117" s="213"/>
      <c r="F117" s="214">
        <v>21.53</v>
      </c>
      <c r="G117" s="213"/>
      <c r="H117" s="215"/>
    </row>
    <row r="118" spans="1:8" s="2" customFormat="1" ht="11.25">
      <c r="A118" s="216"/>
      <c r="B118" s="216"/>
      <c r="C118" s="210"/>
      <c r="D118" s="217" t="s">
        <v>153</v>
      </c>
      <c r="E118" s="217"/>
      <c r="F118" s="218">
        <v>94.59</v>
      </c>
      <c r="G118" s="216"/>
      <c r="H118" s="219"/>
    </row>
    <row r="119" spans="1:8" s="2" customFormat="1" ht="11.25">
      <c r="A119" s="209"/>
      <c r="B119" s="209"/>
      <c r="C119" s="210"/>
      <c r="D119" s="209" t="s">
        <v>1013</v>
      </c>
      <c r="E119" s="209"/>
      <c r="F119" s="211"/>
      <c r="G119" s="209"/>
      <c r="H119" s="212"/>
    </row>
    <row r="120" spans="1:8" s="2" customFormat="1" ht="11.25">
      <c r="A120" s="213"/>
      <c r="B120" s="213"/>
      <c r="C120" s="210"/>
      <c r="D120" s="213" t="s">
        <v>1014</v>
      </c>
      <c r="E120" s="213"/>
      <c r="F120" s="214">
        <v>74.21</v>
      </c>
      <c r="G120" s="213"/>
      <c r="H120" s="215"/>
    </row>
    <row r="121" spans="1:8" s="2" customFormat="1" ht="11.25">
      <c r="A121" s="213"/>
      <c r="B121" s="213"/>
      <c r="C121" s="210"/>
      <c r="D121" s="213" t="s">
        <v>1015</v>
      </c>
      <c r="E121" s="213"/>
      <c r="F121" s="214">
        <v>21.82</v>
      </c>
      <c r="G121" s="213"/>
      <c r="H121" s="215"/>
    </row>
    <row r="122" spans="1:8" s="2" customFormat="1" ht="11.25">
      <c r="A122" s="216"/>
      <c r="B122" s="216"/>
      <c r="C122" s="210"/>
      <c r="D122" s="217" t="s">
        <v>153</v>
      </c>
      <c r="E122" s="217"/>
      <c r="F122" s="218">
        <v>96.03</v>
      </c>
      <c r="G122" s="216"/>
      <c r="H122" s="219"/>
    </row>
    <row r="123" spans="1:8" s="2" customFormat="1" ht="11.25">
      <c r="A123" s="220"/>
      <c r="B123" s="220"/>
      <c r="C123" s="221" t="s">
        <v>1016</v>
      </c>
      <c r="D123" s="221" t="s">
        <v>192</v>
      </c>
      <c r="E123" s="220"/>
      <c r="F123" s="222">
        <v>190.62</v>
      </c>
      <c r="G123" s="220"/>
      <c r="H123" s="223"/>
    </row>
    <row r="124" spans="1:8" s="2" customFormat="1" ht="11.25">
      <c r="A124" s="227">
        <v>31</v>
      </c>
      <c r="B124" s="228" t="s">
        <v>1017</v>
      </c>
      <c r="C124" s="229" t="s">
        <v>1018</v>
      </c>
      <c r="D124" s="229" t="s">
        <v>1019</v>
      </c>
      <c r="E124" s="229" t="s">
        <v>197</v>
      </c>
      <c r="F124" s="230">
        <v>1069.95</v>
      </c>
      <c r="G124" s="231"/>
      <c r="H124" s="232"/>
    </row>
    <row r="125" spans="1:8" s="2" customFormat="1" ht="11.25">
      <c r="A125" s="213"/>
      <c r="B125" s="213"/>
      <c r="C125" s="210"/>
      <c r="D125" s="213" t="s">
        <v>1020</v>
      </c>
      <c r="E125" s="213"/>
      <c r="F125" s="214">
        <v>1069.95</v>
      </c>
      <c r="G125" s="213"/>
      <c r="H125" s="215"/>
    </row>
    <row r="126" spans="1:8" s="2" customFormat="1" ht="11.25">
      <c r="A126" s="220"/>
      <c r="B126" s="220"/>
      <c r="C126" s="221"/>
      <c r="D126" s="221" t="s">
        <v>192</v>
      </c>
      <c r="E126" s="220"/>
      <c r="F126" s="222">
        <v>1069.95</v>
      </c>
      <c r="G126" s="220"/>
      <c r="H126" s="223"/>
    </row>
    <row r="127" spans="1:8" s="2" customFormat="1" ht="22.5">
      <c r="A127" s="203">
        <v>32</v>
      </c>
      <c r="B127" s="204" t="s">
        <v>879</v>
      </c>
      <c r="C127" s="205" t="s">
        <v>1021</v>
      </c>
      <c r="D127" s="205" t="s">
        <v>1022</v>
      </c>
      <c r="E127" s="205" t="s">
        <v>197</v>
      </c>
      <c r="F127" s="206">
        <v>739.77</v>
      </c>
      <c r="G127" s="207"/>
      <c r="H127" s="208"/>
    </row>
    <row r="128" spans="1:8" s="2" customFormat="1" ht="11.25">
      <c r="A128" s="213"/>
      <c r="B128" s="213"/>
      <c r="C128" s="210"/>
      <c r="D128" s="213" t="s">
        <v>1023</v>
      </c>
      <c r="E128" s="213"/>
      <c r="F128" s="214">
        <v>739.77</v>
      </c>
      <c r="G128" s="213"/>
      <c r="H128" s="215"/>
    </row>
    <row r="129" spans="1:8" s="2" customFormat="1" ht="11.25">
      <c r="A129" s="220"/>
      <c r="B129" s="220"/>
      <c r="C129" s="221"/>
      <c r="D129" s="221" t="s">
        <v>192</v>
      </c>
      <c r="E129" s="220"/>
      <c r="F129" s="222">
        <v>739.77</v>
      </c>
      <c r="G129" s="220"/>
      <c r="H129" s="223"/>
    </row>
    <row r="130" spans="1:8" s="2" customFormat="1" ht="22.5">
      <c r="A130" s="209"/>
      <c r="B130" s="209"/>
      <c r="C130" s="210"/>
      <c r="D130" s="209" t="s">
        <v>1024</v>
      </c>
      <c r="E130" s="209"/>
      <c r="F130" s="211"/>
      <c r="G130" s="209"/>
      <c r="H130" s="212"/>
    </row>
    <row r="131" spans="1:8" s="2" customFormat="1" ht="22.5">
      <c r="A131" s="203">
        <v>33</v>
      </c>
      <c r="B131" s="204" t="s">
        <v>879</v>
      </c>
      <c r="C131" s="205" t="s">
        <v>1025</v>
      </c>
      <c r="D131" s="205" t="s">
        <v>1026</v>
      </c>
      <c r="E131" s="205" t="s">
        <v>197</v>
      </c>
      <c r="F131" s="206">
        <v>190.62</v>
      </c>
      <c r="G131" s="207"/>
      <c r="H131" s="208"/>
    </row>
    <row r="132" spans="1:8" s="2" customFormat="1" ht="11.25">
      <c r="A132" s="213"/>
      <c r="B132" s="213"/>
      <c r="C132" s="210"/>
      <c r="D132" s="213" t="s">
        <v>1027</v>
      </c>
      <c r="E132" s="213"/>
      <c r="F132" s="214">
        <v>190.62</v>
      </c>
      <c r="G132" s="213"/>
      <c r="H132" s="215"/>
    </row>
    <row r="133" spans="1:8" s="2" customFormat="1" ht="11.25">
      <c r="A133" s="220"/>
      <c r="B133" s="220"/>
      <c r="C133" s="221"/>
      <c r="D133" s="221" t="s">
        <v>192</v>
      </c>
      <c r="E133" s="220"/>
      <c r="F133" s="222">
        <v>190.62</v>
      </c>
      <c r="G133" s="220"/>
      <c r="H133" s="223"/>
    </row>
    <row r="134" spans="1:8" s="2" customFormat="1" ht="33.75">
      <c r="A134" s="227">
        <v>34</v>
      </c>
      <c r="B134" s="228" t="s">
        <v>1028</v>
      </c>
      <c r="C134" s="229" t="s">
        <v>1029</v>
      </c>
      <c r="D134" s="229" t="s">
        <v>1030</v>
      </c>
      <c r="E134" s="229" t="s">
        <v>197</v>
      </c>
      <c r="F134" s="230">
        <v>1069.95</v>
      </c>
      <c r="G134" s="231"/>
      <c r="H134" s="232"/>
    </row>
    <row r="135" spans="1:8" s="2" customFormat="1" ht="11.25">
      <c r="A135" s="213"/>
      <c r="B135" s="213"/>
      <c r="C135" s="210"/>
      <c r="D135" s="213" t="s">
        <v>1020</v>
      </c>
      <c r="E135" s="213"/>
      <c r="F135" s="214">
        <v>1069.95</v>
      </c>
      <c r="G135" s="213"/>
      <c r="H135" s="215"/>
    </row>
    <row r="136" spans="1:8" s="2" customFormat="1" ht="11.25">
      <c r="A136" s="220"/>
      <c r="B136" s="220"/>
      <c r="C136" s="221"/>
      <c r="D136" s="221" t="s">
        <v>192</v>
      </c>
      <c r="E136" s="220"/>
      <c r="F136" s="222">
        <v>1069.95</v>
      </c>
      <c r="G136" s="220"/>
      <c r="H136" s="223"/>
    </row>
    <row r="137" spans="1:8" s="2" customFormat="1" ht="22.5">
      <c r="A137" s="203">
        <v>35</v>
      </c>
      <c r="B137" s="204" t="s">
        <v>879</v>
      </c>
      <c r="C137" s="205" t="s">
        <v>1031</v>
      </c>
      <c r="D137" s="205" t="s">
        <v>1032</v>
      </c>
      <c r="E137" s="205" t="s">
        <v>197</v>
      </c>
      <c r="F137" s="206">
        <v>739.77</v>
      </c>
      <c r="G137" s="207"/>
      <c r="H137" s="208"/>
    </row>
    <row r="138" spans="1:8" s="2" customFormat="1" ht="11.25">
      <c r="A138" s="213"/>
      <c r="B138" s="213"/>
      <c r="C138" s="210"/>
      <c r="D138" s="213" t="s">
        <v>1023</v>
      </c>
      <c r="E138" s="213"/>
      <c r="F138" s="214">
        <v>739.77</v>
      </c>
      <c r="G138" s="213"/>
      <c r="H138" s="215"/>
    </row>
    <row r="139" spans="1:8" s="2" customFormat="1" ht="11.25">
      <c r="A139" s="220"/>
      <c r="B139" s="220"/>
      <c r="C139" s="221"/>
      <c r="D139" s="221" t="s">
        <v>192</v>
      </c>
      <c r="E139" s="220"/>
      <c r="F139" s="222">
        <v>739.77</v>
      </c>
      <c r="G139" s="220"/>
      <c r="H139" s="223"/>
    </row>
    <row r="140" spans="1:8" s="2" customFormat="1" ht="33.75">
      <c r="A140" s="209"/>
      <c r="B140" s="209"/>
      <c r="C140" s="210"/>
      <c r="D140" s="209" t="s">
        <v>1033</v>
      </c>
      <c r="E140" s="209"/>
      <c r="F140" s="211"/>
      <c r="G140" s="209"/>
      <c r="H140" s="212"/>
    </row>
    <row r="141" spans="1:8" s="2" customFormat="1" ht="33.75">
      <c r="A141" s="203">
        <v>36</v>
      </c>
      <c r="B141" s="204" t="s">
        <v>879</v>
      </c>
      <c r="C141" s="205" t="s">
        <v>1034</v>
      </c>
      <c r="D141" s="205" t="s">
        <v>1035</v>
      </c>
      <c r="E141" s="205" t="s">
        <v>197</v>
      </c>
      <c r="F141" s="206">
        <v>123.95</v>
      </c>
      <c r="G141" s="207"/>
      <c r="H141" s="208"/>
    </row>
    <row r="142" spans="1:8" s="2" customFormat="1" ht="11.25">
      <c r="A142" s="209"/>
      <c r="B142" s="209"/>
      <c r="C142" s="210"/>
      <c r="D142" s="209" t="s">
        <v>1010</v>
      </c>
      <c r="E142" s="209"/>
      <c r="F142" s="211"/>
      <c r="G142" s="209"/>
      <c r="H142" s="212"/>
    </row>
    <row r="143" spans="1:8" s="2" customFormat="1" ht="11.25">
      <c r="A143" s="213"/>
      <c r="B143" s="213"/>
      <c r="C143" s="210"/>
      <c r="D143" s="213" t="s">
        <v>1036</v>
      </c>
      <c r="E143" s="213"/>
      <c r="F143" s="214">
        <v>49.46</v>
      </c>
      <c r="G143" s="213"/>
      <c r="H143" s="215"/>
    </row>
    <row r="144" spans="1:8" s="2" customFormat="1" ht="11.25">
      <c r="A144" s="213"/>
      <c r="B144" s="213"/>
      <c r="C144" s="210"/>
      <c r="D144" s="213" t="s">
        <v>1037</v>
      </c>
      <c r="E144" s="213"/>
      <c r="F144" s="214">
        <v>13.25</v>
      </c>
      <c r="G144" s="213"/>
      <c r="H144" s="215"/>
    </row>
    <row r="145" spans="1:8" s="2" customFormat="1" ht="11.25">
      <c r="A145" s="216"/>
      <c r="B145" s="216"/>
      <c r="C145" s="210"/>
      <c r="D145" s="217" t="s">
        <v>153</v>
      </c>
      <c r="E145" s="217"/>
      <c r="F145" s="218">
        <v>62.71</v>
      </c>
      <c r="G145" s="216"/>
      <c r="H145" s="219"/>
    </row>
    <row r="146" spans="1:8" s="2" customFormat="1" ht="11.25">
      <c r="A146" s="209"/>
      <c r="B146" s="209"/>
      <c r="C146" s="210"/>
      <c r="D146" s="209" t="s">
        <v>1013</v>
      </c>
      <c r="E146" s="209"/>
      <c r="F146" s="211"/>
      <c r="G146" s="209"/>
      <c r="H146" s="212"/>
    </row>
    <row r="147" spans="1:8" s="2" customFormat="1" ht="11.25">
      <c r="A147" s="213"/>
      <c r="B147" s="213"/>
      <c r="C147" s="210"/>
      <c r="D147" s="213" t="s">
        <v>1038</v>
      </c>
      <c r="E147" s="213"/>
      <c r="F147" s="214">
        <v>47.82</v>
      </c>
      <c r="G147" s="213"/>
      <c r="H147" s="215"/>
    </row>
    <row r="148" spans="1:8" s="2" customFormat="1" ht="11.25">
      <c r="A148" s="213"/>
      <c r="B148" s="213"/>
      <c r="C148" s="210"/>
      <c r="D148" s="213" t="s">
        <v>1039</v>
      </c>
      <c r="E148" s="213"/>
      <c r="F148" s="214">
        <v>13.42</v>
      </c>
      <c r="G148" s="213"/>
      <c r="H148" s="215"/>
    </row>
    <row r="149" spans="1:8" s="2" customFormat="1" ht="11.25">
      <c r="A149" s="216"/>
      <c r="B149" s="216"/>
      <c r="C149" s="210"/>
      <c r="D149" s="217" t="s">
        <v>153</v>
      </c>
      <c r="E149" s="217"/>
      <c r="F149" s="218">
        <v>61.24</v>
      </c>
      <c r="G149" s="216"/>
      <c r="H149" s="219"/>
    </row>
    <row r="150" spans="1:8" s="2" customFormat="1" ht="11.25">
      <c r="A150" s="220"/>
      <c r="B150" s="220"/>
      <c r="C150" s="221" t="s">
        <v>1040</v>
      </c>
      <c r="D150" s="221" t="s">
        <v>192</v>
      </c>
      <c r="E150" s="220"/>
      <c r="F150" s="222">
        <v>123.95</v>
      </c>
      <c r="G150" s="220"/>
      <c r="H150" s="223"/>
    </row>
    <row r="151" spans="1:8" s="2" customFormat="1" ht="22.5">
      <c r="A151" s="227">
        <v>37</v>
      </c>
      <c r="B151" s="228" t="s">
        <v>1041</v>
      </c>
      <c r="C151" s="229" t="s">
        <v>1042</v>
      </c>
      <c r="D151" s="229" t="s">
        <v>1043</v>
      </c>
      <c r="E151" s="229" t="s">
        <v>197</v>
      </c>
      <c r="F151" s="230">
        <v>993.28</v>
      </c>
      <c r="G151" s="231"/>
      <c r="H151" s="232"/>
    </row>
    <row r="152" spans="1:8" s="2" customFormat="1" ht="11.25">
      <c r="A152" s="213"/>
      <c r="B152" s="213"/>
      <c r="C152" s="210"/>
      <c r="D152" s="213" t="s">
        <v>1044</v>
      </c>
      <c r="E152" s="213"/>
      <c r="F152" s="214">
        <v>993.28</v>
      </c>
      <c r="G152" s="213"/>
      <c r="H152" s="215"/>
    </row>
    <row r="153" spans="1:8" s="2" customFormat="1" ht="11.25">
      <c r="A153" s="220"/>
      <c r="B153" s="220"/>
      <c r="C153" s="221"/>
      <c r="D153" s="221" t="s">
        <v>192</v>
      </c>
      <c r="E153" s="220"/>
      <c r="F153" s="222">
        <v>993.28</v>
      </c>
      <c r="G153" s="220"/>
      <c r="H153" s="223"/>
    </row>
    <row r="154" spans="1:8" s="2" customFormat="1" ht="11.25">
      <c r="A154" s="227">
        <v>38</v>
      </c>
      <c r="B154" s="228" t="s">
        <v>378</v>
      </c>
      <c r="C154" s="229" t="s">
        <v>1045</v>
      </c>
      <c r="D154" s="229" t="s">
        <v>1046</v>
      </c>
      <c r="E154" s="229" t="s">
        <v>245</v>
      </c>
      <c r="F154" s="230">
        <v>5183</v>
      </c>
      <c r="G154" s="231"/>
      <c r="H154" s="232"/>
    </row>
    <row r="155" spans="1:8" s="2" customFormat="1" ht="11.25">
      <c r="A155" s="209"/>
      <c r="B155" s="209"/>
      <c r="C155" s="210"/>
      <c r="D155" s="209" t="s">
        <v>1047</v>
      </c>
      <c r="E155" s="209"/>
      <c r="F155" s="211"/>
      <c r="G155" s="209"/>
      <c r="H155" s="212"/>
    </row>
    <row r="156" spans="1:8" s="2" customFormat="1" ht="11.25">
      <c r="A156" s="213"/>
      <c r="B156" s="213"/>
      <c r="C156" s="210"/>
      <c r="D156" s="213" t="s">
        <v>1048</v>
      </c>
      <c r="E156" s="213"/>
      <c r="F156" s="214">
        <v>5182.32</v>
      </c>
      <c r="G156" s="213"/>
      <c r="H156" s="215"/>
    </row>
    <row r="157" spans="1:8" s="2" customFormat="1" ht="11.25">
      <c r="A157" s="220"/>
      <c r="B157" s="220"/>
      <c r="C157" s="221"/>
      <c r="D157" s="221" t="s">
        <v>192</v>
      </c>
      <c r="E157" s="220"/>
      <c r="F157" s="222">
        <v>5182.32</v>
      </c>
      <c r="G157" s="220"/>
      <c r="H157" s="223"/>
    </row>
    <row r="158" spans="1:8" s="2" customFormat="1" ht="11.25">
      <c r="A158" s="213"/>
      <c r="B158" s="213"/>
      <c r="C158" s="210"/>
      <c r="D158" s="213" t="s">
        <v>1049</v>
      </c>
      <c r="E158" s="213"/>
      <c r="F158" s="214">
        <v>5183</v>
      </c>
      <c r="G158" s="213"/>
      <c r="H158" s="215"/>
    </row>
    <row r="159" spans="1:8" s="2" customFormat="1" ht="22.5">
      <c r="A159" s="203">
        <v>39</v>
      </c>
      <c r="B159" s="204" t="s">
        <v>879</v>
      </c>
      <c r="C159" s="205" t="s">
        <v>1050</v>
      </c>
      <c r="D159" s="205" t="s">
        <v>1051</v>
      </c>
      <c r="E159" s="205" t="s">
        <v>197</v>
      </c>
      <c r="F159" s="206">
        <v>863.72</v>
      </c>
      <c r="G159" s="207"/>
      <c r="H159" s="208"/>
    </row>
    <row r="160" spans="1:8" s="2" customFormat="1" ht="11.25">
      <c r="A160" s="213"/>
      <c r="B160" s="213"/>
      <c r="C160" s="210"/>
      <c r="D160" s="213" t="s">
        <v>1052</v>
      </c>
      <c r="E160" s="213"/>
      <c r="F160" s="214">
        <v>863.72</v>
      </c>
      <c r="G160" s="213"/>
      <c r="H160" s="215"/>
    </row>
    <row r="161" spans="1:8" s="2" customFormat="1" ht="11.25">
      <c r="A161" s="220"/>
      <c r="B161" s="220"/>
      <c r="C161" s="221" t="s">
        <v>1053</v>
      </c>
      <c r="D161" s="221" t="s">
        <v>192</v>
      </c>
      <c r="E161" s="220"/>
      <c r="F161" s="222">
        <v>863.72</v>
      </c>
      <c r="G161" s="220"/>
      <c r="H161" s="223"/>
    </row>
    <row r="162" spans="1:8" s="2" customFormat="1" ht="22.5">
      <c r="A162" s="227">
        <v>40</v>
      </c>
      <c r="B162" s="228" t="s">
        <v>1054</v>
      </c>
      <c r="C162" s="229" t="s">
        <v>1055</v>
      </c>
      <c r="D162" s="229" t="s">
        <v>1056</v>
      </c>
      <c r="E162" s="229" t="s">
        <v>197</v>
      </c>
      <c r="F162" s="230">
        <v>993.28</v>
      </c>
      <c r="G162" s="231"/>
      <c r="H162" s="232"/>
    </row>
    <row r="163" spans="1:8" s="2" customFormat="1" ht="11.25">
      <c r="A163" s="213"/>
      <c r="B163" s="213"/>
      <c r="C163" s="210"/>
      <c r="D163" s="213" t="s">
        <v>1057</v>
      </c>
      <c r="E163" s="213"/>
      <c r="F163" s="214">
        <v>993.28</v>
      </c>
      <c r="G163" s="213"/>
      <c r="H163" s="215"/>
    </row>
    <row r="164" spans="1:8" s="2" customFormat="1" ht="11.25">
      <c r="A164" s="220"/>
      <c r="B164" s="220"/>
      <c r="C164" s="221"/>
      <c r="D164" s="221" t="s">
        <v>192</v>
      </c>
      <c r="E164" s="220"/>
      <c r="F164" s="222">
        <v>993.28</v>
      </c>
      <c r="G164" s="220"/>
      <c r="H164" s="223"/>
    </row>
    <row r="165" spans="1:8" s="2" customFormat="1" ht="22.5">
      <c r="A165" s="203">
        <v>41</v>
      </c>
      <c r="B165" s="204" t="s">
        <v>879</v>
      </c>
      <c r="C165" s="205" t="s">
        <v>1058</v>
      </c>
      <c r="D165" s="205" t="s">
        <v>1059</v>
      </c>
      <c r="E165" s="205" t="s">
        <v>144</v>
      </c>
      <c r="F165" s="206">
        <v>242.5</v>
      </c>
      <c r="G165" s="207"/>
      <c r="H165" s="208"/>
    </row>
    <row r="166" spans="1:8" s="2" customFormat="1" ht="11.25">
      <c r="A166" s="209"/>
      <c r="B166" s="209"/>
      <c r="C166" s="210"/>
      <c r="D166" s="209" t="s">
        <v>1060</v>
      </c>
      <c r="E166" s="209"/>
      <c r="F166" s="211"/>
      <c r="G166" s="209"/>
      <c r="H166" s="212"/>
    </row>
    <row r="167" spans="1:8" s="2" customFormat="1" ht="11.25">
      <c r="A167" s="209"/>
      <c r="B167" s="209"/>
      <c r="C167" s="210"/>
      <c r="D167" s="209" t="s">
        <v>1061</v>
      </c>
      <c r="E167" s="209"/>
      <c r="F167" s="211"/>
      <c r="G167" s="209"/>
      <c r="H167" s="212"/>
    </row>
    <row r="168" spans="1:8" s="2" customFormat="1" ht="11.25">
      <c r="A168" s="213"/>
      <c r="B168" s="213"/>
      <c r="C168" s="210"/>
      <c r="D168" s="213" t="s">
        <v>1062</v>
      </c>
      <c r="E168" s="213"/>
      <c r="F168" s="214">
        <v>55.67</v>
      </c>
      <c r="G168" s="213"/>
      <c r="H168" s="215"/>
    </row>
    <row r="169" spans="1:8" s="2" customFormat="1" ht="11.25">
      <c r="A169" s="213"/>
      <c r="B169" s="213"/>
      <c r="C169" s="210"/>
      <c r="D169" s="213" t="s">
        <v>1063</v>
      </c>
      <c r="E169" s="213"/>
      <c r="F169" s="214">
        <v>54.97</v>
      </c>
      <c r="G169" s="213"/>
      <c r="H169" s="215"/>
    </row>
    <row r="170" spans="1:8" s="2" customFormat="1" ht="11.25">
      <c r="A170" s="209"/>
      <c r="B170" s="209"/>
      <c r="C170" s="210"/>
      <c r="D170" s="209" t="s">
        <v>1064</v>
      </c>
      <c r="E170" s="209"/>
      <c r="F170" s="211"/>
      <c r="G170" s="209"/>
      <c r="H170" s="212"/>
    </row>
    <row r="171" spans="1:8" s="2" customFormat="1" ht="11.25">
      <c r="A171" s="213"/>
      <c r="B171" s="213"/>
      <c r="C171" s="210"/>
      <c r="D171" s="213" t="s">
        <v>1065</v>
      </c>
      <c r="E171" s="213"/>
      <c r="F171" s="214">
        <v>65.93</v>
      </c>
      <c r="G171" s="213"/>
      <c r="H171" s="215"/>
    </row>
    <row r="172" spans="1:8" s="2" customFormat="1" ht="11.25">
      <c r="A172" s="216"/>
      <c r="B172" s="216"/>
      <c r="C172" s="210" t="s">
        <v>1066</v>
      </c>
      <c r="D172" s="217" t="s">
        <v>153</v>
      </c>
      <c r="E172" s="217"/>
      <c r="F172" s="218">
        <v>176.57</v>
      </c>
      <c r="G172" s="216"/>
      <c r="H172" s="219"/>
    </row>
    <row r="173" spans="1:8" s="2" customFormat="1" ht="11.25">
      <c r="A173" s="209"/>
      <c r="B173" s="209"/>
      <c r="C173" s="210"/>
      <c r="D173" s="209" t="s">
        <v>1067</v>
      </c>
      <c r="E173" s="209"/>
      <c r="F173" s="211"/>
      <c r="G173" s="209"/>
      <c r="H173" s="212"/>
    </row>
    <row r="174" spans="1:8" s="2" customFormat="1" ht="11.25">
      <c r="A174" s="209"/>
      <c r="B174" s="209"/>
      <c r="C174" s="210"/>
      <c r="D174" s="209" t="s">
        <v>1064</v>
      </c>
      <c r="E174" s="209"/>
      <c r="F174" s="211"/>
      <c r="G174" s="209"/>
      <c r="H174" s="212"/>
    </row>
    <row r="175" spans="1:8" s="2" customFormat="1" ht="11.25">
      <c r="A175" s="213"/>
      <c r="B175" s="213"/>
      <c r="C175" s="210"/>
      <c r="D175" s="213" t="s">
        <v>1065</v>
      </c>
      <c r="E175" s="213"/>
      <c r="F175" s="214">
        <v>65.93</v>
      </c>
      <c r="G175" s="213"/>
      <c r="H175" s="215"/>
    </row>
    <row r="176" spans="1:8" s="2" customFormat="1" ht="11.25">
      <c r="A176" s="216"/>
      <c r="B176" s="216"/>
      <c r="C176" s="210" t="s">
        <v>1068</v>
      </c>
      <c r="D176" s="217" t="s">
        <v>153</v>
      </c>
      <c r="E176" s="217"/>
      <c r="F176" s="218">
        <v>65.93</v>
      </c>
      <c r="G176" s="216"/>
      <c r="H176" s="219"/>
    </row>
    <row r="177" spans="1:8" s="2" customFormat="1" ht="11.25">
      <c r="A177" s="220"/>
      <c r="B177" s="220"/>
      <c r="C177" s="221"/>
      <c r="D177" s="221" t="s">
        <v>192</v>
      </c>
      <c r="E177" s="220"/>
      <c r="F177" s="222">
        <v>242.5</v>
      </c>
      <c r="G177" s="220"/>
      <c r="H177" s="223"/>
    </row>
    <row r="178" spans="1:8" s="2" customFormat="1" ht="22.5">
      <c r="A178" s="227">
        <v>42</v>
      </c>
      <c r="B178" s="228" t="s">
        <v>1069</v>
      </c>
      <c r="C178" s="229" t="s">
        <v>1070</v>
      </c>
      <c r="D178" s="229" t="s">
        <v>1071</v>
      </c>
      <c r="E178" s="229" t="s">
        <v>197</v>
      </c>
      <c r="F178" s="230">
        <v>112.96</v>
      </c>
      <c r="G178" s="231"/>
      <c r="H178" s="232"/>
    </row>
    <row r="179" spans="1:8" s="2" customFormat="1" ht="11.25">
      <c r="A179" s="209"/>
      <c r="B179" s="209"/>
      <c r="C179" s="210"/>
      <c r="D179" s="209" t="s">
        <v>1060</v>
      </c>
      <c r="E179" s="209"/>
      <c r="F179" s="211"/>
      <c r="G179" s="209"/>
      <c r="H179" s="212"/>
    </row>
    <row r="180" spans="1:8" s="2" customFormat="1" ht="11.25">
      <c r="A180" s="209"/>
      <c r="B180" s="209"/>
      <c r="C180" s="210"/>
      <c r="D180" s="209" t="s">
        <v>1061</v>
      </c>
      <c r="E180" s="209"/>
      <c r="F180" s="211"/>
      <c r="G180" s="209"/>
      <c r="H180" s="212"/>
    </row>
    <row r="181" spans="1:8" s="2" customFormat="1" ht="11.25">
      <c r="A181" s="213"/>
      <c r="B181" s="213"/>
      <c r="C181" s="210"/>
      <c r="D181" s="213" t="s">
        <v>1072</v>
      </c>
      <c r="E181" s="213"/>
      <c r="F181" s="214">
        <v>31.73</v>
      </c>
      <c r="G181" s="213"/>
      <c r="H181" s="215"/>
    </row>
    <row r="182" spans="1:8" s="2" customFormat="1" ht="11.25">
      <c r="A182" s="213"/>
      <c r="B182" s="213"/>
      <c r="C182" s="210"/>
      <c r="D182" s="213" t="s">
        <v>1073</v>
      </c>
      <c r="E182" s="213"/>
      <c r="F182" s="214">
        <v>39.03</v>
      </c>
      <c r="G182" s="213"/>
      <c r="H182" s="215"/>
    </row>
    <row r="183" spans="1:8" s="2" customFormat="1" ht="11.25">
      <c r="A183" s="209"/>
      <c r="B183" s="209"/>
      <c r="C183" s="210"/>
      <c r="D183" s="209" t="s">
        <v>1064</v>
      </c>
      <c r="E183" s="209"/>
      <c r="F183" s="211"/>
      <c r="G183" s="209"/>
      <c r="H183" s="212"/>
    </row>
    <row r="184" spans="1:8" s="2" customFormat="1" ht="11.25">
      <c r="A184" s="213"/>
      <c r="B184" s="213"/>
      <c r="C184" s="210"/>
      <c r="D184" s="213" t="s">
        <v>1074</v>
      </c>
      <c r="E184" s="213"/>
      <c r="F184" s="214">
        <v>42.2</v>
      </c>
      <c r="G184" s="213"/>
      <c r="H184" s="215"/>
    </row>
    <row r="185" spans="1:8" s="2" customFormat="1" ht="11.25">
      <c r="A185" s="220"/>
      <c r="B185" s="220"/>
      <c r="C185" s="221"/>
      <c r="D185" s="221" t="s">
        <v>192</v>
      </c>
      <c r="E185" s="220"/>
      <c r="F185" s="222">
        <v>112.96</v>
      </c>
      <c r="G185" s="220"/>
      <c r="H185" s="223"/>
    </row>
    <row r="186" spans="1:8" s="2" customFormat="1" ht="22.5">
      <c r="A186" s="227">
        <v>43</v>
      </c>
      <c r="B186" s="228" t="s">
        <v>1069</v>
      </c>
      <c r="C186" s="229" t="s">
        <v>1075</v>
      </c>
      <c r="D186" s="229" t="s">
        <v>1076</v>
      </c>
      <c r="E186" s="229" t="s">
        <v>197</v>
      </c>
      <c r="F186" s="230">
        <v>42.2</v>
      </c>
      <c r="G186" s="231"/>
      <c r="H186" s="232"/>
    </row>
    <row r="187" spans="1:8" s="2" customFormat="1" ht="11.25">
      <c r="A187" s="209"/>
      <c r="B187" s="209"/>
      <c r="C187" s="210"/>
      <c r="D187" s="209" t="s">
        <v>1067</v>
      </c>
      <c r="E187" s="209"/>
      <c r="F187" s="211"/>
      <c r="G187" s="209"/>
      <c r="H187" s="212"/>
    </row>
    <row r="188" spans="1:8" s="2" customFormat="1" ht="11.25">
      <c r="A188" s="209"/>
      <c r="B188" s="209"/>
      <c r="C188" s="210"/>
      <c r="D188" s="209" t="s">
        <v>1064</v>
      </c>
      <c r="E188" s="209"/>
      <c r="F188" s="211"/>
      <c r="G188" s="209"/>
      <c r="H188" s="212"/>
    </row>
    <row r="189" spans="1:8" s="2" customFormat="1" ht="11.25">
      <c r="A189" s="213"/>
      <c r="B189" s="213"/>
      <c r="C189" s="210"/>
      <c r="D189" s="213" t="s">
        <v>1074</v>
      </c>
      <c r="E189" s="213"/>
      <c r="F189" s="214">
        <v>42.2</v>
      </c>
      <c r="G189" s="213"/>
      <c r="H189" s="215"/>
    </row>
    <row r="190" spans="1:8" s="2" customFormat="1" ht="11.25">
      <c r="A190" s="220"/>
      <c r="B190" s="220"/>
      <c r="C190" s="221"/>
      <c r="D190" s="221" t="s">
        <v>192</v>
      </c>
      <c r="E190" s="220"/>
      <c r="F190" s="222">
        <v>42.2</v>
      </c>
      <c r="G190" s="220"/>
      <c r="H190" s="223"/>
    </row>
    <row r="191" spans="1:8" s="2" customFormat="1" ht="22.5">
      <c r="A191" s="203">
        <v>44</v>
      </c>
      <c r="B191" s="204" t="s">
        <v>879</v>
      </c>
      <c r="C191" s="205" t="s">
        <v>895</v>
      </c>
      <c r="D191" s="205" t="s">
        <v>896</v>
      </c>
      <c r="E191" s="205" t="s">
        <v>392</v>
      </c>
      <c r="F191" s="206"/>
      <c r="G191" s="207"/>
      <c r="H191" s="208"/>
    </row>
    <row r="192" spans="1:8" s="2" customFormat="1" ht="12.75">
      <c r="A192" s="152"/>
      <c r="B192" s="152"/>
      <c r="C192" s="201" t="s">
        <v>338</v>
      </c>
      <c r="D192" s="201" t="s">
        <v>339</v>
      </c>
      <c r="E192" s="152"/>
      <c r="F192" s="152"/>
      <c r="G192" s="152"/>
      <c r="H192" s="224"/>
    </row>
    <row r="193" spans="1:8" s="2" customFormat="1" ht="22.5">
      <c r="A193" s="203">
        <v>45</v>
      </c>
      <c r="B193" s="204" t="s">
        <v>338</v>
      </c>
      <c r="C193" s="205" t="s">
        <v>1077</v>
      </c>
      <c r="D193" s="205" t="s">
        <v>1078</v>
      </c>
      <c r="E193" s="205" t="s">
        <v>197</v>
      </c>
      <c r="F193" s="206">
        <v>395.6</v>
      </c>
      <c r="G193" s="207"/>
      <c r="H193" s="208"/>
    </row>
    <row r="194" spans="1:8" s="2" customFormat="1" ht="11.25">
      <c r="A194" s="209"/>
      <c r="B194" s="209"/>
      <c r="C194" s="210"/>
      <c r="D194" s="209" t="s">
        <v>1079</v>
      </c>
      <c r="E194" s="209"/>
      <c r="F194" s="211"/>
      <c r="G194" s="209"/>
      <c r="H194" s="212"/>
    </row>
    <row r="195" spans="1:8" s="2" customFormat="1" ht="11.25">
      <c r="A195" s="213"/>
      <c r="B195" s="213"/>
      <c r="C195" s="210"/>
      <c r="D195" s="213" t="s">
        <v>1080</v>
      </c>
      <c r="E195" s="213"/>
      <c r="F195" s="214">
        <v>395.6</v>
      </c>
      <c r="G195" s="213"/>
      <c r="H195" s="215"/>
    </row>
    <row r="196" spans="1:8" s="2" customFormat="1" ht="11.25">
      <c r="A196" s="220"/>
      <c r="B196" s="220"/>
      <c r="C196" s="221"/>
      <c r="D196" s="221" t="s">
        <v>192</v>
      </c>
      <c r="E196" s="220"/>
      <c r="F196" s="222">
        <v>395.6</v>
      </c>
      <c r="G196" s="220"/>
      <c r="H196" s="223"/>
    </row>
    <row r="197" spans="1:8" s="2" customFormat="1" ht="22.5">
      <c r="A197" s="203">
        <v>46</v>
      </c>
      <c r="B197" s="204" t="s">
        <v>338</v>
      </c>
      <c r="C197" s="205" t="s">
        <v>1081</v>
      </c>
      <c r="D197" s="205" t="s">
        <v>1082</v>
      </c>
      <c r="E197" s="205" t="s">
        <v>197</v>
      </c>
      <c r="F197" s="206">
        <v>1479.54</v>
      </c>
      <c r="G197" s="207"/>
      <c r="H197" s="208"/>
    </row>
    <row r="198" spans="1:8" s="2" customFormat="1" ht="11.25">
      <c r="A198" s="209"/>
      <c r="B198" s="209"/>
      <c r="C198" s="210"/>
      <c r="D198" s="209" t="s">
        <v>1083</v>
      </c>
      <c r="E198" s="209"/>
      <c r="F198" s="211"/>
      <c r="G198" s="209"/>
      <c r="H198" s="212"/>
    </row>
    <row r="199" spans="1:8" s="2" customFormat="1" ht="11.25">
      <c r="A199" s="213"/>
      <c r="B199" s="213"/>
      <c r="C199" s="210"/>
      <c r="D199" s="213" t="s">
        <v>1084</v>
      </c>
      <c r="E199" s="213"/>
      <c r="F199" s="214">
        <v>1479.54</v>
      </c>
      <c r="G199" s="213"/>
      <c r="H199" s="215"/>
    </row>
    <row r="200" spans="1:8" s="2" customFormat="1" ht="11.25">
      <c r="A200" s="220"/>
      <c r="B200" s="220"/>
      <c r="C200" s="221"/>
      <c r="D200" s="221" t="s">
        <v>192</v>
      </c>
      <c r="E200" s="220"/>
      <c r="F200" s="222">
        <v>1479.54</v>
      </c>
      <c r="G200" s="220"/>
      <c r="H200" s="223"/>
    </row>
    <row r="201" spans="1:8" s="2" customFormat="1" ht="22.5">
      <c r="A201" s="227">
        <v>47</v>
      </c>
      <c r="B201" s="228" t="s">
        <v>378</v>
      </c>
      <c r="C201" s="229" t="s">
        <v>1085</v>
      </c>
      <c r="D201" s="229" t="s">
        <v>1086</v>
      </c>
      <c r="E201" s="229" t="s">
        <v>197</v>
      </c>
      <c r="F201" s="230">
        <v>754.57</v>
      </c>
      <c r="G201" s="231"/>
      <c r="H201" s="232"/>
    </row>
    <row r="202" spans="1:8" s="2" customFormat="1" ht="11.25">
      <c r="A202" s="213"/>
      <c r="B202" s="213"/>
      <c r="C202" s="210"/>
      <c r="D202" s="213" t="s">
        <v>1087</v>
      </c>
      <c r="E202" s="213"/>
      <c r="F202" s="214">
        <v>754.57</v>
      </c>
      <c r="G202" s="213"/>
      <c r="H202" s="215"/>
    </row>
    <row r="203" spans="1:8" s="2" customFormat="1" ht="11.25">
      <c r="A203" s="220"/>
      <c r="B203" s="220"/>
      <c r="C203" s="221"/>
      <c r="D203" s="221" t="s">
        <v>192</v>
      </c>
      <c r="E203" s="220"/>
      <c r="F203" s="222">
        <v>754.57</v>
      </c>
      <c r="G203" s="220"/>
      <c r="H203" s="223"/>
    </row>
    <row r="204" spans="1:8" s="2" customFormat="1" ht="22.5">
      <c r="A204" s="227">
        <v>48</v>
      </c>
      <c r="B204" s="228" t="s">
        <v>378</v>
      </c>
      <c r="C204" s="229" t="s">
        <v>1088</v>
      </c>
      <c r="D204" s="229" t="s">
        <v>1089</v>
      </c>
      <c r="E204" s="229" t="s">
        <v>197</v>
      </c>
      <c r="F204" s="230">
        <v>754.57</v>
      </c>
      <c r="G204" s="231"/>
      <c r="H204" s="232"/>
    </row>
    <row r="205" spans="1:8" s="2" customFormat="1" ht="11.25">
      <c r="A205" s="213"/>
      <c r="B205" s="213"/>
      <c r="C205" s="210"/>
      <c r="D205" s="213" t="s">
        <v>1087</v>
      </c>
      <c r="E205" s="213"/>
      <c r="F205" s="214">
        <v>754.57</v>
      </c>
      <c r="G205" s="213"/>
      <c r="H205" s="215"/>
    </row>
    <row r="206" spans="1:8" s="2" customFormat="1" ht="11.25">
      <c r="A206" s="220"/>
      <c r="B206" s="220"/>
      <c r="C206" s="221"/>
      <c r="D206" s="221" t="s">
        <v>192</v>
      </c>
      <c r="E206" s="220"/>
      <c r="F206" s="222">
        <v>754.57</v>
      </c>
      <c r="G206" s="220"/>
      <c r="H206" s="223"/>
    </row>
    <row r="207" spans="1:8" s="2" customFormat="1" ht="22.5">
      <c r="A207" s="203">
        <v>49</v>
      </c>
      <c r="B207" s="204" t="s">
        <v>338</v>
      </c>
      <c r="C207" s="205" t="s">
        <v>1090</v>
      </c>
      <c r="D207" s="205" t="s">
        <v>1091</v>
      </c>
      <c r="E207" s="205" t="s">
        <v>197</v>
      </c>
      <c r="F207" s="206">
        <v>739.77</v>
      </c>
      <c r="G207" s="207"/>
      <c r="H207" s="208"/>
    </row>
    <row r="208" spans="1:8" s="2" customFormat="1" ht="11.25">
      <c r="A208" s="209"/>
      <c r="B208" s="209"/>
      <c r="C208" s="210"/>
      <c r="D208" s="209" t="s">
        <v>1092</v>
      </c>
      <c r="E208" s="209"/>
      <c r="F208" s="211"/>
      <c r="G208" s="209"/>
      <c r="H208" s="212"/>
    </row>
    <row r="209" spans="1:8" s="2" customFormat="1" ht="11.25">
      <c r="A209" s="213"/>
      <c r="B209" s="213"/>
      <c r="C209" s="210"/>
      <c r="D209" s="213" t="s">
        <v>1023</v>
      </c>
      <c r="E209" s="213"/>
      <c r="F209" s="214">
        <v>739.77</v>
      </c>
      <c r="G209" s="213"/>
      <c r="H209" s="215"/>
    </row>
    <row r="210" spans="1:8" s="2" customFormat="1" ht="11.25">
      <c r="A210" s="220"/>
      <c r="B210" s="220"/>
      <c r="C210" s="221"/>
      <c r="D210" s="221" t="s">
        <v>192</v>
      </c>
      <c r="E210" s="220"/>
      <c r="F210" s="222">
        <v>739.77</v>
      </c>
      <c r="G210" s="220"/>
      <c r="H210" s="223"/>
    </row>
    <row r="211" spans="1:8" s="2" customFormat="1" ht="22.5">
      <c r="A211" s="227">
        <v>50</v>
      </c>
      <c r="B211" s="228" t="s">
        <v>378</v>
      </c>
      <c r="C211" s="229" t="s">
        <v>1093</v>
      </c>
      <c r="D211" s="229" t="s">
        <v>1094</v>
      </c>
      <c r="E211" s="229" t="s">
        <v>597</v>
      </c>
      <c r="F211" s="230">
        <v>81.37</v>
      </c>
      <c r="G211" s="231"/>
      <c r="H211" s="232"/>
    </row>
    <row r="212" spans="1:8" s="2" customFormat="1" ht="11.25">
      <c r="A212" s="209"/>
      <c r="B212" s="209"/>
      <c r="C212" s="210"/>
      <c r="D212" s="209" t="s">
        <v>1095</v>
      </c>
      <c r="E212" s="209"/>
      <c r="F212" s="211"/>
      <c r="G212" s="209"/>
      <c r="H212" s="212"/>
    </row>
    <row r="213" spans="1:8" s="2" customFormat="1" ht="11.25">
      <c r="A213" s="213"/>
      <c r="B213" s="213"/>
      <c r="C213" s="210"/>
      <c r="D213" s="213" t="s">
        <v>1096</v>
      </c>
      <c r="E213" s="213"/>
      <c r="F213" s="214">
        <v>81.37</v>
      </c>
      <c r="G213" s="213"/>
      <c r="H213" s="215"/>
    </row>
    <row r="214" spans="1:8" s="2" customFormat="1" ht="11.25">
      <c r="A214" s="220"/>
      <c r="B214" s="220"/>
      <c r="C214" s="221"/>
      <c r="D214" s="221" t="s">
        <v>192</v>
      </c>
      <c r="E214" s="220"/>
      <c r="F214" s="222">
        <v>81.37</v>
      </c>
      <c r="G214" s="220"/>
      <c r="H214" s="223"/>
    </row>
    <row r="215" spans="1:8" s="2" customFormat="1" ht="11.25">
      <c r="A215" s="203">
        <v>51</v>
      </c>
      <c r="B215" s="204" t="s">
        <v>338</v>
      </c>
      <c r="C215" s="205" t="s">
        <v>1097</v>
      </c>
      <c r="D215" s="205" t="s">
        <v>1098</v>
      </c>
      <c r="E215" s="205" t="s">
        <v>197</v>
      </c>
      <c r="F215" s="206">
        <v>111.29</v>
      </c>
      <c r="G215" s="207"/>
      <c r="H215" s="208"/>
    </row>
    <row r="216" spans="1:8" s="2" customFormat="1" ht="11.25">
      <c r="A216" s="209"/>
      <c r="B216" s="209"/>
      <c r="C216" s="210"/>
      <c r="D216" s="209" t="s">
        <v>1099</v>
      </c>
      <c r="E216" s="209"/>
      <c r="F216" s="211"/>
      <c r="G216" s="209"/>
      <c r="H216" s="212"/>
    </row>
    <row r="217" spans="1:8" s="2" customFormat="1" ht="11.25">
      <c r="A217" s="213"/>
      <c r="B217" s="213"/>
      <c r="C217" s="210"/>
      <c r="D217" s="213" t="s">
        <v>1100</v>
      </c>
      <c r="E217" s="213"/>
      <c r="F217" s="214">
        <v>61.82</v>
      </c>
      <c r="G217" s="213"/>
      <c r="H217" s="215"/>
    </row>
    <row r="218" spans="1:8" s="2" customFormat="1" ht="11.25">
      <c r="A218" s="209"/>
      <c r="B218" s="209"/>
      <c r="C218" s="210"/>
      <c r="D218" s="209" t="s">
        <v>1101</v>
      </c>
      <c r="E218" s="209"/>
      <c r="F218" s="211"/>
      <c r="G218" s="209"/>
      <c r="H218" s="212"/>
    </row>
    <row r="219" spans="1:8" s="2" customFormat="1" ht="11.25">
      <c r="A219" s="213"/>
      <c r="B219" s="213"/>
      <c r="C219" s="210"/>
      <c r="D219" s="213" t="s">
        <v>1102</v>
      </c>
      <c r="E219" s="213"/>
      <c r="F219" s="214">
        <v>49.47</v>
      </c>
      <c r="G219" s="213"/>
      <c r="H219" s="215"/>
    </row>
    <row r="220" spans="1:8" s="2" customFormat="1" ht="11.25">
      <c r="A220" s="216"/>
      <c r="B220" s="216"/>
      <c r="C220" s="210"/>
      <c r="D220" s="217" t="s">
        <v>153</v>
      </c>
      <c r="E220" s="217"/>
      <c r="F220" s="218">
        <v>111.29</v>
      </c>
      <c r="G220" s="216"/>
      <c r="H220" s="219"/>
    </row>
    <row r="221" spans="1:8" s="2" customFormat="1" ht="11.25">
      <c r="A221" s="220"/>
      <c r="B221" s="220"/>
      <c r="C221" s="221" t="s">
        <v>1103</v>
      </c>
      <c r="D221" s="221" t="s">
        <v>192</v>
      </c>
      <c r="E221" s="220"/>
      <c r="F221" s="222">
        <v>111.29</v>
      </c>
      <c r="G221" s="220"/>
      <c r="H221" s="223"/>
    </row>
    <row r="222" spans="1:8" s="2" customFormat="1" ht="22.5">
      <c r="A222" s="227">
        <v>52</v>
      </c>
      <c r="B222" s="228" t="s">
        <v>378</v>
      </c>
      <c r="C222" s="229" t="s">
        <v>1104</v>
      </c>
      <c r="D222" s="229" t="s">
        <v>1105</v>
      </c>
      <c r="E222" s="229" t="s">
        <v>197</v>
      </c>
      <c r="F222" s="230">
        <v>113.52</v>
      </c>
      <c r="G222" s="231"/>
      <c r="H222" s="232"/>
    </row>
    <row r="223" spans="1:8" s="2" customFormat="1" ht="11.25">
      <c r="A223" s="213"/>
      <c r="B223" s="213"/>
      <c r="C223" s="210"/>
      <c r="D223" s="213" t="s">
        <v>1106</v>
      </c>
      <c r="E223" s="213"/>
      <c r="F223" s="214">
        <v>113.52</v>
      </c>
      <c r="G223" s="213"/>
      <c r="H223" s="215"/>
    </row>
    <row r="224" spans="1:8" s="2" customFormat="1" ht="11.25">
      <c r="A224" s="220"/>
      <c r="B224" s="220"/>
      <c r="C224" s="221"/>
      <c r="D224" s="221" t="s">
        <v>192</v>
      </c>
      <c r="E224" s="220"/>
      <c r="F224" s="222">
        <v>113.52</v>
      </c>
      <c r="G224" s="220"/>
      <c r="H224" s="223"/>
    </row>
    <row r="225" spans="1:8" s="2" customFormat="1" ht="22.5">
      <c r="A225" s="203">
        <v>53</v>
      </c>
      <c r="B225" s="204" t="s">
        <v>338</v>
      </c>
      <c r="C225" s="205" t="s">
        <v>390</v>
      </c>
      <c r="D225" s="205" t="s">
        <v>391</v>
      </c>
      <c r="E225" s="205" t="s">
        <v>392</v>
      </c>
      <c r="F225" s="206"/>
      <c r="G225" s="207"/>
      <c r="H225" s="208"/>
    </row>
    <row r="226" spans="1:8" s="2" customFormat="1" ht="12.75">
      <c r="A226" s="152"/>
      <c r="B226" s="152"/>
      <c r="C226" s="201" t="s">
        <v>1107</v>
      </c>
      <c r="D226" s="201" t="s">
        <v>1108</v>
      </c>
      <c r="E226" s="152"/>
      <c r="F226" s="152"/>
      <c r="G226" s="152"/>
      <c r="H226" s="224"/>
    </row>
    <row r="227" spans="1:8" s="2" customFormat="1" ht="22.5">
      <c r="A227" s="203">
        <v>54</v>
      </c>
      <c r="B227" s="204" t="s">
        <v>1107</v>
      </c>
      <c r="C227" s="205" t="s">
        <v>1109</v>
      </c>
      <c r="D227" s="205" t="s">
        <v>1110</v>
      </c>
      <c r="E227" s="205" t="s">
        <v>245</v>
      </c>
      <c r="F227" s="206">
        <v>4</v>
      </c>
      <c r="G227" s="207"/>
      <c r="H227" s="208"/>
    </row>
    <row r="228" spans="1:8" s="2" customFormat="1" ht="22.5">
      <c r="A228" s="203">
        <v>55</v>
      </c>
      <c r="B228" s="204" t="s">
        <v>1107</v>
      </c>
      <c r="C228" s="205" t="s">
        <v>1111</v>
      </c>
      <c r="D228" s="205" t="s">
        <v>1112</v>
      </c>
      <c r="E228" s="205" t="s">
        <v>392</v>
      </c>
      <c r="F228" s="206"/>
      <c r="G228" s="207"/>
      <c r="H228" s="208"/>
    </row>
    <row r="229" spans="1:8" s="2" customFormat="1" ht="12.75">
      <c r="A229" s="152"/>
      <c r="B229" s="152"/>
      <c r="C229" s="201" t="s">
        <v>393</v>
      </c>
      <c r="D229" s="201" t="s">
        <v>394</v>
      </c>
      <c r="E229" s="152"/>
      <c r="F229" s="152"/>
      <c r="G229" s="152"/>
      <c r="H229" s="224"/>
    </row>
    <row r="230" spans="1:8" s="2" customFormat="1" ht="22.5">
      <c r="A230" s="203">
        <v>56</v>
      </c>
      <c r="B230" s="204" t="s">
        <v>393</v>
      </c>
      <c r="C230" s="205" t="s">
        <v>1113</v>
      </c>
      <c r="D230" s="205" t="s">
        <v>1114</v>
      </c>
      <c r="E230" s="205" t="s">
        <v>144</v>
      </c>
      <c r="F230" s="206">
        <v>100</v>
      </c>
      <c r="G230" s="207"/>
      <c r="H230" s="208"/>
    </row>
    <row r="231" spans="1:8" s="2" customFormat="1" ht="11.25">
      <c r="A231" s="209"/>
      <c r="B231" s="209"/>
      <c r="C231" s="210"/>
      <c r="D231" s="209" t="s">
        <v>1115</v>
      </c>
      <c r="E231" s="209"/>
      <c r="F231" s="211"/>
      <c r="G231" s="209"/>
      <c r="H231" s="212"/>
    </row>
    <row r="232" spans="1:8" s="2" customFormat="1" ht="11.25">
      <c r="A232" s="213"/>
      <c r="B232" s="213"/>
      <c r="C232" s="210"/>
      <c r="D232" s="213" t="s">
        <v>1116</v>
      </c>
      <c r="E232" s="213"/>
      <c r="F232" s="214">
        <v>100</v>
      </c>
      <c r="G232" s="213"/>
      <c r="H232" s="215"/>
    </row>
    <row r="233" spans="1:8" s="2" customFormat="1" ht="11.25">
      <c r="A233" s="220"/>
      <c r="B233" s="220"/>
      <c r="C233" s="221"/>
      <c r="D233" s="221" t="s">
        <v>192</v>
      </c>
      <c r="E233" s="220"/>
      <c r="F233" s="222">
        <v>100</v>
      </c>
      <c r="G233" s="220"/>
      <c r="H233" s="223"/>
    </row>
    <row r="234" spans="1:8" s="2" customFormat="1" ht="11.25">
      <c r="A234" s="203">
        <v>57</v>
      </c>
      <c r="B234" s="204" t="s">
        <v>393</v>
      </c>
      <c r="C234" s="205" t="s">
        <v>1117</v>
      </c>
      <c r="D234" s="205" t="s">
        <v>1118</v>
      </c>
      <c r="E234" s="205" t="s">
        <v>245</v>
      </c>
      <c r="F234" s="206">
        <v>8</v>
      </c>
      <c r="G234" s="207"/>
      <c r="H234" s="208"/>
    </row>
    <row r="235" spans="1:8" s="2" customFormat="1" ht="11.25">
      <c r="A235" s="213"/>
      <c r="B235" s="213"/>
      <c r="C235" s="210"/>
      <c r="D235" s="213" t="s">
        <v>292</v>
      </c>
      <c r="E235" s="213"/>
      <c r="F235" s="214">
        <v>8</v>
      </c>
      <c r="G235" s="213"/>
      <c r="H235" s="215"/>
    </row>
    <row r="236" spans="1:8" s="2" customFormat="1" ht="11.25">
      <c r="A236" s="220"/>
      <c r="B236" s="220"/>
      <c r="C236" s="221"/>
      <c r="D236" s="221" t="s">
        <v>192</v>
      </c>
      <c r="E236" s="220"/>
      <c r="F236" s="222">
        <v>8</v>
      </c>
      <c r="G236" s="220"/>
      <c r="H236" s="223"/>
    </row>
    <row r="237" spans="1:8" s="2" customFormat="1" ht="22.5">
      <c r="A237" s="203">
        <v>58</v>
      </c>
      <c r="B237" s="204" t="s">
        <v>393</v>
      </c>
      <c r="C237" s="205" t="s">
        <v>1119</v>
      </c>
      <c r="D237" s="205" t="s">
        <v>1120</v>
      </c>
      <c r="E237" s="205" t="s">
        <v>144</v>
      </c>
      <c r="F237" s="206">
        <v>33</v>
      </c>
      <c r="G237" s="207"/>
      <c r="H237" s="208"/>
    </row>
    <row r="238" spans="1:8" s="2" customFormat="1" ht="11.25">
      <c r="A238" s="209"/>
      <c r="B238" s="209"/>
      <c r="C238" s="210"/>
      <c r="D238" s="209" t="s">
        <v>1121</v>
      </c>
      <c r="E238" s="209"/>
      <c r="F238" s="211"/>
      <c r="G238" s="209"/>
      <c r="H238" s="212"/>
    </row>
    <row r="239" spans="1:8" s="2" customFormat="1" ht="11.25">
      <c r="A239" s="213"/>
      <c r="B239" s="213"/>
      <c r="C239" s="210"/>
      <c r="D239" s="213" t="s">
        <v>1122</v>
      </c>
      <c r="E239" s="213"/>
      <c r="F239" s="214">
        <v>33</v>
      </c>
      <c r="G239" s="213"/>
      <c r="H239" s="215"/>
    </row>
    <row r="240" spans="1:8" s="2" customFormat="1" ht="11.25">
      <c r="A240" s="220"/>
      <c r="B240" s="220"/>
      <c r="C240" s="221"/>
      <c r="D240" s="221" t="s">
        <v>192</v>
      </c>
      <c r="E240" s="220"/>
      <c r="F240" s="222">
        <v>33</v>
      </c>
      <c r="G240" s="220"/>
      <c r="H240" s="223"/>
    </row>
    <row r="241" spans="1:8" s="2" customFormat="1" ht="22.5">
      <c r="A241" s="203">
        <v>59</v>
      </c>
      <c r="B241" s="204" t="s">
        <v>393</v>
      </c>
      <c r="C241" s="205" t="s">
        <v>1123</v>
      </c>
      <c r="D241" s="205" t="s">
        <v>1124</v>
      </c>
      <c r="E241" s="205" t="s">
        <v>144</v>
      </c>
      <c r="F241" s="206">
        <v>300</v>
      </c>
      <c r="G241" s="207"/>
      <c r="H241" s="208"/>
    </row>
    <row r="242" spans="1:8" s="2" customFormat="1" ht="11.25">
      <c r="A242" s="209"/>
      <c r="B242" s="209"/>
      <c r="C242" s="210"/>
      <c r="D242" s="209" t="s">
        <v>1125</v>
      </c>
      <c r="E242" s="209"/>
      <c r="F242" s="211"/>
      <c r="G242" s="209"/>
      <c r="H242" s="212"/>
    </row>
    <row r="243" spans="1:8" s="2" customFormat="1" ht="11.25">
      <c r="A243" s="213"/>
      <c r="B243" s="213"/>
      <c r="C243" s="210"/>
      <c r="D243" s="213" t="s">
        <v>1126</v>
      </c>
      <c r="E243" s="213"/>
      <c r="F243" s="214">
        <v>300</v>
      </c>
      <c r="G243" s="213"/>
      <c r="H243" s="215"/>
    </row>
    <row r="244" spans="1:8" s="2" customFormat="1" ht="11.25">
      <c r="A244" s="220"/>
      <c r="B244" s="220"/>
      <c r="C244" s="221"/>
      <c r="D244" s="221" t="s">
        <v>192</v>
      </c>
      <c r="E244" s="220"/>
      <c r="F244" s="222">
        <v>300</v>
      </c>
      <c r="G244" s="220"/>
      <c r="H244" s="223"/>
    </row>
    <row r="245" spans="1:8" s="2" customFormat="1" ht="11.25">
      <c r="A245" s="203">
        <v>60</v>
      </c>
      <c r="B245" s="204" t="s">
        <v>393</v>
      </c>
      <c r="C245" s="205" t="s">
        <v>1127</v>
      </c>
      <c r="D245" s="205" t="s">
        <v>1128</v>
      </c>
      <c r="E245" s="205" t="s">
        <v>245</v>
      </c>
      <c r="F245" s="206">
        <v>27</v>
      </c>
      <c r="G245" s="207"/>
      <c r="H245" s="208"/>
    </row>
    <row r="246" spans="1:8" s="2" customFormat="1" ht="11.25">
      <c r="A246" s="209"/>
      <c r="B246" s="209"/>
      <c r="C246" s="210"/>
      <c r="D246" s="209" t="s">
        <v>859</v>
      </c>
      <c r="E246" s="209"/>
      <c r="F246" s="211"/>
      <c r="G246" s="209"/>
      <c r="H246" s="212"/>
    </row>
    <row r="247" spans="1:8" s="2" customFormat="1" ht="11.25">
      <c r="A247" s="213"/>
      <c r="B247" s="213"/>
      <c r="C247" s="210"/>
      <c r="D247" s="213" t="s">
        <v>994</v>
      </c>
      <c r="E247" s="213"/>
      <c r="F247" s="214">
        <v>27</v>
      </c>
      <c r="G247" s="213"/>
      <c r="H247" s="215"/>
    </row>
    <row r="248" spans="1:8" s="2" customFormat="1" ht="11.25">
      <c r="A248" s="220"/>
      <c r="B248" s="220"/>
      <c r="C248" s="221"/>
      <c r="D248" s="221" t="s">
        <v>192</v>
      </c>
      <c r="E248" s="220"/>
      <c r="F248" s="222">
        <v>27</v>
      </c>
      <c r="G248" s="220"/>
      <c r="H248" s="223"/>
    </row>
    <row r="249" spans="1:8" s="2" customFormat="1" ht="22.5">
      <c r="A249" s="203">
        <v>61</v>
      </c>
      <c r="B249" s="204" t="s">
        <v>393</v>
      </c>
      <c r="C249" s="205" t="s">
        <v>1129</v>
      </c>
      <c r="D249" s="205" t="s">
        <v>1130</v>
      </c>
      <c r="E249" s="205" t="s">
        <v>144</v>
      </c>
      <c r="F249" s="206">
        <v>70</v>
      </c>
      <c r="G249" s="207"/>
      <c r="H249" s="208"/>
    </row>
    <row r="250" spans="1:8" s="2" customFormat="1" ht="11.25">
      <c r="A250" s="209"/>
      <c r="B250" s="209"/>
      <c r="C250" s="210"/>
      <c r="D250" s="209" t="s">
        <v>1131</v>
      </c>
      <c r="E250" s="209"/>
      <c r="F250" s="211"/>
      <c r="G250" s="209"/>
      <c r="H250" s="212"/>
    </row>
    <row r="251" spans="1:8" s="2" customFormat="1" ht="11.25">
      <c r="A251" s="213"/>
      <c r="B251" s="213"/>
      <c r="C251" s="210"/>
      <c r="D251" s="213" t="s">
        <v>1132</v>
      </c>
      <c r="E251" s="213"/>
      <c r="F251" s="214">
        <v>70</v>
      </c>
      <c r="G251" s="213"/>
      <c r="H251" s="215"/>
    </row>
    <row r="252" spans="1:8" s="2" customFormat="1" ht="11.25">
      <c r="A252" s="220"/>
      <c r="B252" s="220"/>
      <c r="C252" s="221"/>
      <c r="D252" s="221" t="s">
        <v>192</v>
      </c>
      <c r="E252" s="220"/>
      <c r="F252" s="222">
        <v>70</v>
      </c>
      <c r="G252" s="220"/>
      <c r="H252" s="223"/>
    </row>
    <row r="253" spans="1:8" s="2" customFormat="1" ht="33.75">
      <c r="A253" s="203">
        <v>62</v>
      </c>
      <c r="B253" s="204" t="s">
        <v>393</v>
      </c>
      <c r="C253" s="205" t="s">
        <v>1133</v>
      </c>
      <c r="D253" s="205" t="s">
        <v>1134</v>
      </c>
      <c r="E253" s="205" t="s">
        <v>144</v>
      </c>
      <c r="F253" s="206">
        <v>63.6</v>
      </c>
      <c r="G253" s="207"/>
      <c r="H253" s="208"/>
    </row>
    <row r="254" spans="1:8" s="2" customFormat="1" ht="11.25">
      <c r="A254" s="209"/>
      <c r="B254" s="209"/>
      <c r="C254" s="210"/>
      <c r="D254" s="209" t="s">
        <v>1135</v>
      </c>
      <c r="E254" s="209"/>
      <c r="F254" s="211"/>
      <c r="G254" s="209"/>
      <c r="H254" s="212"/>
    </row>
    <row r="255" spans="1:8" s="2" customFormat="1" ht="11.25">
      <c r="A255" s="213"/>
      <c r="B255" s="213"/>
      <c r="C255" s="210"/>
      <c r="D255" s="213" t="s">
        <v>1136</v>
      </c>
      <c r="E255" s="213"/>
      <c r="F255" s="214">
        <v>63.6</v>
      </c>
      <c r="G255" s="213"/>
      <c r="H255" s="215"/>
    </row>
    <row r="256" spans="1:8" s="2" customFormat="1" ht="11.25">
      <c r="A256" s="220"/>
      <c r="B256" s="220"/>
      <c r="C256" s="221"/>
      <c r="D256" s="221" t="s">
        <v>192</v>
      </c>
      <c r="E256" s="220"/>
      <c r="F256" s="222">
        <v>63.6</v>
      </c>
      <c r="G256" s="220"/>
      <c r="H256" s="223"/>
    </row>
    <row r="257" spans="1:8" s="2" customFormat="1" ht="33.75">
      <c r="A257" s="203">
        <v>63</v>
      </c>
      <c r="B257" s="204" t="s">
        <v>393</v>
      </c>
      <c r="C257" s="205" t="s">
        <v>1137</v>
      </c>
      <c r="D257" s="205" t="s">
        <v>1138</v>
      </c>
      <c r="E257" s="205" t="s">
        <v>245</v>
      </c>
      <c r="F257" s="206">
        <v>4</v>
      </c>
      <c r="G257" s="207"/>
      <c r="H257" s="208"/>
    </row>
    <row r="258" spans="1:8" s="2" customFormat="1" ht="33.75">
      <c r="A258" s="203">
        <v>64</v>
      </c>
      <c r="B258" s="204" t="s">
        <v>393</v>
      </c>
      <c r="C258" s="205" t="s">
        <v>1139</v>
      </c>
      <c r="D258" s="205" t="s">
        <v>1140</v>
      </c>
      <c r="E258" s="205" t="s">
        <v>144</v>
      </c>
      <c r="F258" s="206">
        <v>40</v>
      </c>
      <c r="G258" s="207"/>
      <c r="H258" s="208"/>
    </row>
    <row r="259" spans="1:8" s="2" customFormat="1" ht="11.25">
      <c r="A259" s="209"/>
      <c r="B259" s="209"/>
      <c r="C259" s="210"/>
      <c r="D259" s="209" t="s">
        <v>1135</v>
      </c>
      <c r="E259" s="209"/>
      <c r="F259" s="211"/>
      <c r="G259" s="209"/>
      <c r="H259" s="212"/>
    </row>
    <row r="260" spans="1:8" s="2" customFormat="1" ht="11.25">
      <c r="A260" s="213"/>
      <c r="B260" s="213"/>
      <c r="C260" s="210"/>
      <c r="D260" s="213" t="s">
        <v>1141</v>
      </c>
      <c r="E260" s="213"/>
      <c r="F260" s="214">
        <v>40</v>
      </c>
      <c r="G260" s="213"/>
      <c r="H260" s="215"/>
    </row>
    <row r="261" spans="1:8" s="2" customFormat="1" ht="11.25">
      <c r="A261" s="220"/>
      <c r="B261" s="220"/>
      <c r="C261" s="221"/>
      <c r="D261" s="221" t="s">
        <v>192</v>
      </c>
      <c r="E261" s="220"/>
      <c r="F261" s="222">
        <v>40</v>
      </c>
      <c r="G261" s="220"/>
      <c r="H261" s="223"/>
    </row>
    <row r="262" spans="1:8" s="2" customFormat="1" ht="33.75">
      <c r="A262" s="203">
        <v>65</v>
      </c>
      <c r="B262" s="204" t="s">
        <v>393</v>
      </c>
      <c r="C262" s="205" t="s">
        <v>1142</v>
      </c>
      <c r="D262" s="205" t="s">
        <v>1143</v>
      </c>
      <c r="E262" s="205" t="s">
        <v>144</v>
      </c>
      <c r="F262" s="206">
        <v>90</v>
      </c>
      <c r="G262" s="207"/>
      <c r="H262" s="208"/>
    </row>
    <row r="263" spans="1:8" s="2" customFormat="1" ht="11.25">
      <c r="A263" s="213"/>
      <c r="B263" s="213"/>
      <c r="C263" s="210"/>
      <c r="D263" s="213" t="s">
        <v>1144</v>
      </c>
      <c r="E263" s="213"/>
      <c r="F263" s="214">
        <v>90</v>
      </c>
      <c r="G263" s="213"/>
      <c r="H263" s="215"/>
    </row>
    <row r="264" spans="1:8" s="2" customFormat="1" ht="11.25">
      <c r="A264" s="220"/>
      <c r="B264" s="220"/>
      <c r="C264" s="221"/>
      <c r="D264" s="221" t="s">
        <v>192</v>
      </c>
      <c r="E264" s="220"/>
      <c r="F264" s="222">
        <v>90</v>
      </c>
      <c r="G264" s="220"/>
      <c r="H264" s="223"/>
    </row>
    <row r="265" spans="1:8" s="2" customFormat="1" ht="33.75">
      <c r="A265" s="203">
        <v>66</v>
      </c>
      <c r="B265" s="204" t="s">
        <v>393</v>
      </c>
      <c r="C265" s="205" t="s">
        <v>1145</v>
      </c>
      <c r="D265" s="205" t="s">
        <v>1146</v>
      </c>
      <c r="E265" s="205" t="s">
        <v>144</v>
      </c>
      <c r="F265" s="206">
        <v>6</v>
      </c>
      <c r="G265" s="207"/>
      <c r="H265" s="208"/>
    </row>
    <row r="266" spans="1:8" s="2" customFormat="1" ht="11.25">
      <c r="A266" s="213"/>
      <c r="B266" s="213"/>
      <c r="C266" s="210"/>
      <c r="D266" s="213" t="s">
        <v>297</v>
      </c>
      <c r="E266" s="213"/>
      <c r="F266" s="214">
        <v>6</v>
      </c>
      <c r="G266" s="213"/>
      <c r="H266" s="215"/>
    </row>
    <row r="267" spans="1:8" s="2" customFormat="1" ht="11.25">
      <c r="A267" s="220"/>
      <c r="B267" s="220"/>
      <c r="C267" s="221"/>
      <c r="D267" s="221" t="s">
        <v>192</v>
      </c>
      <c r="E267" s="220"/>
      <c r="F267" s="222">
        <v>6</v>
      </c>
      <c r="G267" s="220"/>
      <c r="H267" s="223"/>
    </row>
    <row r="268" spans="1:8" s="2" customFormat="1" ht="33.75">
      <c r="A268" s="203">
        <v>67</v>
      </c>
      <c r="B268" s="204" t="s">
        <v>393</v>
      </c>
      <c r="C268" s="205" t="s">
        <v>1147</v>
      </c>
      <c r="D268" s="205" t="s">
        <v>1148</v>
      </c>
      <c r="E268" s="205" t="s">
        <v>144</v>
      </c>
      <c r="F268" s="206">
        <v>70</v>
      </c>
      <c r="G268" s="207"/>
      <c r="H268" s="208"/>
    </row>
    <row r="269" spans="1:8" s="2" customFormat="1" ht="11.25">
      <c r="A269" s="213"/>
      <c r="B269" s="213"/>
      <c r="C269" s="210"/>
      <c r="D269" s="213" t="s">
        <v>1132</v>
      </c>
      <c r="E269" s="213"/>
      <c r="F269" s="214">
        <v>70</v>
      </c>
      <c r="G269" s="213"/>
      <c r="H269" s="215"/>
    </row>
    <row r="270" spans="1:8" s="2" customFormat="1" ht="11.25">
      <c r="A270" s="220"/>
      <c r="B270" s="220"/>
      <c r="C270" s="221"/>
      <c r="D270" s="221" t="s">
        <v>192</v>
      </c>
      <c r="E270" s="220"/>
      <c r="F270" s="222">
        <v>70</v>
      </c>
      <c r="G270" s="220"/>
      <c r="H270" s="223"/>
    </row>
    <row r="271" spans="1:8" s="2" customFormat="1" ht="22.5">
      <c r="A271" s="203">
        <v>68</v>
      </c>
      <c r="B271" s="204" t="s">
        <v>393</v>
      </c>
      <c r="C271" s="205" t="s">
        <v>1149</v>
      </c>
      <c r="D271" s="205" t="s">
        <v>1150</v>
      </c>
      <c r="E271" s="205" t="s">
        <v>144</v>
      </c>
      <c r="F271" s="206">
        <v>10</v>
      </c>
      <c r="G271" s="207"/>
      <c r="H271" s="208"/>
    </row>
    <row r="272" spans="1:8" s="2" customFormat="1" ht="11.25">
      <c r="A272" s="213"/>
      <c r="B272" s="213"/>
      <c r="C272" s="210"/>
      <c r="D272" s="213" t="s">
        <v>261</v>
      </c>
      <c r="E272" s="213"/>
      <c r="F272" s="214">
        <v>10</v>
      </c>
      <c r="G272" s="213"/>
      <c r="H272" s="215"/>
    </row>
    <row r="273" spans="1:8" s="2" customFormat="1" ht="11.25">
      <c r="A273" s="220"/>
      <c r="B273" s="220"/>
      <c r="C273" s="221"/>
      <c r="D273" s="221" t="s">
        <v>192</v>
      </c>
      <c r="E273" s="220"/>
      <c r="F273" s="222">
        <v>10</v>
      </c>
      <c r="G273" s="220"/>
      <c r="H273" s="223"/>
    </row>
    <row r="274" spans="1:8" s="2" customFormat="1" ht="22.5">
      <c r="A274" s="203">
        <v>69</v>
      </c>
      <c r="B274" s="204" t="s">
        <v>393</v>
      </c>
      <c r="C274" s="205" t="s">
        <v>437</v>
      </c>
      <c r="D274" s="205" t="s">
        <v>438</v>
      </c>
      <c r="E274" s="205" t="s">
        <v>392</v>
      </c>
      <c r="F274" s="206"/>
      <c r="G274" s="207"/>
      <c r="H274" s="208"/>
    </row>
    <row r="275" spans="1:8" s="2" customFormat="1" ht="12.75">
      <c r="A275" s="152"/>
      <c r="B275" s="152"/>
      <c r="C275" s="201" t="s">
        <v>486</v>
      </c>
      <c r="D275" s="201" t="s">
        <v>487</v>
      </c>
      <c r="E275" s="152"/>
      <c r="F275" s="152"/>
      <c r="G275" s="152"/>
      <c r="H275" s="224"/>
    </row>
    <row r="276" spans="1:8" s="2" customFormat="1" ht="45">
      <c r="A276" s="203">
        <v>70</v>
      </c>
      <c r="B276" s="204" t="s">
        <v>486</v>
      </c>
      <c r="C276" s="205" t="s">
        <v>1151</v>
      </c>
      <c r="D276" s="205" t="s">
        <v>1152</v>
      </c>
      <c r="E276" s="205" t="s">
        <v>245</v>
      </c>
      <c r="F276" s="206">
        <v>3</v>
      </c>
      <c r="G276" s="207"/>
      <c r="H276" s="208"/>
    </row>
    <row r="277" spans="1:8" s="2" customFormat="1" ht="22.5">
      <c r="A277" s="203">
        <v>71</v>
      </c>
      <c r="B277" s="204" t="s">
        <v>486</v>
      </c>
      <c r="C277" s="205" t="s">
        <v>1153</v>
      </c>
      <c r="D277" s="205" t="s">
        <v>1154</v>
      </c>
      <c r="E277" s="205" t="s">
        <v>245</v>
      </c>
      <c r="F277" s="206">
        <v>1</v>
      </c>
      <c r="G277" s="207"/>
      <c r="H277" s="208"/>
    </row>
    <row r="278" spans="1:8" s="2" customFormat="1" ht="22.5">
      <c r="A278" s="203">
        <v>72</v>
      </c>
      <c r="B278" s="204" t="s">
        <v>486</v>
      </c>
      <c r="C278" s="205" t="s">
        <v>1155</v>
      </c>
      <c r="D278" s="205" t="s">
        <v>1156</v>
      </c>
      <c r="E278" s="205" t="s">
        <v>245</v>
      </c>
      <c r="F278" s="206">
        <v>27</v>
      </c>
      <c r="G278" s="207"/>
      <c r="H278" s="208"/>
    </row>
    <row r="279" spans="1:8" s="2" customFormat="1" ht="45">
      <c r="A279" s="203">
        <v>73</v>
      </c>
      <c r="B279" s="204" t="s">
        <v>486</v>
      </c>
      <c r="C279" s="205" t="s">
        <v>1157</v>
      </c>
      <c r="D279" s="205" t="s">
        <v>1158</v>
      </c>
      <c r="E279" s="205" t="s">
        <v>245</v>
      </c>
      <c r="F279" s="206">
        <v>1</v>
      </c>
      <c r="G279" s="207"/>
      <c r="H279" s="208"/>
    </row>
    <row r="280" spans="1:8" s="2" customFormat="1" ht="22.5">
      <c r="A280" s="203">
        <v>74</v>
      </c>
      <c r="B280" s="204" t="s">
        <v>486</v>
      </c>
      <c r="C280" s="205" t="s">
        <v>550</v>
      </c>
      <c r="D280" s="205" t="s">
        <v>551</v>
      </c>
      <c r="E280" s="205" t="s">
        <v>392</v>
      </c>
      <c r="F280" s="206"/>
      <c r="G280" s="207"/>
      <c r="H280" s="208"/>
    </row>
    <row r="281" spans="1:8" s="2" customFormat="1" ht="12.75">
      <c r="A281" s="196"/>
      <c r="B281" s="7"/>
      <c r="C281" s="7"/>
      <c r="D281" s="7"/>
      <c r="E281" s="7"/>
      <c r="F281" s="7"/>
      <c r="G281" s="7"/>
      <c r="H281" s="225"/>
    </row>
    <row r="282" spans="1:8" s="2" customFormat="1" ht="15">
      <c r="A282" s="233"/>
      <c r="B282" s="233"/>
      <c r="C282" s="234"/>
      <c r="D282" s="235" t="s">
        <v>583</v>
      </c>
      <c r="E282" s="233"/>
      <c r="F282" s="233"/>
      <c r="G282" s="233"/>
      <c r="H282" s="236"/>
    </row>
  </sheetData>
  <sheetProtection/>
  <mergeCells count="4">
    <mergeCell ref="A1:H1"/>
    <mergeCell ref="C6:D6"/>
    <mergeCell ref="C7:D7"/>
    <mergeCell ref="G7: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9"/>
  <sheetViews>
    <sheetView zoomScalePageLayoutView="0" workbookViewId="0" topLeftCell="A1">
      <selection activeCell="A1" sqref="A1:IV16384"/>
    </sheetView>
  </sheetViews>
  <sheetFormatPr defaultColWidth="10.5" defaultRowHeight="10.5"/>
  <cols>
    <col min="1" max="1" width="4.83203125" style="2" customWidth="1"/>
    <col min="2" max="2" width="7.66015625" style="2" customWidth="1"/>
    <col min="3" max="3" width="13" style="2" customWidth="1"/>
    <col min="4" max="4" width="56.16015625" style="2" customWidth="1"/>
    <col min="5" max="5" width="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18">
      <c r="A1" s="186" t="s">
        <v>122</v>
      </c>
      <c r="B1" s="186"/>
      <c r="C1" s="186"/>
      <c r="D1" s="186"/>
      <c r="E1" s="186"/>
      <c r="F1" s="186"/>
      <c r="G1" s="186"/>
      <c r="H1" s="186"/>
    </row>
    <row r="2" spans="1:8" s="2" customFormat="1" ht="12">
      <c r="A2" s="129" t="s">
        <v>123</v>
      </c>
      <c r="B2" s="128"/>
      <c r="C2" s="129" t="s">
        <v>118</v>
      </c>
      <c r="D2" s="132"/>
      <c r="E2" s="132"/>
      <c r="F2" s="132"/>
      <c r="G2" s="132"/>
      <c r="H2" s="132"/>
    </row>
    <row r="3" spans="1:8" s="2" customFormat="1" ht="12">
      <c r="A3" s="129" t="s">
        <v>124</v>
      </c>
      <c r="B3" s="128"/>
      <c r="C3" s="129" t="s">
        <v>125</v>
      </c>
      <c r="D3" s="132"/>
      <c r="E3" s="132"/>
      <c r="F3" s="133"/>
      <c r="G3" s="133"/>
      <c r="H3" s="132"/>
    </row>
    <row r="4" spans="1:8" s="2" customFormat="1" ht="12">
      <c r="A4" s="187"/>
      <c r="B4" s="128"/>
      <c r="C4" s="187"/>
      <c r="D4" s="132"/>
      <c r="E4" s="132"/>
      <c r="F4" s="133"/>
      <c r="G4" s="133"/>
      <c r="H4" s="132"/>
    </row>
    <row r="5" spans="1:8" s="2" customFormat="1" ht="12">
      <c r="A5" s="188"/>
      <c r="B5" s="189"/>
      <c r="C5" s="188"/>
      <c r="D5" s="190"/>
      <c r="E5" s="190"/>
      <c r="F5" s="191"/>
      <c r="G5" s="191"/>
      <c r="H5" s="190"/>
    </row>
    <row r="6" spans="1:8" s="2" customFormat="1" ht="12">
      <c r="A6" s="133" t="s">
        <v>126</v>
      </c>
      <c r="B6" s="189"/>
      <c r="C6" s="192" t="s">
        <v>127</v>
      </c>
      <c r="D6" s="193"/>
      <c r="E6" s="190"/>
      <c r="F6" s="191"/>
      <c r="G6" s="191"/>
      <c r="H6" s="190"/>
    </row>
    <row r="7" spans="1:8" s="2" customFormat="1" ht="12">
      <c r="A7" s="133" t="s">
        <v>128</v>
      </c>
      <c r="B7" s="189"/>
      <c r="C7" s="192"/>
      <c r="D7" s="193"/>
      <c r="E7" s="190"/>
      <c r="F7" s="133" t="s">
        <v>94</v>
      </c>
      <c r="G7" s="192" t="s">
        <v>129</v>
      </c>
      <c r="H7" s="193"/>
    </row>
    <row r="8" spans="1:8" s="2" customFormat="1" ht="12">
      <c r="A8" s="133" t="s">
        <v>130</v>
      </c>
      <c r="B8" s="189"/>
      <c r="C8" s="133" t="s">
        <v>115</v>
      </c>
      <c r="D8" s="190"/>
      <c r="E8" s="190"/>
      <c r="F8" s="133" t="s">
        <v>96</v>
      </c>
      <c r="G8" s="151" t="s">
        <v>117</v>
      </c>
      <c r="H8" s="190"/>
    </row>
    <row r="9" spans="1:8" s="2" customFormat="1" ht="12.75">
      <c r="A9" s="7"/>
      <c r="B9" s="7"/>
      <c r="C9" s="7"/>
      <c r="D9" s="7"/>
      <c r="E9" s="7"/>
      <c r="F9" s="7"/>
      <c r="G9" s="7"/>
      <c r="H9" s="7"/>
    </row>
    <row r="10" spans="1:8" s="2" customFormat="1" ht="22.5">
      <c r="A10" s="194" t="s">
        <v>131</v>
      </c>
      <c r="B10" s="194" t="s">
        <v>132</v>
      </c>
      <c r="C10" s="194" t="s">
        <v>133</v>
      </c>
      <c r="D10" s="194" t="s">
        <v>134</v>
      </c>
      <c r="E10" s="194" t="s">
        <v>135</v>
      </c>
      <c r="F10" s="194" t="s">
        <v>136</v>
      </c>
      <c r="G10" s="195" t="s">
        <v>137</v>
      </c>
      <c r="H10" s="194" t="s">
        <v>138</v>
      </c>
    </row>
    <row r="11" spans="1:8" s="2" customFormat="1" ht="11.25">
      <c r="A11" s="126"/>
      <c r="B11" s="126"/>
      <c r="C11" s="126"/>
      <c r="D11" s="126"/>
      <c r="E11" s="126"/>
      <c r="F11" s="126"/>
      <c r="G11" s="126"/>
      <c r="H11" s="126"/>
    </row>
    <row r="12" spans="1:8" s="2" customFormat="1" ht="12.75">
      <c r="A12" s="196"/>
      <c r="B12" s="7"/>
      <c r="C12" s="7"/>
      <c r="D12" s="7"/>
      <c r="E12" s="7"/>
      <c r="F12" s="7"/>
      <c r="G12" s="7"/>
      <c r="H12" s="197"/>
    </row>
    <row r="13" spans="1:8" s="2" customFormat="1" ht="15">
      <c r="A13" s="119"/>
      <c r="B13" s="119"/>
      <c r="C13" s="198" t="s">
        <v>32</v>
      </c>
      <c r="D13" s="199" t="s">
        <v>139</v>
      </c>
      <c r="E13" s="119"/>
      <c r="F13" s="119"/>
      <c r="G13" s="119"/>
      <c r="H13" s="200"/>
    </row>
    <row r="14" spans="1:8" s="2" customFormat="1" ht="12.75">
      <c r="A14" s="152"/>
      <c r="B14" s="152"/>
      <c r="C14" s="201" t="s">
        <v>58</v>
      </c>
      <c r="D14" s="201" t="s">
        <v>140</v>
      </c>
      <c r="E14" s="152"/>
      <c r="F14" s="152"/>
      <c r="G14" s="152"/>
      <c r="H14" s="202"/>
    </row>
    <row r="15" spans="1:8" s="2" customFormat="1" ht="33.75">
      <c r="A15" s="203">
        <v>1</v>
      </c>
      <c r="B15" s="204" t="s">
        <v>141</v>
      </c>
      <c r="C15" s="205" t="s">
        <v>142</v>
      </c>
      <c r="D15" s="205" t="s">
        <v>143</v>
      </c>
      <c r="E15" s="205" t="s">
        <v>144</v>
      </c>
      <c r="F15" s="206">
        <v>636.9</v>
      </c>
      <c r="G15" s="207"/>
      <c r="H15" s="208"/>
    </row>
    <row r="16" spans="1:8" s="2" customFormat="1" ht="11.25">
      <c r="A16" s="209"/>
      <c r="B16" s="209"/>
      <c r="C16" s="210"/>
      <c r="D16" s="209" t="s">
        <v>145</v>
      </c>
      <c r="E16" s="209"/>
      <c r="F16" s="211"/>
      <c r="G16" s="209"/>
      <c r="H16" s="212"/>
    </row>
    <row r="17" spans="1:8" s="2" customFormat="1" ht="11.25">
      <c r="A17" s="209"/>
      <c r="B17" s="209"/>
      <c r="C17" s="210"/>
      <c r="D17" s="209" t="s">
        <v>146</v>
      </c>
      <c r="E17" s="209"/>
      <c r="F17" s="211"/>
      <c r="G17" s="209"/>
      <c r="H17" s="212"/>
    </row>
    <row r="18" spans="1:8" s="2" customFormat="1" ht="11.25">
      <c r="A18" s="213"/>
      <c r="B18" s="213"/>
      <c r="C18" s="210"/>
      <c r="D18" s="213" t="s">
        <v>147</v>
      </c>
      <c r="E18" s="213"/>
      <c r="F18" s="214">
        <v>10.6</v>
      </c>
      <c r="G18" s="213"/>
      <c r="H18" s="215"/>
    </row>
    <row r="19" spans="1:8" s="2" customFormat="1" ht="11.25">
      <c r="A19" s="209"/>
      <c r="B19" s="209"/>
      <c r="C19" s="210"/>
      <c r="D19" s="209" t="s">
        <v>148</v>
      </c>
      <c r="E19" s="209"/>
      <c r="F19" s="211"/>
      <c r="G19" s="209"/>
      <c r="H19" s="212"/>
    </row>
    <row r="20" spans="1:8" s="2" customFormat="1" ht="11.25">
      <c r="A20" s="213"/>
      <c r="B20" s="213"/>
      <c r="C20" s="210"/>
      <c r="D20" s="213" t="s">
        <v>149</v>
      </c>
      <c r="E20" s="213"/>
      <c r="F20" s="214">
        <v>5.5</v>
      </c>
      <c r="G20" s="213"/>
      <c r="H20" s="215"/>
    </row>
    <row r="21" spans="1:8" s="2" customFormat="1" ht="11.25">
      <c r="A21" s="209"/>
      <c r="B21" s="209"/>
      <c r="C21" s="210"/>
      <c r="D21" s="209" t="s">
        <v>150</v>
      </c>
      <c r="E21" s="209"/>
      <c r="F21" s="211"/>
      <c r="G21" s="209"/>
      <c r="H21" s="212"/>
    </row>
    <row r="22" spans="1:8" s="2" customFormat="1" ht="11.25">
      <c r="A22" s="213"/>
      <c r="B22" s="213"/>
      <c r="C22" s="210"/>
      <c r="D22" s="213" t="s">
        <v>149</v>
      </c>
      <c r="E22" s="213"/>
      <c r="F22" s="214">
        <v>5.5</v>
      </c>
      <c r="G22" s="213"/>
      <c r="H22" s="215"/>
    </row>
    <row r="23" spans="1:8" s="2" customFormat="1" ht="11.25">
      <c r="A23" s="209"/>
      <c r="B23" s="209"/>
      <c r="C23" s="210"/>
      <c r="D23" s="209" t="s">
        <v>151</v>
      </c>
      <c r="E23" s="209"/>
      <c r="F23" s="211"/>
      <c r="G23" s="209"/>
      <c r="H23" s="212"/>
    </row>
    <row r="24" spans="1:8" s="2" customFormat="1" ht="11.25">
      <c r="A24" s="213"/>
      <c r="B24" s="213"/>
      <c r="C24" s="210"/>
      <c r="D24" s="213" t="s">
        <v>152</v>
      </c>
      <c r="E24" s="213"/>
      <c r="F24" s="214">
        <v>5.3</v>
      </c>
      <c r="G24" s="213"/>
      <c r="H24" s="215"/>
    </row>
    <row r="25" spans="1:8" s="2" customFormat="1" ht="11.25">
      <c r="A25" s="216"/>
      <c r="B25" s="216"/>
      <c r="C25" s="210"/>
      <c r="D25" s="217" t="s">
        <v>153</v>
      </c>
      <c r="E25" s="217"/>
      <c r="F25" s="218">
        <v>26.9</v>
      </c>
      <c r="G25" s="216"/>
      <c r="H25" s="219"/>
    </row>
    <row r="26" spans="1:8" s="2" customFormat="1" ht="11.25">
      <c r="A26" s="209"/>
      <c r="B26" s="209"/>
      <c r="C26" s="210"/>
      <c r="D26" s="209" t="s">
        <v>154</v>
      </c>
      <c r="E26" s="209"/>
      <c r="F26" s="211"/>
      <c r="G26" s="209"/>
      <c r="H26" s="212"/>
    </row>
    <row r="27" spans="1:8" s="2" customFormat="1" ht="11.25">
      <c r="A27" s="213"/>
      <c r="B27" s="213"/>
      <c r="C27" s="210"/>
      <c r="D27" s="213" t="s">
        <v>155</v>
      </c>
      <c r="E27" s="213"/>
      <c r="F27" s="214">
        <v>9.5</v>
      </c>
      <c r="G27" s="213"/>
      <c r="H27" s="215"/>
    </row>
    <row r="28" spans="1:8" s="2" customFormat="1" ht="11.25">
      <c r="A28" s="216"/>
      <c r="B28" s="216"/>
      <c r="C28" s="210"/>
      <c r="D28" s="217" t="s">
        <v>153</v>
      </c>
      <c r="E28" s="217"/>
      <c r="F28" s="218">
        <v>9.5</v>
      </c>
      <c r="G28" s="216"/>
      <c r="H28" s="219"/>
    </row>
    <row r="29" spans="1:8" s="2" customFormat="1" ht="11.25">
      <c r="A29" s="209"/>
      <c r="B29" s="209"/>
      <c r="C29" s="210"/>
      <c r="D29" s="209" t="s">
        <v>156</v>
      </c>
      <c r="E29" s="209"/>
      <c r="F29" s="211"/>
      <c r="G29" s="209"/>
      <c r="H29" s="212"/>
    </row>
    <row r="30" spans="1:8" s="2" customFormat="1" ht="11.25">
      <c r="A30" s="213"/>
      <c r="B30" s="213"/>
      <c r="C30" s="210"/>
      <c r="D30" s="213" t="s">
        <v>157</v>
      </c>
      <c r="E30" s="213"/>
      <c r="F30" s="214">
        <v>38.4</v>
      </c>
      <c r="G30" s="213"/>
      <c r="H30" s="215"/>
    </row>
    <row r="31" spans="1:8" s="2" customFormat="1" ht="11.25">
      <c r="A31" s="209"/>
      <c r="B31" s="209"/>
      <c r="C31" s="210"/>
      <c r="D31" s="209" t="s">
        <v>158</v>
      </c>
      <c r="E31" s="209"/>
      <c r="F31" s="211"/>
      <c r="G31" s="209"/>
      <c r="H31" s="212"/>
    </row>
    <row r="32" spans="1:8" s="2" customFormat="1" ht="11.25">
      <c r="A32" s="213"/>
      <c r="B32" s="213"/>
      <c r="C32" s="210"/>
      <c r="D32" s="213" t="s">
        <v>159</v>
      </c>
      <c r="E32" s="213"/>
      <c r="F32" s="214">
        <v>20.8</v>
      </c>
      <c r="G32" s="213"/>
      <c r="H32" s="215"/>
    </row>
    <row r="33" spans="1:8" s="2" customFormat="1" ht="11.25">
      <c r="A33" s="209"/>
      <c r="B33" s="209"/>
      <c r="C33" s="210"/>
      <c r="D33" s="209" t="s">
        <v>160</v>
      </c>
      <c r="E33" s="209"/>
      <c r="F33" s="211"/>
      <c r="G33" s="209"/>
      <c r="H33" s="212"/>
    </row>
    <row r="34" spans="1:8" s="2" customFormat="1" ht="11.25">
      <c r="A34" s="213"/>
      <c r="B34" s="213"/>
      <c r="C34" s="210"/>
      <c r="D34" s="213" t="s">
        <v>161</v>
      </c>
      <c r="E34" s="213"/>
      <c r="F34" s="214">
        <v>13.8</v>
      </c>
      <c r="G34" s="213"/>
      <c r="H34" s="215"/>
    </row>
    <row r="35" spans="1:8" s="2" customFormat="1" ht="11.25">
      <c r="A35" s="209"/>
      <c r="B35" s="209"/>
      <c r="C35" s="210"/>
      <c r="D35" s="209" t="s">
        <v>162</v>
      </c>
      <c r="E35" s="209"/>
      <c r="F35" s="211"/>
      <c r="G35" s="209"/>
      <c r="H35" s="212"/>
    </row>
    <row r="36" spans="1:8" s="2" customFormat="1" ht="11.25">
      <c r="A36" s="213"/>
      <c r="B36" s="213"/>
      <c r="C36" s="210"/>
      <c r="D36" s="213" t="s">
        <v>163</v>
      </c>
      <c r="E36" s="213"/>
      <c r="F36" s="214">
        <v>9.2</v>
      </c>
      <c r="G36" s="213"/>
      <c r="H36" s="215"/>
    </row>
    <row r="37" spans="1:8" s="2" customFormat="1" ht="11.25">
      <c r="A37" s="209"/>
      <c r="B37" s="209"/>
      <c r="C37" s="210"/>
      <c r="D37" s="209" t="s">
        <v>164</v>
      </c>
      <c r="E37" s="209"/>
      <c r="F37" s="211"/>
      <c r="G37" s="209"/>
      <c r="H37" s="212"/>
    </row>
    <row r="38" spans="1:8" s="2" customFormat="1" ht="11.25">
      <c r="A38" s="213"/>
      <c r="B38" s="213"/>
      <c r="C38" s="210"/>
      <c r="D38" s="213" t="s">
        <v>165</v>
      </c>
      <c r="E38" s="213"/>
      <c r="F38" s="214">
        <v>3.4</v>
      </c>
      <c r="G38" s="213"/>
      <c r="H38" s="215"/>
    </row>
    <row r="39" spans="1:8" s="2" customFormat="1" ht="11.25">
      <c r="A39" s="209"/>
      <c r="B39" s="209"/>
      <c r="C39" s="210"/>
      <c r="D39" s="209" t="s">
        <v>166</v>
      </c>
      <c r="E39" s="209"/>
      <c r="F39" s="211"/>
      <c r="G39" s="209"/>
      <c r="H39" s="212"/>
    </row>
    <row r="40" spans="1:8" s="2" customFormat="1" ht="11.25">
      <c r="A40" s="213"/>
      <c r="B40" s="213"/>
      <c r="C40" s="210"/>
      <c r="D40" s="213" t="s">
        <v>167</v>
      </c>
      <c r="E40" s="213"/>
      <c r="F40" s="214">
        <v>2.4</v>
      </c>
      <c r="G40" s="213"/>
      <c r="H40" s="215"/>
    </row>
    <row r="41" spans="1:8" s="2" customFormat="1" ht="11.25">
      <c r="A41" s="209"/>
      <c r="B41" s="209"/>
      <c r="C41" s="210"/>
      <c r="D41" s="209" t="s">
        <v>168</v>
      </c>
      <c r="E41" s="209"/>
      <c r="F41" s="211"/>
      <c r="G41" s="209"/>
      <c r="H41" s="212"/>
    </row>
    <row r="42" spans="1:8" s="2" customFormat="1" ht="11.25">
      <c r="A42" s="213"/>
      <c r="B42" s="213"/>
      <c r="C42" s="210"/>
      <c r="D42" s="213" t="s">
        <v>169</v>
      </c>
      <c r="E42" s="213"/>
      <c r="F42" s="214">
        <v>17.6</v>
      </c>
      <c r="G42" s="213"/>
      <c r="H42" s="215"/>
    </row>
    <row r="43" spans="1:8" s="2" customFormat="1" ht="11.25">
      <c r="A43" s="209"/>
      <c r="B43" s="209"/>
      <c r="C43" s="210"/>
      <c r="D43" s="209" t="s">
        <v>170</v>
      </c>
      <c r="E43" s="209"/>
      <c r="F43" s="211"/>
      <c r="G43" s="209"/>
      <c r="H43" s="212"/>
    </row>
    <row r="44" spans="1:8" s="2" customFormat="1" ht="11.25">
      <c r="A44" s="213"/>
      <c r="B44" s="213"/>
      <c r="C44" s="210"/>
      <c r="D44" s="213" t="s">
        <v>171</v>
      </c>
      <c r="E44" s="213"/>
      <c r="F44" s="214">
        <v>3</v>
      </c>
      <c r="G44" s="213"/>
      <c r="H44" s="215"/>
    </row>
    <row r="45" spans="1:8" s="2" customFormat="1" ht="11.25">
      <c r="A45" s="209"/>
      <c r="B45" s="209"/>
      <c r="C45" s="210"/>
      <c r="D45" s="209" t="s">
        <v>172</v>
      </c>
      <c r="E45" s="209"/>
      <c r="F45" s="211"/>
      <c r="G45" s="209"/>
      <c r="H45" s="212"/>
    </row>
    <row r="46" spans="1:8" s="2" customFormat="1" ht="11.25">
      <c r="A46" s="213"/>
      <c r="B46" s="213"/>
      <c r="C46" s="210"/>
      <c r="D46" s="213" t="s">
        <v>173</v>
      </c>
      <c r="E46" s="213"/>
      <c r="F46" s="214">
        <v>4</v>
      </c>
      <c r="G46" s="213"/>
      <c r="H46" s="215"/>
    </row>
    <row r="47" spans="1:8" s="2" customFormat="1" ht="11.25">
      <c r="A47" s="209"/>
      <c r="B47" s="209"/>
      <c r="C47" s="210"/>
      <c r="D47" s="209" t="s">
        <v>174</v>
      </c>
      <c r="E47" s="209"/>
      <c r="F47" s="211"/>
      <c r="G47" s="209"/>
      <c r="H47" s="212"/>
    </row>
    <row r="48" spans="1:8" s="2" customFormat="1" ht="11.25">
      <c r="A48" s="213"/>
      <c r="B48" s="213"/>
      <c r="C48" s="210"/>
      <c r="D48" s="213" t="s">
        <v>175</v>
      </c>
      <c r="E48" s="213"/>
      <c r="F48" s="214">
        <v>19.8</v>
      </c>
      <c r="G48" s="213"/>
      <c r="H48" s="215"/>
    </row>
    <row r="49" spans="1:8" s="2" customFormat="1" ht="11.25">
      <c r="A49" s="209"/>
      <c r="B49" s="209"/>
      <c r="C49" s="210"/>
      <c r="D49" s="209" t="s">
        <v>176</v>
      </c>
      <c r="E49" s="209"/>
      <c r="F49" s="211"/>
      <c r="G49" s="209"/>
      <c r="H49" s="212"/>
    </row>
    <row r="50" spans="1:8" s="2" customFormat="1" ht="11.25">
      <c r="A50" s="213"/>
      <c r="B50" s="213"/>
      <c r="C50" s="210"/>
      <c r="D50" s="213" t="s">
        <v>177</v>
      </c>
      <c r="E50" s="213"/>
      <c r="F50" s="214">
        <v>1.7</v>
      </c>
      <c r="G50" s="213"/>
      <c r="H50" s="215"/>
    </row>
    <row r="51" spans="1:8" s="2" customFormat="1" ht="11.25">
      <c r="A51" s="209"/>
      <c r="B51" s="209"/>
      <c r="C51" s="210"/>
      <c r="D51" s="209" t="s">
        <v>178</v>
      </c>
      <c r="E51" s="209"/>
      <c r="F51" s="211"/>
      <c r="G51" s="209"/>
      <c r="H51" s="212"/>
    </row>
    <row r="52" spans="1:8" s="2" customFormat="1" ht="11.25">
      <c r="A52" s="213"/>
      <c r="B52" s="213"/>
      <c r="C52" s="210"/>
      <c r="D52" s="213" t="s">
        <v>179</v>
      </c>
      <c r="E52" s="213"/>
      <c r="F52" s="214">
        <v>2.1</v>
      </c>
      <c r="G52" s="213"/>
      <c r="H52" s="215"/>
    </row>
    <row r="53" spans="1:8" s="2" customFormat="1" ht="11.25">
      <c r="A53" s="209"/>
      <c r="B53" s="209"/>
      <c r="C53" s="210"/>
      <c r="D53" s="209" t="s">
        <v>180</v>
      </c>
      <c r="E53" s="209"/>
      <c r="F53" s="211"/>
      <c r="G53" s="209"/>
      <c r="H53" s="212"/>
    </row>
    <row r="54" spans="1:8" s="2" customFormat="1" ht="11.25">
      <c r="A54" s="213"/>
      <c r="B54" s="213"/>
      <c r="C54" s="210"/>
      <c r="D54" s="213" t="s">
        <v>181</v>
      </c>
      <c r="E54" s="213"/>
      <c r="F54" s="214">
        <v>256.2</v>
      </c>
      <c r="G54" s="213"/>
      <c r="H54" s="215"/>
    </row>
    <row r="55" spans="1:8" s="2" customFormat="1" ht="11.25">
      <c r="A55" s="209"/>
      <c r="B55" s="209"/>
      <c r="C55" s="210"/>
      <c r="D55" s="209" t="s">
        <v>182</v>
      </c>
      <c r="E55" s="209"/>
      <c r="F55" s="211"/>
      <c r="G55" s="209"/>
      <c r="H55" s="212"/>
    </row>
    <row r="56" spans="1:8" s="2" customFormat="1" ht="11.25">
      <c r="A56" s="213"/>
      <c r="B56" s="213"/>
      <c r="C56" s="210"/>
      <c r="D56" s="213" t="s">
        <v>183</v>
      </c>
      <c r="E56" s="213"/>
      <c r="F56" s="214">
        <v>103.2</v>
      </c>
      <c r="G56" s="213"/>
      <c r="H56" s="215"/>
    </row>
    <row r="57" spans="1:8" s="2" customFormat="1" ht="11.25">
      <c r="A57" s="209"/>
      <c r="B57" s="209"/>
      <c r="C57" s="210"/>
      <c r="D57" s="209" t="s">
        <v>184</v>
      </c>
      <c r="E57" s="209"/>
      <c r="F57" s="211"/>
      <c r="G57" s="209"/>
      <c r="H57" s="212"/>
    </row>
    <row r="58" spans="1:8" s="2" customFormat="1" ht="11.25">
      <c r="A58" s="213"/>
      <c r="B58" s="213"/>
      <c r="C58" s="210"/>
      <c r="D58" s="213" t="s">
        <v>185</v>
      </c>
      <c r="E58" s="213"/>
      <c r="F58" s="214">
        <v>19.6</v>
      </c>
      <c r="G58" s="213"/>
      <c r="H58" s="215"/>
    </row>
    <row r="59" spans="1:8" s="2" customFormat="1" ht="11.25">
      <c r="A59" s="209"/>
      <c r="B59" s="209"/>
      <c r="C59" s="210"/>
      <c r="D59" s="209" t="s">
        <v>186</v>
      </c>
      <c r="E59" s="209"/>
      <c r="F59" s="211"/>
      <c r="G59" s="209"/>
      <c r="H59" s="212"/>
    </row>
    <row r="60" spans="1:8" s="2" customFormat="1" ht="11.25">
      <c r="A60" s="213"/>
      <c r="B60" s="213"/>
      <c r="C60" s="210"/>
      <c r="D60" s="213" t="s">
        <v>187</v>
      </c>
      <c r="E60" s="213"/>
      <c r="F60" s="214">
        <v>63.6</v>
      </c>
      <c r="G60" s="213"/>
      <c r="H60" s="215"/>
    </row>
    <row r="61" spans="1:8" s="2" customFormat="1" ht="11.25">
      <c r="A61" s="209"/>
      <c r="B61" s="209"/>
      <c r="C61" s="210"/>
      <c r="D61" s="209" t="s">
        <v>188</v>
      </c>
      <c r="E61" s="209"/>
      <c r="F61" s="211"/>
      <c r="G61" s="209"/>
      <c r="H61" s="212"/>
    </row>
    <row r="62" spans="1:8" s="2" customFormat="1" ht="11.25">
      <c r="A62" s="213"/>
      <c r="B62" s="213"/>
      <c r="C62" s="210"/>
      <c r="D62" s="213" t="s">
        <v>189</v>
      </c>
      <c r="E62" s="213"/>
      <c r="F62" s="214">
        <v>10</v>
      </c>
      <c r="G62" s="213"/>
      <c r="H62" s="215"/>
    </row>
    <row r="63" spans="1:8" s="2" customFormat="1" ht="11.25">
      <c r="A63" s="209"/>
      <c r="B63" s="209"/>
      <c r="C63" s="210"/>
      <c r="D63" s="209" t="s">
        <v>190</v>
      </c>
      <c r="E63" s="209"/>
      <c r="F63" s="211"/>
      <c r="G63" s="209"/>
      <c r="H63" s="212"/>
    </row>
    <row r="64" spans="1:8" s="2" customFormat="1" ht="11.25">
      <c r="A64" s="213"/>
      <c r="B64" s="213"/>
      <c r="C64" s="210"/>
      <c r="D64" s="213" t="s">
        <v>191</v>
      </c>
      <c r="E64" s="213"/>
      <c r="F64" s="214">
        <v>11.7</v>
      </c>
      <c r="G64" s="213"/>
      <c r="H64" s="215"/>
    </row>
    <row r="65" spans="1:8" s="2" customFormat="1" ht="11.25">
      <c r="A65" s="216"/>
      <c r="B65" s="216"/>
      <c r="C65" s="210"/>
      <c r="D65" s="217" t="s">
        <v>153</v>
      </c>
      <c r="E65" s="217"/>
      <c r="F65" s="218">
        <v>600.5</v>
      </c>
      <c r="G65" s="216"/>
      <c r="H65" s="219"/>
    </row>
    <row r="66" spans="1:8" s="2" customFormat="1" ht="11.25">
      <c r="A66" s="220"/>
      <c r="B66" s="220"/>
      <c r="C66" s="221"/>
      <c r="D66" s="221" t="s">
        <v>192</v>
      </c>
      <c r="E66" s="220"/>
      <c r="F66" s="222">
        <v>636.9</v>
      </c>
      <c r="G66" s="220"/>
      <c r="H66" s="223"/>
    </row>
    <row r="67" spans="1:8" s="2" customFormat="1" ht="12.75">
      <c r="A67" s="152"/>
      <c r="B67" s="152"/>
      <c r="C67" s="201" t="s">
        <v>40</v>
      </c>
      <c r="D67" s="201" t="s">
        <v>193</v>
      </c>
      <c r="E67" s="152"/>
      <c r="F67" s="152"/>
      <c r="G67" s="152"/>
      <c r="H67" s="224"/>
    </row>
    <row r="68" spans="1:8" s="2" customFormat="1" ht="22.5">
      <c r="A68" s="203">
        <v>2</v>
      </c>
      <c r="B68" s="204" t="s">
        <v>194</v>
      </c>
      <c r="C68" s="205" t="s">
        <v>195</v>
      </c>
      <c r="D68" s="205" t="s">
        <v>196</v>
      </c>
      <c r="E68" s="205" t="s">
        <v>197</v>
      </c>
      <c r="F68" s="206">
        <v>257.65</v>
      </c>
      <c r="G68" s="207"/>
      <c r="H68" s="208"/>
    </row>
    <row r="69" spans="1:8" s="2" customFormat="1" ht="11.25">
      <c r="A69" s="209"/>
      <c r="B69" s="209"/>
      <c r="C69" s="210"/>
      <c r="D69" s="209" t="s">
        <v>198</v>
      </c>
      <c r="E69" s="209"/>
      <c r="F69" s="211"/>
      <c r="G69" s="209"/>
      <c r="H69" s="212"/>
    </row>
    <row r="70" spans="1:8" s="2" customFormat="1" ht="11.25">
      <c r="A70" s="209"/>
      <c r="B70" s="209"/>
      <c r="C70" s="210"/>
      <c r="D70" s="209" t="s">
        <v>199</v>
      </c>
      <c r="E70" s="209"/>
      <c r="F70" s="211"/>
      <c r="G70" s="209"/>
      <c r="H70" s="212"/>
    </row>
    <row r="71" spans="1:8" s="2" customFormat="1" ht="11.25">
      <c r="A71" s="213"/>
      <c r="B71" s="213"/>
      <c r="C71" s="210"/>
      <c r="D71" s="213" t="s">
        <v>200</v>
      </c>
      <c r="E71" s="213"/>
      <c r="F71" s="214">
        <v>11.52</v>
      </c>
      <c r="G71" s="213"/>
      <c r="H71" s="215"/>
    </row>
    <row r="72" spans="1:8" s="2" customFormat="1" ht="11.25">
      <c r="A72" s="209"/>
      <c r="B72" s="209"/>
      <c r="C72" s="210"/>
      <c r="D72" s="209" t="s">
        <v>201</v>
      </c>
      <c r="E72" s="209"/>
      <c r="F72" s="211"/>
      <c r="G72" s="209"/>
      <c r="H72" s="212"/>
    </row>
    <row r="73" spans="1:8" s="2" customFormat="1" ht="11.25">
      <c r="A73" s="213"/>
      <c r="B73" s="213"/>
      <c r="C73" s="210"/>
      <c r="D73" s="213" t="s">
        <v>202</v>
      </c>
      <c r="E73" s="213"/>
      <c r="F73" s="214">
        <v>7.52</v>
      </c>
      <c r="G73" s="213"/>
      <c r="H73" s="215"/>
    </row>
    <row r="74" spans="1:8" s="2" customFormat="1" ht="11.25">
      <c r="A74" s="209"/>
      <c r="B74" s="209"/>
      <c r="C74" s="210"/>
      <c r="D74" s="209" t="s">
        <v>203</v>
      </c>
      <c r="E74" s="209"/>
      <c r="F74" s="211"/>
      <c r="G74" s="209"/>
      <c r="H74" s="212"/>
    </row>
    <row r="75" spans="1:8" s="2" customFormat="1" ht="11.25">
      <c r="A75" s="213"/>
      <c r="B75" s="213"/>
      <c r="C75" s="210"/>
      <c r="D75" s="213" t="s">
        <v>204</v>
      </c>
      <c r="E75" s="213"/>
      <c r="F75" s="214">
        <v>5.64</v>
      </c>
      <c r="G75" s="213"/>
      <c r="H75" s="215"/>
    </row>
    <row r="76" spans="1:8" s="2" customFormat="1" ht="11.25">
      <c r="A76" s="209"/>
      <c r="B76" s="209"/>
      <c r="C76" s="210"/>
      <c r="D76" s="209" t="s">
        <v>205</v>
      </c>
      <c r="E76" s="209"/>
      <c r="F76" s="211"/>
      <c r="G76" s="209"/>
      <c r="H76" s="212"/>
    </row>
    <row r="77" spans="1:8" s="2" customFormat="1" ht="11.25">
      <c r="A77" s="213"/>
      <c r="B77" s="213"/>
      <c r="C77" s="210"/>
      <c r="D77" s="213" t="s">
        <v>206</v>
      </c>
      <c r="E77" s="213"/>
      <c r="F77" s="214">
        <v>3.84</v>
      </c>
      <c r="G77" s="213"/>
      <c r="H77" s="215"/>
    </row>
    <row r="78" spans="1:8" s="2" customFormat="1" ht="11.25">
      <c r="A78" s="209"/>
      <c r="B78" s="209"/>
      <c r="C78" s="210"/>
      <c r="D78" s="209" t="s">
        <v>207</v>
      </c>
      <c r="E78" s="209"/>
      <c r="F78" s="211"/>
      <c r="G78" s="209"/>
      <c r="H78" s="212"/>
    </row>
    <row r="79" spans="1:8" s="2" customFormat="1" ht="11.25">
      <c r="A79" s="213"/>
      <c r="B79" s="213"/>
      <c r="C79" s="210"/>
      <c r="D79" s="213" t="s">
        <v>208</v>
      </c>
      <c r="E79" s="213"/>
      <c r="F79" s="214">
        <v>0.96</v>
      </c>
      <c r="G79" s="213"/>
      <c r="H79" s="215"/>
    </row>
    <row r="80" spans="1:8" s="2" customFormat="1" ht="11.25">
      <c r="A80" s="209"/>
      <c r="B80" s="209"/>
      <c r="C80" s="210"/>
      <c r="D80" s="209" t="s">
        <v>209</v>
      </c>
      <c r="E80" s="209"/>
      <c r="F80" s="211"/>
      <c r="G80" s="209"/>
      <c r="H80" s="212"/>
    </row>
    <row r="81" spans="1:8" s="2" customFormat="1" ht="11.25">
      <c r="A81" s="213"/>
      <c r="B81" s="213"/>
      <c r="C81" s="210"/>
      <c r="D81" s="213" t="s">
        <v>210</v>
      </c>
      <c r="E81" s="213"/>
      <c r="F81" s="214">
        <v>4.84</v>
      </c>
      <c r="G81" s="213"/>
      <c r="H81" s="215"/>
    </row>
    <row r="82" spans="1:8" s="2" customFormat="1" ht="11.25">
      <c r="A82" s="209"/>
      <c r="B82" s="209"/>
      <c r="C82" s="210"/>
      <c r="D82" s="209" t="s">
        <v>211</v>
      </c>
      <c r="E82" s="209"/>
      <c r="F82" s="211"/>
      <c r="G82" s="209"/>
      <c r="H82" s="212"/>
    </row>
    <row r="83" spans="1:8" s="2" customFormat="1" ht="11.25">
      <c r="A83" s="213"/>
      <c r="B83" s="213"/>
      <c r="C83" s="210"/>
      <c r="D83" s="213" t="s">
        <v>212</v>
      </c>
      <c r="E83" s="213"/>
      <c r="F83" s="214">
        <v>6.72</v>
      </c>
      <c r="G83" s="213"/>
      <c r="H83" s="215"/>
    </row>
    <row r="84" spans="1:8" s="2" customFormat="1" ht="11.25">
      <c r="A84" s="209"/>
      <c r="B84" s="209"/>
      <c r="C84" s="210"/>
      <c r="D84" s="209" t="s">
        <v>213</v>
      </c>
      <c r="E84" s="209"/>
      <c r="F84" s="211"/>
      <c r="G84" s="209"/>
      <c r="H84" s="212"/>
    </row>
    <row r="85" spans="1:8" s="2" customFormat="1" ht="11.25">
      <c r="A85" s="213"/>
      <c r="B85" s="213"/>
      <c r="C85" s="210"/>
      <c r="D85" s="213" t="s">
        <v>214</v>
      </c>
      <c r="E85" s="213"/>
      <c r="F85" s="214">
        <v>1.2</v>
      </c>
      <c r="G85" s="213"/>
      <c r="H85" s="215"/>
    </row>
    <row r="86" spans="1:8" s="2" customFormat="1" ht="11.25">
      <c r="A86" s="209"/>
      <c r="B86" s="209"/>
      <c r="C86" s="210"/>
      <c r="D86" s="209" t="s">
        <v>215</v>
      </c>
      <c r="E86" s="209"/>
      <c r="F86" s="211"/>
      <c r="G86" s="209"/>
      <c r="H86" s="212"/>
    </row>
    <row r="87" spans="1:8" s="2" customFormat="1" ht="11.25">
      <c r="A87" s="213"/>
      <c r="B87" s="213"/>
      <c r="C87" s="210"/>
      <c r="D87" s="213" t="s">
        <v>216</v>
      </c>
      <c r="E87" s="213"/>
      <c r="F87" s="214">
        <v>1.72</v>
      </c>
      <c r="G87" s="213"/>
      <c r="H87" s="215"/>
    </row>
    <row r="88" spans="1:8" s="2" customFormat="1" ht="11.25">
      <c r="A88" s="209"/>
      <c r="B88" s="209"/>
      <c r="C88" s="210"/>
      <c r="D88" s="209" t="s">
        <v>217</v>
      </c>
      <c r="E88" s="209"/>
      <c r="F88" s="211"/>
      <c r="G88" s="209"/>
      <c r="H88" s="212"/>
    </row>
    <row r="89" spans="1:8" s="2" customFormat="1" ht="11.25">
      <c r="A89" s="213"/>
      <c r="B89" s="213"/>
      <c r="C89" s="210"/>
      <c r="D89" s="213" t="s">
        <v>218</v>
      </c>
      <c r="E89" s="213"/>
      <c r="F89" s="214">
        <v>7.92</v>
      </c>
      <c r="G89" s="213"/>
      <c r="H89" s="215"/>
    </row>
    <row r="90" spans="1:8" s="2" customFormat="1" ht="11.25">
      <c r="A90" s="209"/>
      <c r="B90" s="209"/>
      <c r="C90" s="210"/>
      <c r="D90" s="209" t="s">
        <v>219</v>
      </c>
      <c r="E90" s="209"/>
      <c r="F90" s="211"/>
      <c r="G90" s="209"/>
      <c r="H90" s="212"/>
    </row>
    <row r="91" spans="1:8" s="2" customFormat="1" ht="11.25">
      <c r="A91" s="213"/>
      <c r="B91" s="213"/>
      <c r="C91" s="210"/>
      <c r="D91" s="213" t="s">
        <v>220</v>
      </c>
      <c r="E91" s="213"/>
      <c r="F91" s="214">
        <v>1.36</v>
      </c>
      <c r="G91" s="213"/>
      <c r="H91" s="215"/>
    </row>
    <row r="92" spans="1:8" s="2" customFormat="1" ht="11.25">
      <c r="A92" s="209"/>
      <c r="B92" s="209"/>
      <c r="C92" s="210"/>
      <c r="D92" s="209" t="s">
        <v>221</v>
      </c>
      <c r="E92" s="209"/>
      <c r="F92" s="211"/>
      <c r="G92" s="209"/>
      <c r="H92" s="212"/>
    </row>
    <row r="93" spans="1:8" s="2" customFormat="1" ht="11.25">
      <c r="A93" s="213"/>
      <c r="B93" s="213"/>
      <c r="C93" s="210"/>
      <c r="D93" s="213" t="s">
        <v>222</v>
      </c>
      <c r="E93" s="213"/>
      <c r="F93" s="214">
        <v>5.76</v>
      </c>
      <c r="G93" s="213"/>
      <c r="H93" s="215"/>
    </row>
    <row r="94" spans="1:8" s="2" customFormat="1" ht="11.25">
      <c r="A94" s="209"/>
      <c r="B94" s="209"/>
      <c r="C94" s="210"/>
      <c r="D94" s="209" t="s">
        <v>223</v>
      </c>
      <c r="E94" s="209"/>
      <c r="F94" s="211"/>
      <c r="G94" s="209"/>
      <c r="H94" s="212"/>
    </row>
    <row r="95" spans="1:8" s="2" customFormat="1" ht="11.25">
      <c r="A95" s="213"/>
      <c r="B95" s="213"/>
      <c r="C95" s="210"/>
      <c r="D95" s="213" t="s">
        <v>224</v>
      </c>
      <c r="E95" s="213"/>
      <c r="F95" s="214">
        <v>102.48</v>
      </c>
      <c r="G95" s="213"/>
      <c r="H95" s="215"/>
    </row>
    <row r="96" spans="1:8" s="2" customFormat="1" ht="11.25">
      <c r="A96" s="209"/>
      <c r="B96" s="209"/>
      <c r="C96" s="210"/>
      <c r="D96" s="209" t="s">
        <v>225</v>
      </c>
      <c r="E96" s="209"/>
      <c r="F96" s="211"/>
      <c r="G96" s="209"/>
      <c r="H96" s="212"/>
    </row>
    <row r="97" spans="1:8" s="2" customFormat="1" ht="11.25">
      <c r="A97" s="213"/>
      <c r="B97" s="213"/>
      <c r="C97" s="210"/>
      <c r="D97" s="213" t="s">
        <v>226</v>
      </c>
      <c r="E97" s="213"/>
      <c r="F97" s="214">
        <v>43.2</v>
      </c>
      <c r="G97" s="213"/>
      <c r="H97" s="215"/>
    </row>
    <row r="98" spans="1:8" s="2" customFormat="1" ht="11.25">
      <c r="A98" s="209"/>
      <c r="B98" s="209"/>
      <c r="C98" s="210"/>
      <c r="D98" s="209" t="s">
        <v>227</v>
      </c>
      <c r="E98" s="209"/>
      <c r="F98" s="211"/>
      <c r="G98" s="209"/>
      <c r="H98" s="212"/>
    </row>
    <row r="99" spans="1:8" s="2" customFormat="1" ht="11.25">
      <c r="A99" s="213"/>
      <c r="B99" s="213"/>
      <c r="C99" s="210"/>
      <c r="D99" s="213" t="s">
        <v>228</v>
      </c>
      <c r="E99" s="213"/>
      <c r="F99" s="214">
        <v>7.68</v>
      </c>
      <c r="G99" s="213"/>
      <c r="H99" s="215"/>
    </row>
    <row r="100" spans="1:8" s="2" customFormat="1" ht="11.25">
      <c r="A100" s="209"/>
      <c r="B100" s="209"/>
      <c r="C100" s="210"/>
      <c r="D100" s="209" t="s">
        <v>229</v>
      </c>
      <c r="E100" s="209"/>
      <c r="F100" s="211"/>
      <c r="G100" s="209"/>
      <c r="H100" s="212"/>
    </row>
    <row r="101" spans="1:8" s="2" customFormat="1" ht="11.25">
      <c r="A101" s="213"/>
      <c r="B101" s="213"/>
      <c r="C101" s="210"/>
      <c r="D101" s="213" t="s">
        <v>230</v>
      </c>
      <c r="E101" s="213"/>
      <c r="F101" s="214">
        <v>23.04</v>
      </c>
      <c r="G101" s="213"/>
      <c r="H101" s="215"/>
    </row>
    <row r="102" spans="1:8" s="2" customFormat="1" ht="11.25">
      <c r="A102" s="216"/>
      <c r="B102" s="216"/>
      <c r="C102" s="210"/>
      <c r="D102" s="217" t="s">
        <v>153</v>
      </c>
      <c r="E102" s="217"/>
      <c r="F102" s="218">
        <v>235.4</v>
      </c>
      <c r="G102" s="216"/>
      <c r="H102" s="219"/>
    </row>
    <row r="103" spans="1:8" s="2" customFormat="1" ht="11.25">
      <c r="A103" s="209"/>
      <c r="B103" s="209"/>
      <c r="C103" s="210"/>
      <c r="D103" s="209" t="s">
        <v>231</v>
      </c>
      <c r="E103" s="209"/>
      <c r="F103" s="211"/>
      <c r="G103" s="209"/>
      <c r="H103" s="212"/>
    </row>
    <row r="104" spans="1:8" s="2" customFormat="1" ht="11.25">
      <c r="A104" s="213"/>
      <c r="B104" s="213"/>
      <c r="C104" s="210"/>
      <c r="D104" s="213" t="s">
        <v>232</v>
      </c>
      <c r="E104" s="213"/>
      <c r="F104" s="214">
        <v>4</v>
      </c>
      <c r="G104" s="213"/>
      <c r="H104" s="215"/>
    </row>
    <row r="105" spans="1:8" s="2" customFormat="1" ht="11.25">
      <c r="A105" s="209"/>
      <c r="B105" s="209"/>
      <c r="C105" s="210"/>
      <c r="D105" s="209" t="s">
        <v>233</v>
      </c>
      <c r="E105" s="209"/>
      <c r="F105" s="211"/>
      <c r="G105" s="209"/>
      <c r="H105" s="212"/>
    </row>
    <row r="106" spans="1:8" s="2" customFormat="1" ht="11.25">
      <c r="A106" s="213"/>
      <c r="B106" s="213"/>
      <c r="C106" s="210"/>
      <c r="D106" s="213" t="s">
        <v>234</v>
      </c>
      <c r="E106" s="213"/>
      <c r="F106" s="214">
        <v>6.8</v>
      </c>
      <c r="G106" s="213"/>
      <c r="H106" s="215"/>
    </row>
    <row r="107" spans="1:8" s="2" customFormat="1" ht="11.25">
      <c r="A107" s="209"/>
      <c r="B107" s="209"/>
      <c r="C107" s="210"/>
      <c r="D107" s="209" t="s">
        <v>235</v>
      </c>
      <c r="E107" s="209"/>
      <c r="F107" s="211"/>
      <c r="G107" s="209"/>
      <c r="H107" s="212"/>
    </row>
    <row r="108" spans="1:8" s="2" customFormat="1" ht="11.25">
      <c r="A108" s="213"/>
      <c r="B108" s="213"/>
      <c r="C108" s="210"/>
      <c r="D108" s="213" t="s">
        <v>236</v>
      </c>
      <c r="E108" s="213"/>
      <c r="F108" s="214">
        <v>1.92</v>
      </c>
      <c r="G108" s="213"/>
      <c r="H108" s="215"/>
    </row>
    <row r="109" spans="1:8" s="2" customFormat="1" ht="11.25">
      <c r="A109" s="216"/>
      <c r="B109" s="216"/>
      <c r="C109" s="210"/>
      <c r="D109" s="217" t="s">
        <v>153</v>
      </c>
      <c r="E109" s="217"/>
      <c r="F109" s="218">
        <v>12.72</v>
      </c>
      <c r="G109" s="216"/>
      <c r="H109" s="219"/>
    </row>
    <row r="110" spans="1:8" s="2" customFormat="1" ht="11.25">
      <c r="A110" s="209"/>
      <c r="B110" s="209"/>
      <c r="C110" s="210"/>
      <c r="D110" s="209" t="s">
        <v>237</v>
      </c>
      <c r="E110" s="209"/>
      <c r="F110" s="211"/>
      <c r="G110" s="209"/>
      <c r="H110" s="212"/>
    </row>
    <row r="111" spans="1:8" s="2" customFormat="1" ht="11.25">
      <c r="A111" s="213"/>
      <c r="B111" s="213"/>
      <c r="C111" s="210"/>
      <c r="D111" s="213" t="s">
        <v>238</v>
      </c>
      <c r="E111" s="213"/>
      <c r="F111" s="214">
        <v>2.26</v>
      </c>
      <c r="G111" s="213"/>
      <c r="H111" s="215"/>
    </row>
    <row r="112" spans="1:8" s="2" customFormat="1" ht="11.25">
      <c r="A112" s="213"/>
      <c r="B112" s="213"/>
      <c r="C112" s="210"/>
      <c r="D112" s="213" t="s">
        <v>239</v>
      </c>
      <c r="E112" s="213"/>
      <c r="F112" s="214">
        <v>1.95</v>
      </c>
      <c r="G112" s="213"/>
      <c r="H112" s="215"/>
    </row>
    <row r="113" spans="1:8" s="2" customFormat="1" ht="11.25">
      <c r="A113" s="213"/>
      <c r="B113" s="213"/>
      <c r="C113" s="210"/>
      <c r="D113" s="213" t="s">
        <v>240</v>
      </c>
      <c r="E113" s="213"/>
      <c r="F113" s="214">
        <v>3.12</v>
      </c>
      <c r="G113" s="213"/>
      <c r="H113" s="215"/>
    </row>
    <row r="114" spans="1:8" s="2" customFormat="1" ht="11.25">
      <c r="A114" s="213"/>
      <c r="B114" s="213"/>
      <c r="C114" s="210"/>
      <c r="D114" s="213" t="s">
        <v>241</v>
      </c>
      <c r="E114" s="213"/>
      <c r="F114" s="214">
        <v>2.2</v>
      </c>
      <c r="G114" s="213"/>
      <c r="H114" s="215"/>
    </row>
    <row r="115" spans="1:8" s="2" customFormat="1" ht="11.25">
      <c r="A115" s="216"/>
      <c r="B115" s="216"/>
      <c r="C115" s="210"/>
      <c r="D115" s="217" t="s">
        <v>153</v>
      </c>
      <c r="E115" s="217"/>
      <c r="F115" s="218">
        <v>9.53</v>
      </c>
      <c r="G115" s="216"/>
      <c r="H115" s="219"/>
    </row>
    <row r="116" spans="1:8" s="2" customFormat="1" ht="11.25">
      <c r="A116" s="220"/>
      <c r="B116" s="220"/>
      <c r="C116" s="221"/>
      <c r="D116" s="221" t="s">
        <v>192</v>
      </c>
      <c r="E116" s="220"/>
      <c r="F116" s="222">
        <v>257.65</v>
      </c>
      <c r="G116" s="220"/>
      <c r="H116" s="223"/>
    </row>
    <row r="117" spans="1:8" s="2" customFormat="1" ht="22.5">
      <c r="A117" s="203">
        <v>3</v>
      </c>
      <c r="B117" s="204" t="s">
        <v>242</v>
      </c>
      <c r="C117" s="205" t="s">
        <v>243</v>
      </c>
      <c r="D117" s="205" t="s">
        <v>244</v>
      </c>
      <c r="E117" s="205" t="s">
        <v>245</v>
      </c>
      <c r="F117" s="206">
        <v>3</v>
      </c>
      <c r="G117" s="207"/>
      <c r="H117" s="208"/>
    </row>
    <row r="118" spans="1:8" s="2" customFormat="1" ht="11.25">
      <c r="A118" s="209"/>
      <c r="B118" s="209"/>
      <c r="C118" s="210"/>
      <c r="D118" s="209" t="s">
        <v>246</v>
      </c>
      <c r="E118" s="209"/>
      <c r="F118" s="211"/>
      <c r="G118" s="209"/>
      <c r="H118" s="212"/>
    </row>
    <row r="119" spans="1:8" s="2" customFormat="1" ht="11.25">
      <c r="A119" s="213"/>
      <c r="B119" s="213"/>
      <c r="C119" s="210"/>
      <c r="D119" s="213" t="s">
        <v>247</v>
      </c>
      <c r="E119" s="213"/>
      <c r="F119" s="214">
        <v>1</v>
      </c>
      <c r="G119" s="213"/>
      <c r="H119" s="215"/>
    </row>
    <row r="120" spans="1:8" s="2" customFormat="1" ht="11.25">
      <c r="A120" s="209"/>
      <c r="B120" s="209"/>
      <c r="C120" s="210"/>
      <c r="D120" s="209" t="s">
        <v>248</v>
      </c>
      <c r="E120" s="209"/>
      <c r="F120" s="211"/>
      <c r="G120" s="209"/>
      <c r="H120" s="212"/>
    </row>
    <row r="121" spans="1:8" s="2" customFormat="1" ht="11.25">
      <c r="A121" s="213"/>
      <c r="B121" s="213"/>
      <c r="C121" s="210"/>
      <c r="D121" s="213" t="s">
        <v>249</v>
      </c>
      <c r="E121" s="213"/>
      <c r="F121" s="214">
        <v>2</v>
      </c>
      <c r="G121" s="213"/>
      <c r="H121" s="215"/>
    </row>
    <row r="122" spans="1:8" s="2" customFormat="1" ht="11.25">
      <c r="A122" s="220"/>
      <c r="B122" s="220"/>
      <c r="C122" s="221"/>
      <c r="D122" s="221" t="s">
        <v>192</v>
      </c>
      <c r="E122" s="220"/>
      <c r="F122" s="222">
        <v>3</v>
      </c>
      <c r="G122" s="220"/>
      <c r="H122" s="223"/>
    </row>
    <row r="123" spans="1:8" s="2" customFormat="1" ht="22.5">
      <c r="A123" s="203">
        <v>4</v>
      </c>
      <c r="B123" s="204" t="s">
        <v>242</v>
      </c>
      <c r="C123" s="205" t="s">
        <v>250</v>
      </c>
      <c r="D123" s="205" t="s">
        <v>251</v>
      </c>
      <c r="E123" s="205" t="s">
        <v>197</v>
      </c>
      <c r="F123" s="206">
        <v>5.7</v>
      </c>
      <c r="G123" s="207"/>
      <c r="H123" s="208"/>
    </row>
    <row r="124" spans="1:8" s="2" customFormat="1" ht="11.25">
      <c r="A124" s="209"/>
      <c r="B124" s="209"/>
      <c r="C124" s="210"/>
      <c r="D124" s="209" t="s">
        <v>252</v>
      </c>
      <c r="E124" s="209"/>
      <c r="F124" s="211"/>
      <c r="G124" s="209"/>
      <c r="H124" s="212"/>
    </row>
    <row r="125" spans="1:8" s="2" customFormat="1" ht="11.25">
      <c r="A125" s="213"/>
      <c r="B125" s="213"/>
      <c r="C125" s="210"/>
      <c r="D125" s="213" t="s">
        <v>253</v>
      </c>
      <c r="E125" s="213"/>
      <c r="F125" s="214">
        <v>2.02</v>
      </c>
      <c r="G125" s="213"/>
      <c r="H125" s="215"/>
    </row>
    <row r="126" spans="1:8" s="2" customFormat="1" ht="11.25">
      <c r="A126" s="209"/>
      <c r="B126" s="209"/>
      <c r="C126" s="210"/>
      <c r="D126" s="209" t="s">
        <v>254</v>
      </c>
      <c r="E126" s="209"/>
      <c r="F126" s="211"/>
      <c r="G126" s="209"/>
      <c r="H126" s="212"/>
    </row>
    <row r="127" spans="1:8" s="2" customFormat="1" ht="11.25">
      <c r="A127" s="213"/>
      <c r="B127" s="213"/>
      <c r="C127" s="210"/>
      <c r="D127" s="213" t="s">
        <v>255</v>
      </c>
      <c r="E127" s="213"/>
      <c r="F127" s="214">
        <v>3.68</v>
      </c>
      <c r="G127" s="213"/>
      <c r="H127" s="215"/>
    </row>
    <row r="128" spans="1:8" s="2" customFormat="1" ht="11.25">
      <c r="A128" s="220"/>
      <c r="B128" s="220"/>
      <c r="C128" s="221"/>
      <c r="D128" s="221" t="s">
        <v>192</v>
      </c>
      <c r="E128" s="220"/>
      <c r="F128" s="222">
        <v>5.7</v>
      </c>
      <c r="G128" s="220"/>
      <c r="H128" s="223"/>
    </row>
    <row r="129" spans="1:8" s="2" customFormat="1" ht="22.5">
      <c r="A129" s="203">
        <v>5</v>
      </c>
      <c r="B129" s="204" t="s">
        <v>194</v>
      </c>
      <c r="C129" s="205" t="s">
        <v>256</v>
      </c>
      <c r="D129" s="205" t="s">
        <v>257</v>
      </c>
      <c r="E129" s="205" t="s">
        <v>197</v>
      </c>
      <c r="F129" s="206">
        <v>25.09</v>
      </c>
      <c r="G129" s="207"/>
      <c r="H129" s="208"/>
    </row>
    <row r="130" spans="1:8" s="2" customFormat="1" ht="11.25">
      <c r="A130" s="209"/>
      <c r="B130" s="209"/>
      <c r="C130" s="210"/>
      <c r="D130" s="209" t="s">
        <v>258</v>
      </c>
      <c r="E130" s="209"/>
      <c r="F130" s="211"/>
      <c r="G130" s="209"/>
      <c r="H130" s="212"/>
    </row>
    <row r="131" spans="1:8" s="2" customFormat="1" ht="11.25">
      <c r="A131" s="213"/>
      <c r="B131" s="213"/>
      <c r="C131" s="210"/>
      <c r="D131" s="213" t="s">
        <v>259</v>
      </c>
      <c r="E131" s="213"/>
      <c r="F131" s="214">
        <v>3.09</v>
      </c>
      <c r="G131" s="213"/>
      <c r="H131" s="215"/>
    </row>
    <row r="132" spans="1:8" s="2" customFormat="1" ht="11.25">
      <c r="A132" s="209"/>
      <c r="B132" s="209"/>
      <c r="C132" s="210"/>
      <c r="D132" s="209" t="s">
        <v>260</v>
      </c>
      <c r="E132" s="209"/>
      <c r="F132" s="211"/>
      <c r="G132" s="209"/>
      <c r="H132" s="212"/>
    </row>
    <row r="133" spans="1:8" s="2" customFormat="1" ht="11.25">
      <c r="A133" s="213"/>
      <c r="B133" s="213"/>
      <c r="C133" s="210"/>
      <c r="D133" s="213" t="s">
        <v>261</v>
      </c>
      <c r="E133" s="213"/>
      <c r="F133" s="214">
        <v>10</v>
      </c>
      <c r="G133" s="213"/>
      <c r="H133" s="215"/>
    </row>
    <row r="134" spans="1:8" s="2" customFormat="1" ht="11.25">
      <c r="A134" s="209"/>
      <c r="B134" s="209"/>
      <c r="C134" s="210"/>
      <c r="D134" s="209" t="s">
        <v>235</v>
      </c>
      <c r="E134" s="209"/>
      <c r="F134" s="211"/>
      <c r="G134" s="209"/>
      <c r="H134" s="212"/>
    </row>
    <row r="135" spans="1:8" s="2" customFormat="1" ht="11.25">
      <c r="A135" s="213"/>
      <c r="B135" s="213"/>
      <c r="C135" s="210"/>
      <c r="D135" s="213" t="s">
        <v>262</v>
      </c>
      <c r="E135" s="213"/>
      <c r="F135" s="214">
        <v>12</v>
      </c>
      <c r="G135" s="213"/>
      <c r="H135" s="215"/>
    </row>
    <row r="136" spans="1:8" s="2" customFormat="1" ht="11.25">
      <c r="A136" s="220"/>
      <c r="B136" s="220"/>
      <c r="C136" s="221"/>
      <c r="D136" s="221" t="s">
        <v>192</v>
      </c>
      <c r="E136" s="220"/>
      <c r="F136" s="222">
        <v>25.09</v>
      </c>
      <c r="G136" s="220"/>
      <c r="H136" s="223"/>
    </row>
    <row r="137" spans="1:8" s="2" customFormat="1" ht="22.5">
      <c r="A137" s="203">
        <v>6</v>
      </c>
      <c r="B137" s="204" t="s">
        <v>242</v>
      </c>
      <c r="C137" s="205" t="s">
        <v>263</v>
      </c>
      <c r="D137" s="205" t="s">
        <v>264</v>
      </c>
      <c r="E137" s="205" t="s">
        <v>245</v>
      </c>
      <c r="F137" s="206">
        <v>1</v>
      </c>
      <c r="G137" s="207"/>
      <c r="H137" s="208"/>
    </row>
    <row r="138" spans="1:8" s="2" customFormat="1" ht="11.25">
      <c r="A138" s="209"/>
      <c r="B138" s="209"/>
      <c r="C138" s="210"/>
      <c r="D138" s="209" t="s">
        <v>265</v>
      </c>
      <c r="E138" s="209"/>
      <c r="F138" s="211"/>
      <c r="G138" s="209"/>
      <c r="H138" s="212"/>
    </row>
    <row r="139" spans="1:8" s="2" customFormat="1" ht="11.25">
      <c r="A139" s="213"/>
      <c r="B139" s="213"/>
      <c r="C139" s="210"/>
      <c r="D139" s="213" t="s">
        <v>247</v>
      </c>
      <c r="E139" s="213"/>
      <c r="F139" s="214">
        <v>1</v>
      </c>
      <c r="G139" s="213"/>
      <c r="H139" s="215"/>
    </row>
    <row r="140" spans="1:8" s="2" customFormat="1" ht="11.25">
      <c r="A140" s="220"/>
      <c r="B140" s="220"/>
      <c r="C140" s="221"/>
      <c r="D140" s="221" t="s">
        <v>192</v>
      </c>
      <c r="E140" s="220"/>
      <c r="F140" s="222">
        <v>1</v>
      </c>
      <c r="G140" s="220"/>
      <c r="H140" s="223"/>
    </row>
    <row r="141" spans="1:8" s="2" customFormat="1" ht="11.25">
      <c r="A141" s="203">
        <v>7</v>
      </c>
      <c r="B141" s="204" t="s">
        <v>194</v>
      </c>
      <c r="C141" s="205" t="s">
        <v>266</v>
      </c>
      <c r="D141" s="205" t="s">
        <v>267</v>
      </c>
      <c r="E141" s="205" t="s">
        <v>197</v>
      </c>
      <c r="F141" s="206">
        <v>57.93</v>
      </c>
      <c r="G141" s="207"/>
      <c r="H141" s="208"/>
    </row>
    <row r="142" spans="1:8" s="2" customFormat="1" ht="11.25">
      <c r="A142" s="209"/>
      <c r="B142" s="209"/>
      <c r="C142" s="210"/>
      <c r="D142" s="209" t="s">
        <v>268</v>
      </c>
      <c r="E142" s="209"/>
      <c r="F142" s="211"/>
      <c r="G142" s="209"/>
      <c r="H142" s="212"/>
    </row>
    <row r="143" spans="1:8" s="2" customFormat="1" ht="11.25">
      <c r="A143" s="213"/>
      <c r="B143" s="213"/>
      <c r="C143" s="210"/>
      <c r="D143" s="213" t="s">
        <v>269</v>
      </c>
      <c r="E143" s="213"/>
      <c r="F143" s="214">
        <v>2.28</v>
      </c>
      <c r="G143" s="213"/>
      <c r="H143" s="215"/>
    </row>
    <row r="144" spans="1:8" s="2" customFormat="1" ht="11.25">
      <c r="A144" s="213"/>
      <c r="B144" s="213"/>
      <c r="C144" s="210"/>
      <c r="D144" s="213" t="s">
        <v>270</v>
      </c>
      <c r="E144" s="213"/>
      <c r="F144" s="214">
        <v>2.42</v>
      </c>
      <c r="G144" s="213"/>
      <c r="H144" s="215"/>
    </row>
    <row r="145" spans="1:8" s="2" customFormat="1" ht="11.25">
      <c r="A145" s="213"/>
      <c r="B145" s="213"/>
      <c r="C145" s="210"/>
      <c r="D145" s="213" t="s">
        <v>271</v>
      </c>
      <c r="E145" s="213"/>
      <c r="F145" s="214">
        <v>4.74</v>
      </c>
      <c r="G145" s="213"/>
      <c r="H145" s="215"/>
    </row>
    <row r="146" spans="1:8" s="2" customFormat="1" ht="11.25">
      <c r="A146" s="213"/>
      <c r="B146" s="213"/>
      <c r="C146" s="210"/>
      <c r="D146" s="213" t="s">
        <v>272</v>
      </c>
      <c r="E146" s="213"/>
      <c r="F146" s="214">
        <v>11.52</v>
      </c>
      <c r="G146" s="213"/>
      <c r="H146" s="215"/>
    </row>
    <row r="147" spans="1:8" s="2" customFormat="1" ht="11.25">
      <c r="A147" s="213"/>
      <c r="B147" s="213"/>
      <c r="C147" s="210"/>
      <c r="D147" s="213" t="s">
        <v>273</v>
      </c>
      <c r="E147" s="213"/>
      <c r="F147" s="214">
        <v>11.52</v>
      </c>
      <c r="G147" s="213"/>
      <c r="H147" s="215"/>
    </row>
    <row r="148" spans="1:8" s="2" customFormat="1" ht="11.25">
      <c r="A148" s="213"/>
      <c r="B148" s="213"/>
      <c r="C148" s="210"/>
      <c r="D148" s="213" t="s">
        <v>274</v>
      </c>
      <c r="E148" s="213"/>
      <c r="F148" s="214">
        <v>8.28</v>
      </c>
      <c r="G148" s="213"/>
      <c r="H148" s="215"/>
    </row>
    <row r="149" spans="1:8" s="2" customFormat="1" ht="11.25">
      <c r="A149" s="213"/>
      <c r="B149" s="213"/>
      <c r="C149" s="210"/>
      <c r="D149" s="213" t="s">
        <v>275</v>
      </c>
      <c r="E149" s="213"/>
      <c r="F149" s="214">
        <v>1.92</v>
      </c>
      <c r="G149" s="213"/>
      <c r="H149" s="215"/>
    </row>
    <row r="150" spans="1:8" s="2" customFormat="1" ht="11.25">
      <c r="A150" s="213"/>
      <c r="B150" s="213"/>
      <c r="C150" s="210"/>
      <c r="D150" s="213" t="s">
        <v>276</v>
      </c>
      <c r="E150" s="213"/>
      <c r="F150" s="214">
        <v>0.67</v>
      </c>
      <c r="G150" s="213"/>
      <c r="H150" s="215"/>
    </row>
    <row r="151" spans="1:8" s="2" customFormat="1" ht="11.25">
      <c r="A151" s="213"/>
      <c r="B151" s="213"/>
      <c r="C151" s="210"/>
      <c r="D151" s="213" t="s">
        <v>277</v>
      </c>
      <c r="E151" s="213"/>
      <c r="F151" s="214">
        <v>0.51</v>
      </c>
      <c r="G151" s="213"/>
      <c r="H151" s="215"/>
    </row>
    <row r="152" spans="1:8" s="2" customFormat="1" ht="11.25">
      <c r="A152" s="213"/>
      <c r="B152" s="213"/>
      <c r="C152" s="210"/>
      <c r="D152" s="213" t="s">
        <v>278</v>
      </c>
      <c r="E152" s="213"/>
      <c r="F152" s="214">
        <v>1.09</v>
      </c>
      <c r="G152" s="213"/>
      <c r="H152" s="215"/>
    </row>
    <row r="153" spans="1:8" s="2" customFormat="1" ht="11.25">
      <c r="A153" s="213"/>
      <c r="B153" s="213"/>
      <c r="C153" s="210"/>
      <c r="D153" s="213" t="s">
        <v>279</v>
      </c>
      <c r="E153" s="213"/>
      <c r="F153" s="214">
        <v>2.31</v>
      </c>
      <c r="G153" s="213"/>
      <c r="H153" s="215"/>
    </row>
    <row r="154" spans="1:8" s="2" customFormat="1" ht="11.25">
      <c r="A154" s="213"/>
      <c r="B154" s="213"/>
      <c r="C154" s="210"/>
      <c r="D154" s="213" t="s">
        <v>280</v>
      </c>
      <c r="E154" s="213"/>
      <c r="F154" s="214">
        <v>0.72</v>
      </c>
      <c r="G154" s="213"/>
      <c r="H154" s="215"/>
    </row>
    <row r="155" spans="1:8" s="2" customFormat="1" ht="11.25">
      <c r="A155" s="213"/>
      <c r="B155" s="213"/>
      <c r="C155" s="210"/>
      <c r="D155" s="213" t="s">
        <v>281</v>
      </c>
      <c r="E155" s="213"/>
      <c r="F155" s="214">
        <v>3.28</v>
      </c>
      <c r="G155" s="213"/>
      <c r="H155" s="215"/>
    </row>
    <row r="156" spans="1:8" s="2" customFormat="1" ht="11.25">
      <c r="A156" s="213"/>
      <c r="B156" s="213"/>
      <c r="C156" s="210"/>
      <c r="D156" s="213" t="s">
        <v>282</v>
      </c>
      <c r="E156" s="213"/>
      <c r="F156" s="214">
        <v>6.67</v>
      </c>
      <c r="G156" s="213"/>
      <c r="H156" s="215"/>
    </row>
    <row r="157" spans="1:8" s="2" customFormat="1" ht="11.25">
      <c r="A157" s="220"/>
      <c r="B157" s="220"/>
      <c r="C157" s="221"/>
      <c r="D157" s="221" t="s">
        <v>192</v>
      </c>
      <c r="E157" s="220"/>
      <c r="F157" s="222">
        <v>57.93</v>
      </c>
      <c r="G157" s="220"/>
      <c r="H157" s="223"/>
    </row>
    <row r="158" spans="1:8" s="2" customFormat="1" ht="11.25">
      <c r="A158" s="203">
        <v>8</v>
      </c>
      <c r="B158" s="204" t="s">
        <v>194</v>
      </c>
      <c r="C158" s="205" t="s">
        <v>283</v>
      </c>
      <c r="D158" s="205" t="s">
        <v>284</v>
      </c>
      <c r="E158" s="205" t="s">
        <v>197</v>
      </c>
      <c r="F158" s="206">
        <v>3.28</v>
      </c>
      <c r="G158" s="207"/>
      <c r="H158" s="208"/>
    </row>
    <row r="159" spans="1:8" s="2" customFormat="1" ht="11.25">
      <c r="A159" s="209"/>
      <c r="B159" s="209"/>
      <c r="C159" s="210"/>
      <c r="D159" s="209" t="s">
        <v>285</v>
      </c>
      <c r="E159" s="209"/>
      <c r="F159" s="211"/>
      <c r="G159" s="209"/>
      <c r="H159" s="212"/>
    </row>
    <row r="160" spans="1:8" s="2" customFormat="1" ht="11.25">
      <c r="A160" s="213"/>
      <c r="B160" s="213"/>
      <c r="C160" s="210"/>
      <c r="D160" s="213" t="s">
        <v>281</v>
      </c>
      <c r="E160" s="213"/>
      <c r="F160" s="214">
        <v>3.28</v>
      </c>
      <c r="G160" s="213"/>
      <c r="H160" s="215"/>
    </row>
    <row r="161" spans="1:8" s="2" customFormat="1" ht="11.25">
      <c r="A161" s="220"/>
      <c r="B161" s="220"/>
      <c r="C161" s="221"/>
      <c r="D161" s="221" t="s">
        <v>192</v>
      </c>
      <c r="E161" s="220"/>
      <c r="F161" s="222">
        <v>3.28</v>
      </c>
      <c r="G161" s="220"/>
      <c r="H161" s="223"/>
    </row>
    <row r="162" spans="1:8" s="2" customFormat="1" ht="22.5">
      <c r="A162" s="203">
        <v>9</v>
      </c>
      <c r="B162" s="204" t="s">
        <v>242</v>
      </c>
      <c r="C162" s="205" t="s">
        <v>286</v>
      </c>
      <c r="D162" s="205" t="s">
        <v>287</v>
      </c>
      <c r="E162" s="205" t="s">
        <v>197</v>
      </c>
      <c r="F162" s="206">
        <v>2.31</v>
      </c>
      <c r="G162" s="207"/>
      <c r="H162" s="208"/>
    </row>
    <row r="163" spans="1:8" s="2" customFormat="1" ht="11.25">
      <c r="A163" s="209"/>
      <c r="B163" s="209"/>
      <c r="C163" s="210"/>
      <c r="D163" s="209" t="s">
        <v>288</v>
      </c>
      <c r="E163" s="209"/>
      <c r="F163" s="211"/>
      <c r="G163" s="209"/>
      <c r="H163" s="212"/>
    </row>
    <row r="164" spans="1:8" s="2" customFormat="1" ht="11.25">
      <c r="A164" s="213"/>
      <c r="B164" s="213"/>
      <c r="C164" s="210"/>
      <c r="D164" s="213" t="s">
        <v>289</v>
      </c>
      <c r="E164" s="213"/>
      <c r="F164" s="214">
        <v>2.31</v>
      </c>
      <c r="G164" s="213"/>
      <c r="H164" s="215"/>
    </row>
    <row r="165" spans="1:8" s="2" customFormat="1" ht="11.25">
      <c r="A165" s="220"/>
      <c r="B165" s="220"/>
      <c r="C165" s="221"/>
      <c r="D165" s="221" t="s">
        <v>192</v>
      </c>
      <c r="E165" s="220"/>
      <c r="F165" s="222">
        <v>2.31</v>
      </c>
      <c r="G165" s="220"/>
      <c r="H165" s="223"/>
    </row>
    <row r="166" spans="1:8" s="2" customFormat="1" ht="11.25">
      <c r="A166" s="203">
        <v>10</v>
      </c>
      <c r="B166" s="204" t="s">
        <v>242</v>
      </c>
      <c r="C166" s="205" t="s">
        <v>290</v>
      </c>
      <c r="D166" s="205" t="s">
        <v>291</v>
      </c>
      <c r="E166" s="205" t="s">
        <v>245</v>
      </c>
      <c r="F166" s="206">
        <v>151</v>
      </c>
      <c r="G166" s="207"/>
      <c r="H166" s="208"/>
    </row>
    <row r="167" spans="1:8" s="2" customFormat="1" ht="11.25">
      <c r="A167" s="209"/>
      <c r="B167" s="209"/>
      <c r="C167" s="210"/>
      <c r="D167" s="209" t="s">
        <v>199</v>
      </c>
      <c r="E167" s="209"/>
      <c r="F167" s="211"/>
      <c r="G167" s="209"/>
      <c r="H167" s="212"/>
    </row>
    <row r="168" spans="1:8" s="2" customFormat="1" ht="11.25">
      <c r="A168" s="213"/>
      <c r="B168" s="213"/>
      <c r="C168" s="210"/>
      <c r="D168" s="213" t="s">
        <v>292</v>
      </c>
      <c r="E168" s="213"/>
      <c r="F168" s="214">
        <v>8</v>
      </c>
      <c r="G168" s="213"/>
      <c r="H168" s="215"/>
    </row>
    <row r="169" spans="1:8" s="2" customFormat="1" ht="11.25">
      <c r="A169" s="209"/>
      <c r="B169" s="209"/>
      <c r="C169" s="210"/>
      <c r="D169" s="209" t="s">
        <v>201</v>
      </c>
      <c r="E169" s="209"/>
      <c r="F169" s="211"/>
      <c r="G169" s="209"/>
      <c r="H169" s="212"/>
    </row>
    <row r="170" spans="1:8" s="2" customFormat="1" ht="11.25">
      <c r="A170" s="213"/>
      <c r="B170" s="213"/>
      <c r="C170" s="210"/>
      <c r="D170" s="213" t="s">
        <v>293</v>
      </c>
      <c r="E170" s="213"/>
      <c r="F170" s="214">
        <v>4</v>
      </c>
      <c r="G170" s="213"/>
      <c r="H170" s="215"/>
    </row>
    <row r="171" spans="1:8" s="2" customFormat="1" ht="11.25">
      <c r="A171" s="209"/>
      <c r="B171" s="209"/>
      <c r="C171" s="210"/>
      <c r="D171" s="209" t="s">
        <v>203</v>
      </c>
      <c r="E171" s="209"/>
      <c r="F171" s="211"/>
      <c r="G171" s="209"/>
      <c r="H171" s="212"/>
    </row>
    <row r="172" spans="1:8" s="2" customFormat="1" ht="11.25">
      <c r="A172" s="213"/>
      <c r="B172" s="213"/>
      <c r="C172" s="210"/>
      <c r="D172" s="213" t="s">
        <v>294</v>
      </c>
      <c r="E172" s="213"/>
      <c r="F172" s="214">
        <v>3</v>
      </c>
      <c r="G172" s="213"/>
      <c r="H172" s="215"/>
    </row>
    <row r="173" spans="1:8" s="2" customFormat="1" ht="11.25">
      <c r="A173" s="209"/>
      <c r="B173" s="209"/>
      <c r="C173" s="210"/>
      <c r="D173" s="209" t="s">
        <v>205</v>
      </c>
      <c r="E173" s="209"/>
      <c r="F173" s="211"/>
      <c r="G173" s="209"/>
      <c r="H173" s="212"/>
    </row>
    <row r="174" spans="1:8" s="2" customFormat="1" ht="11.25">
      <c r="A174" s="213"/>
      <c r="B174" s="213"/>
      <c r="C174" s="210"/>
      <c r="D174" s="213" t="s">
        <v>293</v>
      </c>
      <c r="E174" s="213"/>
      <c r="F174" s="214">
        <v>4</v>
      </c>
      <c r="G174" s="213"/>
      <c r="H174" s="215"/>
    </row>
    <row r="175" spans="1:8" s="2" customFormat="1" ht="11.25">
      <c r="A175" s="209"/>
      <c r="B175" s="209"/>
      <c r="C175" s="210"/>
      <c r="D175" s="209" t="s">
        <v>207</v>
      </c>
      <c r="E175" s="209"/>
      <c r="F175" s="211"/>
      <c r="G175" s="209"/>
      <c r="H175" s="212"/>
    </row>
    <row r="176" spans="1:8" s="2" customFormat="1" ht="11.25">
      <c r="A176" s="213"/>
      <c r="B176" s="213"/>
      <c r="C176" s="210"/>
      <c r="D176" s="213" t="s">
        <v>247</v>
      </c>
      <c r="E176" s="213"/>
      <c r="F176" s="214">
        <v>1</v>
      </c>
      <c r="G176" s="213"/>
      <c r="H176" s="215"/>
    </row>
    <row r="177" spans="1:8" s="2" customFormat="1" ht="11.25">
      <c r="A177" s="209"/>
      <c r="B177" s="209"/>
      <c r="C177" s="210"/>
      <c r="D177" s="209" t="s">
        <v>209</v>
      </c>
      <c r="E177" s="209"/>
      <c r="F177" s="211"/>
      <c r="G177" s="209"/>
      <c r="H177" s="212"/>
    </row>
    <row r="178" spans="1:8" s="2" customFormat="1" ht="11.25">
      <c r="A178" s="213"/>
      <c r="B178" s="213"/>
      <c r="C178" s="210"/>
      <c r="D178" s="213" t="s">
        <v>247</v>
      </c>
      <c r="E178" s="213"/>
      <c r="F178" s="214">
        <v>1</v>
      </c>
      <c r="G178" s="213"/>
      <c r="H178" s="215"/>
    </row>
    <row r="179" spans="1:8" s="2" customFormat="1" ht="11.25">
      <c r="A179" s="209"/>
      <c r="B179" s="209"/>
      <c r="C179" s="210"/>
      <c r="D179" s="209" t="s">
        <v>211</v>
      </c>
      <c r="E179" s="209"/>
      <c r="F179" s="211"/>
      <c r="G179" s="209"/>
      <c r="H179" s="212"/>
    </row>
    <row r="180" spans="1:8" s="2" customFormat="1" ht="11.25">
      <c r="A180" s="213"/>
      <c r="B180" s="213"/>
      <c r="C180" s="210"/>
      <c r="D180" s="213" t="s">
        <v>295</v>
      </c>
      <c r="E180" s="213"/>
      <c r="F180" s="214">
        <v>8</v>
      </c>
      <c r="G180" s="213"/>
      <c r="H180" s="215"/>
    </row>
    <row r="181" spans="1:8" s="2" customFormat="1" ht="11.25">
      <c r="A181" s="209"/>
      <c r="B181" s="209"/>
      <c r="C181" s="210"/>
      <c r="D181" s="209" t="s">
        <v>213</v>
      </c>
      <c r="E181" s="209"/>
      <c r="F181" s="211"/>
      <c r="G181" s="209"/>
      <c r="H181" s="212"/>
    </row>
    <row r="182" spans="1:8" s="2" customFormat="1" ht="11.25">
      <c r="A182" s="213"/>
      <c r="B182" s="213"/>
      <c r="C182" s="210"/>
      <c r="D182" s="213" t="s">
        <v>247</v>
      </c>
      <c r="E182" s="213"/>
      <c r="F182" s="214">
        <v>1</v>
      </c>
      <c r="G182" s="213"/>
      <c r="H182" s="215"/>
    </row>
    <row r="183" spans="1:8" s="2" customFormat="1" ht="11.25">
      <c r="A183" s="209"/>
      <c r="B183" s="209"/>
      <c r="C183" s="210"/>
      <c r="D183" s="209" t="s">
        <v>215</v>
      </c>
      <c r="E183" s="209"/>
      <c r="F183" s="211"/>
      <c r="G183" s="209"/>
      <c r="H183" s="212"/>
    </row>
    <row r="184" spans="1:8" s="2" customFormat="1" ht="11.25">
      <c r="A184" s="213"/>
      <c r="B184" s="213"/>
      <c r="C184" s="210"/>
      <c r="D184" s="213" t="s">
        <v>247</v>
      </c>
      <c r="E184" s="213"/>
      <c r="F184" s="214">
        <v>1</v>
      </c>
      <c r="G184" s="213"/>
      <c r="H184" s="215"/>
    </row>
    <row r="185" spans="1:8" s="2" customFormat="1" ht="11.25">
      <c r="A185" s="209"/>
      <c r="B185" s="209"/>
      <c r="C185" s="210"/>
      <c r="D185" s="209" t="s">
        <v>217</v>
      </c>
      <c r="E185" s="209"/>
      <c r="F185" s="211"/>
      <c r="G185" s="209"/>
      <c r="H185" s="212"/>
    </row>
    <row r="186" spans="1:8" s="2" customFormat="1" ht="11.25">
      <c r="A186" s="213"/>
      <c r="B186" s="213"/>
      <c r="C186" s="210"/>
      <c r="D186" s="213" t="s">
        <v>296</v>
      </c>
      <c r="E186" s="213"/>
      <c r="F186" s="214">
        <v>11</v>
      </c>
      <c r="G186" s="213"/>
      <c r="H186" s="215"/>
    </row>
    <row r="187" spans="1:8" s="2" customFormat="1" ht="11.25">
      <c r="A187" s="209"/>
      <c r="B187" s="209"/>
      <c r="C187" s="210"/>
      <c r="D187" s="209" t="s">
        <v>219</v>
      </c>
      <c r="E187" s="209"/>
      <c r="F187" s="211"/>
      <c r="G187" s="209"/>
      <c r="H187" s="212"/>
    </row>
    <row r="188" spans="1:8" s="2" customFormat="1" ht="11.25">
      <c r="A188" s="213"/>
      <c r="B188" s="213"/>
      <c r="C188" s="210"/>
      <c r="D188" s="213" t="s">
        <v>249</v>
      </c>
      <c r="E188" s="213"/>
      <c r="F188" s="214">
        <v>2</v>
      </c>
      <c r="G188" s="213"/>
      <c r="H188" s="215"/>
    </row>
    <row r="189" spans="1:8" s="2" customFormat="1" ht="11.25">
      <c r="A189" s="209"/>
      <c r="B189" s="209"/>
      <c r="C189" s="210"/>
      <c r="D189" s="209" t="s">
        <v>221</v>
      </c>
      <c r="E189" s="209"/>
      <c r="F189" s="211"/>
      <c r="G189" s="209"/>
      <c r="H189" s="212"/>
    </row>
    <row r="190" spans="1:8" s="2" customFormat="1" ht="11.25">
      <c r="A190" s="213"/>
      <c r="B190" s="213"/>
      <c r="C190" s="210"/>
      <c r="D190" s="213" t="s">
        <v>297</v>
      </c>
      <c r="E190" s="213"/>
      <c r="F190" s="214">
        <v>6</v>
      </c>
      <c r="G190" s="213"/>
      <c r="H190" s="215"/>
    </row>
    <row r="191" spans="1:8" s="2" customFormat="1" ht="11.25">
      <c r="A191" s="209"/>
      <c r="B191" s="209"/>
      <c r="C191" s="210"/>
      <c r="D191" s="209" t="s">
        <v>223</v>
      </c>
      <c r="E191" s="209"/>
      <c r="F191" s="211"/>
      <c r="G191" s="209"/>
      <c r="H191" s="212"/>
    </row>
    <row r="192" spans="1:8" s="2" customFormat="1" ht="11.25">
      <c r="A192" s="213"/>
      <c r="B192" s="213"/>
      <c r="C192" s="210"/>
      <c r="D192" s="213" t="s">
        <v>298</v>
      </c>
      <c r="E192" s="213"/>
      <c r="F192" s="214">
        <v>61</v>
      </c>
      <c r="G192" s="213"/>
      <c r="H192" s="215"/>
    </row>
    <row r="193" spans="1:8" s="2" customFormat="1" ht="11.25">
      <c r="A193" s="209"/>
      <c r="B193" s="209"/>
      <c r="C193" s="210"/>
      <c r="D193" s="209" t="s">
        <v>225</v>
      </c>
      <c r="E193" s="209"/>
      <c r="F193" s="211"/>
      <c r="G193" s="209"/>
      <c r="H193" s="212"/>
    </row>
    <row r="194" spans="1:8" s="2" customFormat="1" ht="11.25">
      <c r="A194" s="213"/>
      <c r="B194" s="213"/>
      <c r="C194" s="210"/>
      <c r="D194" s="213" t="s">
        <v>299</v>
      </c>
      <c r="E194" s="213"/>
      <c r="F194" s="214">
        <v>24</v>
      </c>
      <c r="G194" s="213"/>
      <c r="H194" s="215"/>
    </row>
    <row r="195" spans="1:8" s="2" customFormat="1" ht="11.25">
      <c r="A195" s="209"/>
      <c r="B195" s="209"/>
      <c r="C195" s="210"/>
      <c r="D195" s="209" t="s">
        <v>227</v>
      </c>
      <c r="E195" s="209"/>
      <c r="F195" s="211"/>
      <c r="G195" s="209"/>
      <c r="H195" s="212"/>
    </row>
    <row r="196" spans="1:8" s="2" customFormat="1" ht="11.25">
      <c r="A196" s="213"/>
      <c r="B196" s="213"/>
      <c r="C196" s="210"/>
      <c r="D196" s="213" t="s">
        <v>293</v>
      </c>
      <c r="E196" s="213"/>
      <c r="F196" s="214">
        <v>4</v>
      </c>
      <c r="G196" s="213"/>
      <c r="H196" s="215"/>
    </row>
    <row r="197" spans="1:8" s="2" customFormat="1" ht="11.25">
      <c r="A197" s="209"/>
      <c r="B197" s="209"/>
      <c r="C197" s="210"/>
      <c r="D197" s="209" t="s">
        <v>229</v>
      </c>
      <c r="E197" s="209"/>
      <c r="F197" s="211"/>
      <c r="G197" s="209"/>
      <c r="H197" s="212"/>
    </row>
    <row r="198" spans="1:8" s="2" customFormat="1" ht="11.25">
      <c r="A198" s="213"/>
      <c r="B198" s="213"/>
      <c r="C198" s="210"/>
      <c r="D198" s="213" t="s">
        <v>262</v>
      </c>
      <c r="E198" s="213"/>
      <c r="F198" s="214">
        <v>12</v>
      </c>
      <c r="G198" s="213"/>
      <c r="H198" s="215"/>
    </row>
    <row r="199" spans="1:8" s="2" customFormat="1" ht="11.25">
      <c r="A199" s="220"/>
      <c r="B199" s="220"/>
      <c r="C199" s="221"/>
      <c r="D199" s="221" t="s">
        <v>192</v>
      </c>
      <c r="E199" s="220"/>
      <c r="F199" s="222">
        <v>151</v>
      </c>
      <c r="G199" s="220"/>
      <c r="H199" s="223"/>
    </row>
    <row r="200" spans="1:8" s="2" customFormat="1" ht="11.25">
      <c r="A200" s="203">
        <v>11</v>
      </c>
      <c r="B200" s="204" t="s">
        <v>242</v>
      </c>
      <c r="C200" s="205" t="s">
        <v>300</v>
      </c>
      <c r="D200" s="205" t="s">
        <v>301</v>
      </c>
      <c r="E200" s="205" t="s">
        <v>197</v>
      </c>
      <c r="F200" s="206">
        <v>245.76</v>
      </c>
      <c r="G200" s="207"/>
      <c r="H200" s="208"/>
    </row>
    <row r="201" spans="1:8" s="2" customFormat="1" ht="11.25">
      <c r="A201" s="209"/>
      <c r="B201" s="209"/>
      <c r="C201" s="210"/>
      <c r="D201" s="209" t="s">
        <v>199</v>
      </c>
      <c r="E201" s="209"/>
      <c r="F201" s="211"/>
      <c r="G201" s="209"/>
      <c r="H201" s="212"/>
    </row>
    <row r="202" spans="1:8" s="2" customFormat="1" ht="11.25">
      <c r="A202" s="213"/>
      <c r="B202" s="213"/>
      <c r="C202" s="210"/>
      <c r="D202" s="213" t="s">
        <v>302</v>
      </c>
      <c r="E202" s="213"/>
      <c r="F202" s="214">
        <v>10.72</v>
      </c>
      <c r="G202" s="213"/>
      <c r="H202" s="215"/>
    </row>
    <row r="203" spans="1:8" s="2" customFormat="1" ht="11.25">
      <c r="A203" s="209"/>
      <c r="B203" s="209"/>
      <c r="C203" s="210"/>
      <c r="D203" s="209" t="s">
        <v>201</v>
      </c>
      <c r="E203" s="209"/>
      <c r="F203" s="211"/>
      <c r="G203" s="209"/>
      <c r="H203" s="212"/>
    </row>
    <row r="204" spans="1:8" s="2" customFormat="1" ht="11.25">
      <c r="A204" s="213"/>
      <c r="B204" s="213"/>
      <c r="C204" s="210"/>
      <c r="D204" s="213" t="s">
        <v>303</v>
      </c>
      <c r="E204" s="213"/>
      <c r="F204" s="214">
        <v>10.97</v>
      </c>
      <c r="G204" s="213"/>
      <c r="H204" s="215"/>
    </row>
    <row r="205" spans="1:8" s="2" customFormat="1" ht="11.25">
      <c r="A205" s="209"/>
      <c r="B205" s="209"/>
      <c r="C205" s="210"/>
      <c r="D205" s="209" t="s">
        <v>203</v>
      </c>
      <c r="E205" s="209"/>
      <c r="F205" s="211"/>
      <c r="G205" s="209"/>
      <c r="H205" s="212"/>
    </row>
    <row r="206" spans="1:8" s="2" customFormat="1" ht="11.25">
      <c r="A206" s="213"/>
      <c r="B206" s="213"/>
      <c r="C206" s="210"/>
      <c r="D206" s="213" t="s">
        <v>304</v>
      </c>
      <c r="E206" s="213"/>
      <c r="F206" s="214">
        <v>7.87</v>
      </c>
      <c r="G206" s="213"/>
      <c r="H206" s="215"/>
    </row>
    <row r="207" spans="1:8" s="2" customFormat="1" ht="11.25">
      <c r="A207" s="209"/>
      <c r="B207" s="209"/>
      <c r="C207" s="210"/>
      <c r="D207" s="209" t="s">
        <v>205</v>
      </c>
      <c r="E207" s="209"/>
      <c r="F207" s="211"/>
      <c r="G207" s="209"/>
      <c r="H207" s="212"/>
    </row>
    <row r="208" spans="1:8" s="2" customFormat="1" ht="11.25">
      <c r="A208" s="213"/>
      <c r="B208" s="213"/>
      <c r="C208" s="210"/>
      <c r="D208" s="213" t="s">
        <v>305</v>
      </c>
      <c r="E208" s="213"/>
      <c r="F208" s="214">
        <v>1.99</v>
      </c>
      <c r="G208" s="213"/>
      <c r="H208" s="215"/>
    </row>
    <row r="209" spans="1:8" s="2" customFormat="1" ht="11.25">
      <c r="A209" s="209"/>
      <c r="B209" s="209"/>
      <c r="C209" s="210"/>
      <c r="D209" s="209" t="s">
        <v>207</v>
      </c>
      <c r="E209" s="209"/>
      <c r="F209" s="211"/>
      <c r="G209" s="209"/>
      <c r="H209" s="212"/>
    </row>
    <row r="210" spans="1:8" s="2" customFormat="1" ht="11.25">
      <c r="A210" s="213"/>
      <c r="B210" s="213"/>
      <c r="C210" s="210"/>
      <c r="D210" s="213" t="s">
        <v>306</v>
      </c>
      <c r="E210" s="213"/>
      <c r="F210" s="214">
        <v>0.67</v>
      </c>
      <c r="G210" s="213"/>
      <c r="H210" s="215"/>
    </row>
    <row r="211" spans="1:8" s="2" customFormat="1" ht="11.25">
      <c r="A211" s="209"/>
      <c r="B211" s="209"/>
      <c r="C211" s="210"/>
      <c r="D211" s="209" t="s">
        <v>209</v>
      </c>
      <c r="E211" s="209"/>
      <c r="F211" s="211"/>
      <c r="G211" s="209"/>
      <c r="H211" s="212"/>
    </row>
    <row r="212" spans="1:8" s="2" customFormat="1" ht="11.25">
      <c r="A212" s="213"/>
      <c r="B212" s="213"/>
      <c r="C212" s="210"/>
      <c r="D212" s="213" t="s">
        <v>307</v>
      </c>
      <c r="E212" s="213"/>
      <c r="F212" s="214">
        <v>0.51</v>
      </c>
      <c r="G212" s="213"/>
      <c r="H212" s="215"/>
    </row>
    <row r="213" spans="1:8" s="2" customFormat="1" ht="11.25">
      <c r="A213" s="209"/>
      <c r="B213" s="209"/>
      <c r="C213" s="210"/>
      <c r="D213" s="209" t="s">
        <v>211</v>
      </c>
      <c r="E213" s="209"/>
      <c r="F213" s="211"/>
      <c r="G213" s="209"/>
      <c r="H213" s="212"/>
    </row>
    <row r="214" spans="1:8" s="2" customFormat="1" ht="11.25">
      <c r="A214" s="213"/>
      <c r="B214" s="213"/>
      <c r="C214" s="210"/>
      <c r="D214" s="213" t="s">
        <v>308</v>
      </c>
      <c r="E214" s="213"/>
      <c r="F214" s="214">
        <v>3.86</v>
      </c>
      <c r="G214" s="213"/>
      <c r="H214" s="215"/>
    </row>
    <row r="215" spans="1:8" s="2" customFormat="1" ht="11.25">
      <c r="A215" s="209"/>
      <c r="B215" s="209"/>
      <c r="C215" s="210"/>
      <c r="D215" s="209" t="s">
        <v>213</v>
      </c>
      <c r="E215" s="209"/>
      <c r="F215" s="211"/>
      <c r="G215" s="209"/>
      <c r="H215" s="212"/>
    </row>
    <row r="216" spans="1:8" s="2" customFormat="1" ht="11.25">
      <c r="A216" s="213"/>
      <c r="B216" s="213"/>
      <c r="C216" s="210"/>
      <c r="D216" s="213" t="s">
        <v>309</v>
      </c>
      <c r="E216" s="213"/>
      <c r="F216" s="214">
        <v>1.09</v>
      </c>
      <c r="G216" s="213"/>
      <c r="H216" s="215"/>
    </row>
    <row r="217" spans="1:8" s="2" customFormat="1" ht="11.25">
      <c r="A217" s="209"/>
      <c r="B217" s="209"/>
      <c r="C217" s="210"/>
      <c r="D217" s="209" t="s">
        <v>215</v>
      </c>
      <c r="E217" s="209"/>
      <c r="F217" s="211"/>
      <c r="G217" s="209"/>
      <c r="H217" s="212"/>
    </row>
    <row r="218" spans="1:8" s="2" customFormat="1" ht="11.25">
      <c r="A218" s="213"/>
      <c r="B218" s="213"/>
      <c r="C218" s="210"/>
      <c r="D218" s="213" t="s">
        <v>310</v>
      </c>
      <c r="E218" s="213"/>
      <c r="F218" s="214">
        <v>2.15</v>
      </c>
      <c r="G218" s="213"/>
      <c r="H218" s="215"/>
    </row>
    <row r="219" spans="1:8" s="2" customFormat="1" ht="11.25">
      <c r="A219" s="209"/>
      <c r="B219" s="209"/>
      <c r="C219" s="210"/>
      <c r="D219" s="209" t="s">
        <v>217</v>
      </c>
      <c r="E219" s="209"/>
      <c r="F219" s="211"/>
      <c r="G219" s="209"/>
      <c r="H219" s="212"/>
    </row>
    <row r="220" spans="1:8" s="2" customFormat="1" ht="11.25">
      <c r="A220" s="213"/>
      <c r="B220" s="213"/>
      <c r="C220" s="210"/>
      <c r="D220" s="213" t="s">
        <v>311</v>
      </c>
      <c r="E220" s="213"/>
      <c r="F220" s="214">
        <v>3.45</v>
      </c>
      <c r="G220" s="213"/>
      <c r="H220" s="215"/>
    </row>
    <row r="221" spans="1:8" s="2" customFormat="1" ht="11.25">
      <c r="A221" s="209"/>
      <c r="B221" s="209"/>
      <c r="C221" s="210"/>
      <c r="D221" s="209" t="s">
        <v>219</v>
      </c>
      <c r="E221" s="209"/>
      <c r="F221" s="211"/>
      <c r="G221" s="209"/>
      <c r="H221" s="212"/>
    </row>
    <row r="222" spans="1:8" s="2" customFormat="1" ht="11.25">
      <c r="A222" s="213"/>
      <c r="B222" s="213"/>
      <c r="C222" s="210"/>
      <c r="D222" s="213" t="s">
        <v>312</v>
      </c>
      <c r="E222" s="213"/>
      <c r="F222" s="214">
        <v>0.57</v>
      </c>
      <c r="G222" s="213"/>
      <c r="H222" s="215"/>
    </row>
    <row r="223" spans="1:8" s="2" customFormat="1" ht="11.25">
      <c r="A223" s="209"/>
      <c r="B223" s="209"/>
      <c r="C223" s="210"/>
      <c r="D223" s="209" t="s">
        <v>221</v>
      </c>
      <c r="E223" s="209"/>
      <c r="F223" s="211"/>
      <c r="G223" s="209"/>
      <c r="H223" s="212"/>
    </row>
    <row r="224" spans="1:8" s="2" customFormat="1" ht="11.25">
      <c r="A224" s="213"/>
      <c r="B224" s="213"/>
      <c r="C224" s="210"/>
      <c r="D224" s="213" t="s">
        <v>313</v>
      </c>
      <c r="E224" s="213"/>
      <c r="F224" s="214">
        <v>3.28</v>
      </c>
      <c r="G224" s="213"/>
      <c r="H224" s="215"/>
    </row>
    <row r="225" spans="1:8" s="2" customFormat="1" ht="11.25">
      <c r="A225" s="209"/>
      <c r="B225" s="209"/>
      <c r="C225" s="210"/>
      <c r="D225" s="209" t="s">
        <v>223</v>
      </c>
      <c r="E225" s="209"/>
      <c r="F225" s="211"/>
      <c r="G225" s="209"/>
      <c r="H225" s="212"/>
    </row>
    <row r="226" spans="1:8" s="2" customFormat="1" ht="11.25">
      <c r="A226" s="213"/>
      <c r="B226" s="213"/>
      <c r="C226" s="210"/>
      <c r="D226" s="213" t="s">
        <v>314</v>
      </c>
      <c r="E226" s="213"/>
      <c r="F226" s="214">
        <v>100.14</v>
      </c>
      <c r="G226" s="213"/>
      <c r="H226" s="215"/>
    </row>
    <row r="227" spans="1:8" s="2" customFormat="1" ht="11.25">
      <c r="A227" s="209"/>
      <c r="B227" s="209"/>
      <c r="C227" s="210"/>
      <c r="D227" s="209" t="s">
        <v>225</v>
      </c>
      <c r="E227" s="209"/>
      <c r="F227" s="211"/>
      <c r="G227" s="209"/>
      <c r="H227" s="212"/>
    </row>
    <row r="228" spans="1:8" s="2" customFormat="1" ht="11.25">
      <c r="A228" s="213"/>
      <c r="B228" s="213"/>
      <c r="C228" s="210"/>
      <c r="D228" s="213" t="s">
        <v>315</v>
      </c>
      <c r="E228" s="213"/>
      <c r="F228" s="214">
        <v>48.68</v>
      </c>
      <c r="G228" s="213"/>
      <c r="H228" s="215"/>
    </row>
    <row r="229" spans="1:8" s="2" customFormat="1" ht="11.25">
      <c r="A229" s="209"/>
      <c r="B229" s="209"/>
      <c r="C229" s="210"/>
      <c r="D229" s="209" t="s">
        <v>227</v>
      </c>
      <c r="E229" s="209"/>
      <c r="F229" s="211"/>
      <c r="G229" s="209"/>
      <c r="H229" s="212"/>
    </row>
    <row r="230" spans="1:8" s="2" customFormat="1" ht="11.25">
      <c r="A230" s="213"/>
      <c r="B230" s="213"/>
      <c r="C230" s="210"/>
      <c r="D230" s="213" t="s">
        <v>316</v>
      </c>
      <c r="E230" s="213"/>
      <c r="F230" s="214">
        <v>11.37</v>
      </c>
      <c r="G230" s="213"/>
      <c r="H230" s="215"/>
    </row>
    <row r="231" spans="1:8" s="2" customFormat="1" ht="11.25">
      <c r="A231" s="209"/>
      <c r="B231" s="209"/>
      <c r="C231" s="210"/>
      <c r="D231" s="209" t="s">
        <v>229</v>
      </c>
      <c r="E231" s="209"/>
      <c r="F231" s="211"/>
      <c r="G231" s="209"/>
      <c r="H231" s="212"/>
    </row>
    <row r="232" spans="1:8" s="2" customFormat="1" ht="11.25">
      <c r="A232" s="213"/>
      <c r="B232" s="213"/>
      <c r="C232" s="210"/>
      <c r="D232" s="213" t="s">
        <v>317</v>
      </c>
      <c r="E232" s="213"/>
      <c r="F232" s="214">
        <v>38.44</v>
      </c>
      <c r="G232" s="213"/>
      <c r="H232" s="215"/>
    </row>
    <row r="233" spans="1:8" s="2" customFormat="1" ht="11.25">
      <c r="A233" s="220"/>
      <c r="B233" s="220"/>
      <c r="C233" s="221"/>
      <c r="D233" s="221" t="s">
        <v>192</v>
      </c>
      <c r="E233" s="220"/>
      <c r="F233" s="222">
        <v>245.76</v>
      </c>
      <c r="G233" s="220"/>
      <c r="H233" s="223"/>
    </row>
    <row r="234" spans="1:8" s="2" customFormat="1" ht="22.5">
      <c r="A234" s="203">
        <v>12</v>
      </c>
      <c r="B234" s="204" t="s">
        <v>194</v>
      </c>
      <c r="C234" s="205" t="s">
        <v>318</v>
      </c>
      <c r="D234" s="205" t="s">
        <v>319</v>
      </c>
      <c r="E234" s="205" t="s">
        <v>320</v>
      </c>
      <c r="F234" s="206">
        <v>34.06</v>
      </c>
      <c r="G234" s="207"/>
      <c r="H234" s="208"/>
    </row>
    <row r="235" spans="1:8" s="2" customFormat="1" ht="22.5">
      <c r="A235" s="203">
        <v>13</v>
      </c>
      <c r="B235" s="204" t="s">
        <v>194</v>
      </c>
      <c r="C235" s="205" t="s">
        <v>321</v>
      </c>
      <c r="D235" s="205" t="s">
        <v>322</v>
      </c>
      <c r="E235" s="205" t="s">
        <v>320</v>
      </c>
      <c r="F235" s="206">
        <v>34.06</v>
      </c>
      <c r="G235" s="207"/>
      <c r="H235" s="208"/>
    </row>
    <row r="236" spans="1:8" s="2" customFormat="1" ht="11.25">
      <c r="A236" s="203">
        <v>14</v>
      </c>
      <c r="B236" s="204" t="s">
        <v>194</v>
      </c>
      <c r="C236" s="205" t="s">
        <v>323</v>
      </c>
      <c r="D236" s="205" t="s">
        <v>324</v>
      </c>
      <c r="E236" s="205" t="s">
        <v>320</v>
      </c>
      <c r="F236" s="206">
        <v>34.06</v>
      </c>
      <c r="G236" s="207"/>
      <c r="H236" s="208"/>
    </row>
    <row r="237" spans="1:8" s="2" customFormat="1" ht="11.25">
      <c r="A237" s="203">
        <v>15</v>
      </c>
      <c r="B237" s="204" t="s">
        <v>194</v>
      </c>
      <c r="C237" s="205" t="s">
        <v>325</v>
      </c>
      <c r="D237" s="205" t="s">
        <v>326</v>
      </c>
      <c r="E237" s="205" t="s">
        <v>320</v>
      </c>
      <c r="F237" s="206">
        <v>647.14</v>
      </c>
      <c r="G237" s="207"/>
      <c r="H237" s="208"/>
    </row>
    <row r="238" spans="1:8" s="2" customFormat="1" ht="11.25">
      <c r="A238" s="203">
        <v>16</v>
      </c>
      <c r="B238" s="204" t="s">
        <v>194</v>
      </c>
      <c r="C238" s="205" t="s">
        <v>327</v>
      </c>
      <c r="D238" s="205" t="s">
        <v>328</v>
      </c>
      <c r="E238" s="205" t="s">
        <v>320</v>
      </c>
      <c r="F238" s="206">
        <v>34.06</v>
      </c>
      <c r="G238" s="207"/>
      <c r="H238" s="208"/>
    </row>
    <row r="239" spans="1:8" s="2" customFormat="1" ht="22.5">
      <c r="A239" s="203">
        <v>17</v>
      </c>
      <c r="B239" s="204" t="s">
        <v>194</v>
      </c>
      <c r="C239" s="205" t="s">
        <v>329</v>
      </c>
      <c r="D239" s="205" t="s">
        <v>330</v>
      </c>
      <c r="E239" s="205" t="s">
        <v>320</v>
      </c>
      <c r="F239" s="206">
        <v>204.36</v>
      </c>
      <c r="G239" s="207"/>
      <c r="H239" s="208"/>
    </row>
    <row r="240" spans="1:8" s="2" customFormat="1" ht="11.25">
      <c r="A240" s="203">
        <v>18</v>
      </c>
      <c r="B240" s="204" t="s">
        <v>194</v>
      </c>
      <c r="C240" s="205" t="s">
        <v>331</v>
      </c>
      <c r="D240" s="205" t="s">
        <v>332</v>
      </c>
      <c r="E240" s="205" t="s">
        <v>320</v>
      </c>
      <c r="F240" s="206">
        <v>34.06</v>
      </c>
      <c r="G240" s="207"/>
      <c r="H240" s="208"/>
    </row>
    <row r="241" spans="1:8" s="2" customFormat="1" ht="12.75">
      <c r="A241" s="152"/>
      <c r="B241" s="152"/>
      <c r="C241" s="201" t="s">
        <v>333</v>
      </c>
      <c r="D241" s="201" t="s">
        <v>334</v>
      </c>
      <c r="E241" s="152"/>
      <c r="F241" s="152"/>
      <c r="G241" s="152"/>
      <c r="H241" s="224"/>
    </row>
    <row r="242" spans="1:8" s="2" customFormat="1" ht="22.5">
      <c r="A242" s="203">
        <v>19</v>
      </c>
      <c r="B242" s="204" t="s">
        <v>141</v>
      </c>
      <c r="C242" s="205" t="s">
        <v>335</v>
      </c>
      <c r="D242" s="205" t="s">
        <v>336</v>
      </c>
      <c r="E242" s="205" t="s">
        <v>320</v>
      </c>
      <c r="F242" s="206">
        <v>1.78</v>
      </c>
      <c r="G242" s="207"/>
      <c r="H242" s="208"/>
    </row>
    <row r="243" spans="1:8" s="2" customFormat="1" ht="12.75">
      <c r="A243" s="196"/>
      <c r="B243" s="7"/>
      <c r="C243" s="7"/>
      <c r="D243" s="7"/>
      <c r="E243" s="7"/>
      <c r="F243" s="7"/>
      <c r="G243" s="7"/>
      <c r="H243" s="225"/>
    </row>
    <row r="244" spans="1:8" s="2" customFormat="1" ht="15">
      <c r="A244" s="119"/>
      <c r="B244" s="119"/>
      <c r="C244" s="198" t="s">
        <v>45</v>
      </c>
      <c r="D244" s="199" t="s">
        <v>337</v>
      </c>
      <c r="E244" s="119"/>
      <c r="F244" s="119"/>
      <c r="G244" s="119"/>
      <c r="H244" s="226"/>
    </row>
    <row r="245" spans="1:8" s="2" customFormat="1" ht="12.75">
      <c r="A245" s="152"/>
      <c r="B245" s="152"/>
      <c r="C245" s="201" t="s">
        <v>338</v>
      </c>
      <c r="D245" s="201" t="s">
        <v>339</v>
      </c>
      <c r="E245" s="152"/>
      <c r="F245" s="152"/>
      <c r="G245" s="152"/>
      <c r="H245" s="224"/>
    </row>
    <row r="246" spans="1:8" s="2" customFormat="1" ht="22.5">
      <c r="A246" s="203">
        <v>20</v>
      </c>
      <c r="B246" s="204" t="s">
        <v>338</v>
      </c>
      <c r="C246" s="205" t="s">
        <v>340</v>
      </c>
      <c r="D246" s="205" t="s">
        <v>341</v>
      </c>
      <c r="E246" s="205" t="s">
        <v>197</v>
      </c>
      <c r="F246" s="206">
        <v>128.03</v>
      </c>
      <c r="G246" s="207"/>
      <c r="H246" s="208"/>
    </row>
    <row r="247" spans="1:8" s="2" customFormat="1" ht="11.25">
      <c r="A247" s="209"/>
      <c r="B247" s="209"/>
      <c r="C247" s="210"/>
      <c r="D247" s="209" t="s">
        <v>342</v>
      </c>
      <c r="E247" s="209"/>
      <c r="F247" s="211"/>
      <c r="G247" s="209"/>
      <c r="H247" s="212"/>
    </row>
    <row r="248" spans="1:8" s="2" customFormat="1" ht="11.25">
      <c r="A248" s="209"/>
      <c r="B248" s="209"/>
      <c r="C248" s="210"/>
      <c r="D248" s="209" t="s">
        <v>343</v>
      </c>
      <c r="E248" s="209"/>
      <c r="F248" s="211"/>
      <c r="G248" s="209"/>
      <c r="H248" s="212"/>
    </row>
    <row r="249" spans="1:8" s="2" customFormat="1" ht="11.25">
      <c r="A249" s="213"/>
      <c r="B249" s="213"/>
      <c r="C249" s="210"/>
      <c r="D249" s="213" t="s">
        <v>344</v>
      </c>
      <c r="E249" s="213"/>
      <c r="F249" s="214">
        <v>2.11</v>
      </c>
      <c r="G249" s="213"/>
      <c r="H249" s="215"/>
    </row>
    <row r="250" spans="1:8" s="2" customFormat="1" ht="11.25">
      <c r="A250" s="209"/>
      <c r="B250" s="209"/>
      <c r="C250" s="210"/>
      <c r="D250" s="209" t="s">
        <v>158</v>
      </c>
      <c r="E250" s="209"/>
      <c r="F250" s="211"/>
      <c r="G250" s="209"/>
      <c r="H250" s="212"/>
    </row>
    <row r="251" spans="1:8" s="2" customFormat="1" ht="11.25">
      <c r="A251" s="213"/>
      <c r="B251" s="213"/>
      <c r="C251" s="210"/>
      <c r="D251" s="213" t="s">
        <v>345</v>
      </c>
      <c r="E251" s="213"/>
      <c r="F251" s="214">
        <v>2.11</v>
      </c>
      <c r="G251" s="213"/>
      <c r="H251" s="215"/>
    </row>
    <row r="252" spans="1:8" s="2" customFormat="1" ht="11.25">
      <c r="A252" s="209"/>
      <c r="B252" s="209"/>
      <c r="C252" s="210"/>
      <c r="D252" s="209" t="s">
        <v>160</v>
      </c>
      <c r="E252" s="209"/>
      <c r="F252" s="211"/>
      <c r="G252" s="209"/>
      <c r="H252" s="212"/>
    </row>
    <row r="253" spans="1:8" s="2" customFormat="1" ht="11.25">
      <c r="A253" s="213"/>
      <c r="B253" s="213"/>
      <c r="C253" s="210"/>
      <c r="D253" s="213" t="s">
        <v>346</v>
      </c>
      <c r="E253" s="213"/>
      <c r="F253" s="214">
        <v>1.5</v>
      </c>
      <c r="G253" s="213"/>
      <c r="H253" s="215"/>
    </row>
    <row r="254" spans="1:8" s="2" customFormat="1" ht="11.25">
      <c r="A254" s="209"/>
      <c r="B254" s="209"/>
      <c r="C254" s="210"/>
      <c r="D254" s="209" t="s">
        <v>162</v>
      </c>
      <c r="E254" s="209"/>
      <c r="F254" s="211"/>
      <c r="G254" s="209"/>
      <c r="H254" s="212"/>
    </row>
    <row r="255" spans="1:8" s="2" customFormat="1" ht="11.25">
      <c r="A255" s="213"/>
      <c r="B255" s="213"/>
      <c r="C255" s="210"/>
      <c r="D255" s="213" t="s">
        <v>347</v>
      </c>
      <c r="E255" s="213"/>
      <c r="F255" s="214">
        <v>0.54</v>
      </c>
      <c r="G255" s="213"/>
      <c r="H255" s="215"/>
    </row>
    <row r="256" spans="1:8" s="2" customFormat="1" ht="11.25">
      <c r="A256" s="209"/>
      <c r="B256" s="209"/>
      <c r="C256" s="210"/>
      <c r="D256" s="209" t="s">
        <v>164</v>
      </c>
      <c r="E256" s="209"/>
      <c r="F256" s="211"/>
      <c r="G256" s="209"/>
      <c r="H256" s="212"/>
    </row>
    <row r="257" spans="1:8" s="2" customFormat="1" ht="11.25">
      <c r="A257" s="213"/>
      <c r="B257" s="213"/>
      <c r="C257" s="210"/>
      <c r="D257" s="213" t="s">
        <v>348</v>
      </c>
      <c r="E257" s="213"/>
      <c r="F257" s="214">
        <v>0.13</v>
      </c>
      <c r="G257" s="213"/>
      <c r="H257" s="215"/>
    </row>
    <row r="258" spans="1:8" s="2" customFormat="1" ht="11.25">
      <c r="A258" s="209"/>
      <c r="B258" s="209"/>
      <c r="C258" s="210"/>
      <c r="D258" s="209" t="s">
        <v>166</v>
      </c>
      <c r="E258" s="209"/>
      <c r="F258" s="211"/>
      <c r="G258" s="209"/>
      <c r="H258" s="212"/>
    </row>
    <row r="259" spans="1:8" s="2" customFormat="1" ht="11.25">
      <c r="A259" s="213"/>
      <c r="B259" s="213"/>
      <c r="C259" s="210"/>
      <c r="D259" s="213" t="s">
        <v>348</v>
      </c>
      <c r="E259" s="213"/>
      <c r="F259" s="214">
        <v>0.13</v>
      </c>
      <c r="G259" s="213"/>
      <c r="H259" s="215"/>
    </row>
    <row r="260" spans="1:8" s="2" customFormat="1" ht="11.25">
      <c r="A260" s="209"/>
      <c r="B260" s="209"/>
      <c r="C260" s="210"/>
      <c r="D260" s="209" t="s">
        <v>168</v>
      </c>
      <c r="E260" s="209"/>
      <c r="F260" s="211"/>
      <c r="G260" s="209"/>
      <c r="H260" s="212"/>
    </row>
    <row r="261" spans="1:8" s="2" customFormat="1" ht="11.25">
      <c r="A261" s="213"/>
      <c r="B261" s="213"/>
      <c r="C261" s="210"/>
      <c r="D261" s="213" t="s">
        <v>349</v>
      </c>
      <c r="E261" s="213"/>
      <c r="F261" s="214">
        <v>1.06</v>
      </c>
      <c r="G261" s="213"/>
      <c r="H261" s="215"/>
    </row>
    <row r="262" spans="1:8" s="2" customFormat="1" ht="11.25">
      <c r="A262" s="209"/>
      <c r="B262" s="209"/>
      <c r="C262" s="210"/>
      <c r="D262" s="209" t="s">
        <v>170</v>
      </c>
      <c r="E262" s="209"/>
      <c r="F262" s="211"/>
      <c r="G262" s="209"/>
      <c r="H262" s="212"/>
    </row>
    <row r="263" spans="1:8" s="2" customFormat="1" ht="11.25">
      <c r="A263" s="213"/>
      <c r="B263" s="213"/>
      <c r="C263" s="210"/>
      <c r="D263" s="213" t="s">
        <v>350</v>
      </c>
      <c r="E263" s="213"/>
      <c r="F263" s="214">
        <v>0.26</v>
      </c>
      <c r="G263" s="213"/>
      <c r="H263" s="215"/>
    </row>
    <row r="264" spans="1:8" s="2" customFormat="1" ht="11.25">
      <c r="A264" s="209"/>
      <c r="B264" s="209"/>
      <c r="C264" s="210"/>
      <c r="D264" s="209" t="s">
        <v>172</v>
      </c>
      <c r="E264" s="209"/>
      <c r="F264" s="211"/>
      <c r="G264" s="209"/>
      <c r="H264" s="212"/>
    </row>
    <row r="265" spans="1:8" s="2" customFormat="1" ht="11.25">
      <c r="A265" s="213"/>
      <c r="B265" s="213"/>
      <c r="C265" s="210"/>
      <c r="D265" s="213" t="s">
        <v>351</v>
      </c>
      <c r="E265" s="213"/>
      <c r="F265" s="214">
        <v>0.2</v>
      </c>
      <c r="G265" s="213"/>
      <c r="H265" s="215"/>
    </row>
    <row r="266" spans="1:8" s="2" customFormat="1" ht="11.25">
      <c r="A266" s="209"/>
      <c r="B266" s="209"/>
      <c r="C266" s="210"/>
      <c r="D266" s="209" t="s">
        <v>174</v>
      </c>
      <c r="E266" s="209"/>
      <c r="F266" s="211"/>
      <c r="G266" s="209"/>
      <c r="H266" s="212"/>
    </row>
    <row r="267" spans="1:8" s="2" customFormat="1" ht="11.25">
      <c r="A267" s="213"/>
      <c r="B267" s="213"/>
      <c r="C267" s="210"/>
      <c r="D267" s="213" t="s">
        <v>352</v>
      </c>
      <c r="E267" s="213"/>
      <c r="F267" s="214">
        <v>1.45</v>
      </c>
      <c r="G267" s="213"/>
      <c r="H267" s="215"/>
    </row>
    <row r="268" spans="1:8" s="2" customFormat="1" ht="11.25">
      <c r="A268" s="209"/>
      <c r="B268" s="209"/>
      <c r="C268" s="210"/>
      <c r="D268" s="209" t="s">
        <v>176</v>
      </c>
      <c r="E268" s="209"/>
      <c r="F268" s="211"/>
      <c r="G268" s="209"/>
      <c r="H268" s="212"/>
    </row>
    <row r="269" spans="1:8" s="2" customFormat="1" ht="11.25">
      <c r="A269" s="213"/>
      <c r="B269" s="213"/>
      <c r="C269" s="210"/>
      <c r="D269" s="213" t="s">
        <v>353</v>
      </c>
      <c r="E269" s="213"/>
      <c r="F269" s="214">
        <v>0.1</v>
      </c>
      <c r="G269" s="213"/>
      <c r="H269" s="215"/>
    </row>
    <row r="270" spans="1:8" s="2" customFormat="1" ht="11.25">
      <c r="A270" s="209"/>
      <c r="B270" s="209"/>
      <c r="C270" s="210"/>
      <c r="D270" s="209" t="s">
        <v>178</v>
      </c>
      <c r="E270" s="209"/>
      <c r="F270" s="211"/>
      <c r="G270" s="209"/>
      <c r="H270" s="212"/>
    </row>
    <row r="271" spans="1:8" s="2" customFormat="1" ht="11.25">
      <c r="A271" s="213"/>
      <c r="B271" s="213"/>
      <c r="C271" s="210"/>
      <c r="D271" s="213" t="s">
        <v>351</v>
      </c>
      <c r="E271" s="213"/>
      <c r="F271" s="214">
        <v>0.2</v>
      </c>
      <c r="G271" s="213"/>
      <c r="H271" s="215"/>
    </row>
    <row r="272" spans="1:8" s="2" customFormat="1" ht="11.25">
      <c r="A272" s="209"/>
      <c r="B272" s="209"/>
      <c r="C272" s="210"/>
      <c r="D272" s="209" t="s">
        <v>180</v>
      </c>
      <c r="E272" s="209"/>
      <c r="F272" s="211"/>
      <c r="G272" s="209"/>
      <c r="H272" s="212"/>
    </row>
    <row r="273" spans="1:8" s="2" customFormat="1" ht="11.25">
      <c r="A273" s="213"/>
      <c r="B273" s="213"/>
      <c r="C273" s="210"/>
      <c r="D273" s="213" t="s">
        <v>354</v>
      </c>
      <c r="E273" s="213"/>
      <c r="F273" s="214">
        <v>15.3</v>
      </c>
      <c r="G273" s="213"/>
      <c r="H273" s="215"/>
    </row>
    <row r="274" spans="1:8" s="2" customFormat="1" ht="11.25">
      <c r="A274" s="209"/>
      <c r="B274" s="209"/>
      <c r="C274" s="210"/>
      <c r="D274" s="209" t="s">
        <v>182</v>
      </c>
      <c r="E274" s="209"/>
      <c r="F274" s="211"/>
      <c r="G274" s="209"/>
      <c r="H274" s="212"/>
    </row>
    <row r="275" spans="1:8" s="2" customFormat="1" ht="11.25">
      <c r="A275" s="213"/>
      <c r="B275" s="213"/>
      <c r="C275" s="210"/>
      <c r="D275" s="213" t="s">
        <v>355</v>
      </c>
      <c r="E275" s="213"/>
      <c r="F275" s="214">
        <v>7.79</v>
      </c>
      <c r="G275" s="213"/>
      <c r="H275" s="215"/>
    </row>
    <row r="276" spans="1:8" s="2" customFormat="1" ht="11.25">
      <c r="A276" s="209"/>
      <c r="B276" s="209"/>
      <c r="C276" s="210"/>
      <c r="D276" s="209" t="s">
        <v>184</v>
      </c>
      <c r="E276" s="209"/>
      <c r="F276" s="211"/>
      <c r="G276" s="209"/>
      <c r="H276" s="212"/>
    </row>
    <row r="277" spans="1:8" s="2" customFormat="1" ht="11.25">
      <c r="A277" s="213"/>
      <c r="B277" s="213"/>
      <c r="C277" s="210"/>
      <c r="D277" s="213" t="s">
        <v>356</v>
      </c>
      <c r="E277" s="213"/>
      <c r="F277" s="214">
        <v>1.81</v>
      </c>
      <c r="G277" s="213"/>
      <c r="H277" s="215"/>
    </row>
    <row r="278" spans="1:8" s="2" customFormat="1" ht="11.25">
      <c r="A278" s="209"/>
      <c r="B278" s="209"/>
      <c r="C278" s="210"/>
      <c r="D278" s="209" t="s">
        <v>186</v>
      </c>
      <c r="E278" s="209"/>
      <c r="F278" s="211"/>
      <c r="G278" s="209"/>
      <c r="H278" s="212"/>
    </row>
    <row r="279" spans="1:8" s="2" customFormat="1" ht="11.25">
      <c r="A279" s="213"/>
      <c r="B279" s="213"/>
      <c r="C279" s="210"/>
      <c r="D279" s="213" t="s">
        <v>357</v>
      </c>
      <c r="E279" s="213"/>
      <c r="F279" s="214">
        <v>6.02</v>
      </c>
      <c r="G279" s="213"/>
      <c r="H279" s="215"/>
    </row>
    <row r="280" spans="1:8" s="2" customFormat="1" ht="11.25">
      <c r="A280" s="209"/>
      <c r="B280" s="209"/>
      <c r="C280" s="210"/>
      <c r="D280" s="209" t="s">
        <v>188</v>
      </c>
      <c r="E280" s="209"/>
      <c r="F280" s="211"/>
      <c r="G280" s="209"/>
      <c r="H280" s="212"/>
    </row>
    <row r="281" spans="1:8" s="2" customFormat="1" ht="11.25">
      <c r="A281" s="213"/>
      <c r="B281" s="213"/>
      <c r="C281" s="210"/>
      <c r="D281" s="213" t="s">
        <v>358</v>
      </c>
      <c r="E281" s="213"/>
      <c r="F281" s="214">
        <v>0.66</v>
      </c>
      <c r="G281" s="213"/>
      <c r="H281" s="215"/>
    </row>
    <row r="282" spans="1:8" s="2" customFormat="1" ht="11.25">
      <c r="A282" s="209"/>
      <c r="B282" s="209"/>
      <c r="C282" s="210"/>
      <c r="D282" s="209" t="s">
        <v>190</v>
      </c>
      <c r="E282" s="209"/>
      <c r="F282" s="211"/>
      <c r="G282" s="209"/>
      <c r="H282" s="212"/>
    </row>
    <row r="283" spans="1:8" s="2" customFormat="1" ht="11.25">
      <c r="A283" s="213"/>
      <c r="B283" s="213"/>
      <c r="C283" s="210"/>
      <c r="D283" s="213" t="s">
        <v>359</v>
      </c>
      <c r="E283" s="213"/>
      <c r="F283" s="214">
        <v>0.66</v>
      </c>
      <c r="G283" s="213"/>
      <c r="H283" s="215"/>
    </row>
    <row r="284" spans="1:8" s="2" customFormat="1" ht="11.25">
      <c r="A284" s="216"/>
      <c r="B284" s="216"/>
      <c r="C284" s="210"/>
      <c r="D284" s="217" t="s">
        <v>153</v>
      </c>
      <c r="E284" s="217"/>
      <c r="F284" s="218">
        <v>42.03</v>
      </c>
      <c r="G284" s="216"/>
      <c r="H284" s="219"/>
    </row>
    <row r="285" spans="1:8" s="2" customFormat="1" ht="11.25">
      <c r="A285" s="209"/>
      <c r="B285" s="209"/>
      <c r="C285" s="210"/>
      <c r="D285" s="209" t="s">
        <v>360</v>
      </c>
      <c r="E285" s="209"/>
      <c r="F285" s="211"/>
      <c r="G285" s="209"/>
      <c r="H285" s="212"/>
    </row>
    <row r="286" spans="1:8" s="2" customFormat="1" ht="11.25">
      <c r="A286" s="209"/>
      <c r="B286" s="209"/>
      <c r="C286" s="210"/>
      <c r="D286" s="209" t="s">
        <v>343</v>
      </c>
      <c r="E286" s="209"/>
      <c r="F286" s="211"/>
      <c r="G286" s="209"/>
      <c r="H286" s="212"/>
    </row>
    <row r="287" spans="1:8" s="2" customFormat="1" ht="11.25">
      <c r="A287" s="213"/>
      <c r="B287" s="213"/>
      <c r="C287" s="210"/>
      <c r="D287" s="213" t="s">
        <v>361</v>
      </c>
      <c r="E287" s="213"/>
      <c r="F287" s="214">
        <v>4.32</v>
      </c>
      <c r="G287" s="213"/>
      <c r="H287" s="215"/>
    </row>
    <row r="288" spans="1:8" s="2" customFormat="1" ht="11.25">
      <c r="A288" s="209"/>
      <c r="B288" s="209"/>
      <c r="C288" s="210"/>
      <c r="D288" s="209" t="s">
        <v>158</v>
      </c>
      <c r="E288" s="209"/>
      <c r="F288" s="211"/>
      <c r="G288" s="209"/>
      <c r="H288" s="212"/>
    </row>
    <row r="289" spans="1:8" s="2" customFormat="1" ht="11.25">
      <c r="A289" s="213"/>
      <c r="B289" s="213"/>
      <c r="C289" s="210"/>
      <c r="D289" s="213" t="s">
        <v>362</v>
      </c>
      <c r="E289" s="213"/>
      <c r="F289" s="214">
        <v>4.32</v>
      </c>
      <c r="G289" s="213"/>
      <c r="H289" s="215"/>
    </row>
    <row r="290" spans="1:8" s="2" customFormat="1" ht="11.25">
      <c r="A290" s="209"/>
      <c r="B290" s="209"/>
      <c r="C290" s="210"/>
      <c r="D290" s="209" t="s">
        <v>160</v>
      </c>
      <c r="E290" s="209"/>
      <c r="F290" s="211"/>
      <c r="G290" s="209"/>
      <c r="H290" s="212"/>
    </row>
    <row r="291" spans="1:8" s="2" customFormat="1" ht="11.25">
      <c r="A291" s="213"/>
      <c r="B291" s="213"/>
      <c r="C291" s="210"/>
      <c r="D291" s="213" t="s">
        <v>363</v>
      </c>
      <c r="E291" s="213"/>
      <c r="F291" s="214">
        <v>3.08</v>
      </c>
      <c r="G291" s="213"/>
      <c r="H291" s="215"/>
    </row>
    <row r="292" spans="1:8" s="2" customFormat="1" ht="11.25">
      <c r="A292" s="209"/>
      <c r="B292" s="209"/>
      <c r="C292" s="210"/>
      <c r="D292" s="209" t="s">
        <v>162</v>
      </c>
      <c r="E292" s="209"/>
      <c r="F292" s="211"/>
      <c r="G292" s="209"/>
      <c r="H292" s="212"/>
    </row>
    <row r="293" spans="1:8" s="2" customFormat="1" ht="11.25">
      <c r="A293" s="213"/>
      <c r="B293" s="213"/>
      <c r="C293" s="210"/>
      <c r="D293" s="213" t="s">
        <v>364</v>
      </c>
      <c r="E293" s="213"/>
      <c r="F293" s="214">
        <v>1.1</v>
      </c>
      <c r="G293" s="213"/>
      <c r="H293" s="215"/>
    </row>
    <row r="294" spans="1:8" s="2" customFormat="1" ht="11.25">
      <c r="A294" s="209"/>
      <c r="B294" s="209"/>
      <c r="C294" s="210"/>
      <c r="D294" s="209" t="s">
        <v>164</v>
      </c>
      <c r="E294" s="209"/>
      <c r="F294" s="211"/>
      <c r="G294" s="209"/>
      <c r="H294" s="212"/>
    </row>
    <row r="295" spans="1:8" s="2" customFormat="1" ht="11.25">
      <c r="A295" s="213"/>
      <c r="B295" s="213"/>
      <c r="C295" s="210"/>
      <c r="D295" s="213" t="s">
        <v>365</v>
      </c>
      <c r="E295" s="213"/>
      <c r="F295" s="214">
        <v>0.27</v>
      </c>
      <c r="G295" s="213"/>
      <c r="H295" s="215"/>
    </row>
    <row r="296" spans="1:8" s="2" customFormat="1" ht="11.25">
      <c r="A296" s="209"/>
      <c r="B296" s="209"/>
      <c r="C296" s="210"/>
      <c r="D296" s="209" t="s">
        <v>166</v>
      </c>
      <c r="E296" s="209"/>
      <c r="F296" s="211"/>
      <c r="G296" s="209"/>
      <c r="H296" s="212"/>
    </row>
    <row r="297" spans="1:8" s="2" customFormat="1" ht="11.25">
      <c r="A297" s="213"/>
      <c r="B297" s="213"/>
      <c r="C297" s="210"/>
      <c r="D297" s="213" t="s">
        <v>365</v>
      </c>
      <c r="E297" s="213"/>
      <c r="F297" s="214">
        <v>0.27</v>
      </c>
      <c r="G297" s="213"/>
      <c r="H297" s="215"/>
    </row>
    <row r="298" spans="1:8" s="2" customFormat="1" ht="11.25">
      <c r="A298" s="209"/>
      <c r="B298" s="209"/>
      <c r="C298" s="210"/>
      <c r="D298" s="209" t="s">
        <v>168</v>
      </c>
      <c r="E298" s="209"/>
      <c r="F298" s="211"/>
      <c r="G298" s="209"/>
      <c r="H298" s="212"/>
    </row>
    <row r="299" spans="1:8" s="2" customFormat="1" ht="11.25">
      <c r="A299" s="213"/>
      <c r="B299" s="213"/>
      <c r="C299" s="210"/>
      <c r="D299" s="213" t="s">
        <v>366</v>
      </c>
      <c r="E299" s="213"/>
      <c r="F299" s="214">
        <v>2.16</v>
      </c>
      <c r="G299" s="213"/>
      <c r="H299" s="215"/>
    </row>
    <row r="300" spans="1:8" s="2" customFormat="1" ht="11.25">
      <c r="A300" s="209"/>
      <c r="B300" s="209"/>
      <c r="C300" s="210"/>
      <c r="D300" s="209" t="s">
        <v>170</v>
      </c>
      <c r="E300" s="209"/>
      <c r="F300" s="211"/>
      <c r="G300" s="209"/>
      <c r="H300" s="212"/>
    </row>
    <row r="301" spans="1:8" s="2" customFormat="1" ht="11.25">
      <c r="A301" s="213"/>
      <c r="B301" s="213"/>
      <c r="C301" s="210"/>
      <c r="D301" s="213" t="s">
        <v>367</v>
      </c>
      <c r="E301" s="213"/>
      <c r="F301" s="214">
        <v>0.54</v>
      </c>
      <c r="G301" s="213"/>
      <c r="H301" s="215"/>
    </row>
    <row r="302" spans="1:8" s="2" customFormat="1" ht="11.25">
      <c r="A302" s="209"/>
      <c r="B302" s="209"/>
      <c r="C302" s="210"/>
      <c r="D302" s="209" t="s">
        <v>172</v>
      </c>
      <c r="E302" s="209"/>
      <c r="F302" s="211"/>
      <c r="G302" s="209"/>
      <c r="H302" s="212"/>
    </row>
    <row r="303" spans="1:8" s="2" customFormat="1" ht="11.25">
      <c r="A303" s="213"/>
      <c r="B303" s="213"/>
      <c r="C303" s="210"/>
      <c r="D303" s="213" t="s">
        <v>368</v>
      </c>
      <c r="E303" s="213"/>
      <c r="F303" s="214">
        <v>0.41</v>
      </c>
      <c r="G303" s="213"/>
      <c r="H303" s="215"/>
    </row>
    <row r="304" spans="1:8" s="2" customFormat="1" ht="11.25">
      <c r="A304" s="209"/>
      <c r="B304" s="209"/>
      <c r="C304" s="210"/>
      <c r="D304" s="209" t="s">
        <v>174</v>
      </c>
      <c r="E304" s="209"/>
      <c r="F304" s="211"/>
      <c r="G304" s="209"/>
      <c r="H304" s="212"/>
    </row>
    <row r="305" spans="1:8" s="2" customFormat="1" ht="11.25">
      <c r="A305" s="213"/>
      <c r="B305" s="213"/>
      <c r="C305" s="210"/>
      <c r="D305" s="213" t="s">
        <v>369</v>
      </c>
      <c r="E305" s="213"/>
      <c r="F305" s="214">
        <v>2.97</v>
      </c>
      <c r="G305" s="213"/>
      <c r="H305" s="215"/>
    </row>
    <row r="306" spans="1:8" s="2" customFormat="1" ht="11.25">
      <c r="A306" s="209"/>
      <c r="B306" s="209"/>
      <c r="C306" s="210"/>
      <c r="D306" s="209" t="s">
        <v>176</v>
      </c>
      <c r="E306" s="209"/>
      <c r="F306" s="211"/>
      <c r="G306" s="209"/>
      <c r="H306" s="212"/>
    </row>
    <row r="307" spans="1:8" s="2" customFormat="1" ht="11.25">
      <c r="A307" s="213"/>
      <c r="B307" s="213"/>
      <c r="C307" s="210"/>
      <c r="D307" s="213" t="s">
        <v>370</v>
      </c>
      <c r="E307" s="213"/>
      <c r="F307" s="214">
        <v>0.21</v>
      </c>
      <c r="G307" s="213"/>
      <c r="H307" s="215"/>
    </row>
    <row r="308" spans="1:8" s="2" customFormat="1" ht="11.25">
      <c r="A308" s="209"/>
      <c r="B308" s="209"/>
      <c r="C308" s="210"/>
      <c r="D308" s="209" t="s">
        <v>178</v>
      </c>
      <c r="E308" s="209"/>
      <c r="F308" s="211"/>
      <c r="G308" s="209"/>
      <c r="H308" s="212"/>
    </row>
    <row r="309" spans="1:8" s="2" customFormat="1" ht="11.25">
      <c r="A309" s="213"/>
      <c r="B309" s="213"/>
      <c r="C309" s="210"/>
      <c r="D309" s="213" t="s">
        <v>368</v>
      </c>
      <c r="E309" s="213"/>
      <c r="F309" s="214">
        <v>0.41</v>
      </c>
      <c r="G309" s="213"/>
      <c r="H309" s="215"/>
    </row>
    <row r="310" spans="1:8" s="2" customFormat="1" ht="11.25">
      <c r="A310" s="209"/>
      <c r="B310" s="209"/>
      <c r="C310" s="210"/>
      <c r="D310" s="209" t="s">
        <v>180</v>
      </c>
      <c r="E310" s="209"/>
      <c r="F310" s="211"/>
      <c r="G310" s="209"/>
      <c r="H310" s="212"/>
    </row>
    <row r="311" spans="1:8" s="2" customFormat="1" ht="11.25">
      <c r="A311" s="213"/>
      <c r="B311" s="213"/>
      <c r="C311" s="210"/>
      <c r="D311" s="213" t="s">
        <v>371</v>
      </c>
      <c r="E311" s="213"/>
      <c r="F311" s="214">
        <v>31.29</v>
      </c>
      <c r="G311" s="213"/>
      <c r="H311" s="215"/>
    </row>
    <row r="312" spans="1:8" s="2" customFormat="1" ht="11.25">
      <c r="A312" s="209"/>
      <c r="B312" s="209"/>
      <c r="C312" s="210"/>
      <c r="D312" s="209" t="s">
        <v>182</v>
      </c>
      <c r="E312" s="209"/>
      <c r="F312" s="211"/>
      <c r="G312" s="209"/>
      <c r="H312" s="212"/>
    </row>
    <row r="313" spans="1:8" s="2" customFormat="1" ht="11.25">
      <c r="A313" s="213"/>
      <c r="B313" s="213"/>
      <c r="C313" s="210"/>
      <c r="D313" s="213" t="s">
        <v>372</v>
      </c>
      <c r="E313" s="213"/>
      <c r="F313" s="214">
        <v>15.93</v>
      </c>
      <c r="G313" s="213"/>
      <c r="H313" s="215"/>
    </row>
    <row r="314" spans="1:8" s="2" customFormat="1" ht="11.25">
      <c r="A314" s="209"/>
      <c r="B314" s="209"/>
      <c r="C314" s="210"/>
      <c r="D314" s="209" t="s">
        <v>184</v>
      </c>
      <c r="E314" s="209"/>
      <c r="F314" s="211"/>
      <c r="G314" s="209"/>
      <c r="H314" s="212"/>
    </row>
    <row r="315" spans="1:8" s="2" customFormat="1" ht="11.25">
      <c r="A315" s="213"/>
      <c r="B315" s="213"/>
      <c r="C315" s="210"/>
      <c r="D315" s="213" t="s">
        <v>373</v>
      </c>
      <c r="E315" s="213"/>
      <c r="F315" s="214">
        <v>3.71</v>
      </c>
      <c r="G315" s="213"/>
      <c r="H315" s="215"/>
    </row>
    <row r="316" spans="1:8" s="2" customFormat="1" ht="11.25">
      <c r="A316" s="209"/>
      <c r="B316" s="209"/>
      <c r="C316" s="210"/>
      <c r="D316" s="209" t="s">
        <v>186</v>
      </c>
      <c r="E316" s="209"/>
      <c r="F316" s="211"/>
      <c r="G316" s="209"/>
      <c r="H316" s="212"/>
    </row>
    <row r="317" spans="1:8" s="2" customFormat="1" ht="11.25">
      <c r="A317" s="213"/>
      <c r="B317" s="213"/>
      <c r="C317" s="210"/>
      <c r="D317" s="213" t="s">
        <v>374</v>
      </c>
      <c r="E317" s="213"/>
      <c r="F317" s="214">
        <v>12.31</v>
      </c>
      <c r="G317" s="213"/>
      <c r="H317" s="215"/>
    </row>
    <row r="318" spans="1:8" s="2" customFormat="1" ht="11.25">
      <c r="A318" s="209"/>
      <c r="B318" s="209"/>
      <c r="C318" s="210"/>
      <c r="D318" s="209" t="s">
        <v>188</v>
      </c>
      <c r="E318" s="209"/>
      <c r="F318" s="211"/>
      <c r="G318" s="209"/>
      <c r="H318" s="212"/>
    </row>
    <row r="319" spans="1:8" s="2" customFormat="1" ht="11.25">
      <c r="A319" s="213"/>
      <c r="B319" s="213"/>
      <c r="C319" s="210"/>
      <c r="D319" s="213" t="s">
        <v>375</v>
      </c>
      <c r="E319" s="213"/>
      <c r="F319" s="214">
        <v>1.35</v>
      </c>
      <c r="G319" s="213"/>
      <c r="H319" s="215"/>
    </row>
    <row r="320" spans="1:8" s="2" customFormat="1" ht="11.25">
      <c r="A320" s="209"/>
      <c r="B320" s="209"/>
      <c r="C320" s="210"/>
      <c r="D320" s="209" t="s">
        <v>190</v>
      </c>
      <c r="E320" s="209"/>
      <c r="F320" s="211"/>
      <c r="G320" s="209"/>
      <c r="H320" s="212"/>
    </row>
    <row r="321" spans="1:8" s="2" customFormat="1" ht="11.25">
      <c r="A321" s="213"/>
      <c r="B321" s="213"/>
      <c r="C321" s="210"/>
      <c r="D321" s="213" t="s">
        <v>376</v>
      </c>
      <c r="E321" s="213"/>
      <c r="F321" s="214">
        <v>1.35</v>
      </c>
      <c r="G321" s="213"/>
      <c r="H321" s="215"/>
    </row>
    <row r="322" spans="1:8" s="2" customFormat="1" ht="11.25">
      <c r="A322" s="216"/>
      <c r="B322" s="216"/>
      <c r="C322" s="210"/>
      <c r="D322" s="217" t="s">
        <v>153</v>
      </c>
      <c r="E322" s="217"/>
      <c r="F322" s="218">
        <v>86</v>
      </c>
      <c r="G322" s="216"/>
      <c r="H322" s="219"/>
    </row>
    <row r="323" spans="1:8" s="2" customFormat="1" ht="22.5">
      <c r="A323" s="220"/>
      <c r="B323" s="220"/>
      <c r="C323" s="221" t="s">
        <v>377</v>
      </c>
      <c r="D323" s="221" t="s">
        <v>192</v>
      </c>
      <c r="E323" s="220"/>
      <c r="F323" s="222">
        <v>128.03</v>
      </c>
      <c r="G323" s="220"/>
      <c r="H323" s="223"/>
    </row>
    <row r="324" spans="1:8" s="2" customFormat="1" ht="11.25">
      <c r="A324" s="227">
        <v>21</v>
      </c>
      <c r="B324" s="228" t="s">
        <v>378</v>
      </c>
      <c r="C324" s="229" t="s">
        <v>379</v>
      </c>
      <c r="D324" s="229" t="s">
        <v>380</v>
      </c>
      <c r="E324" s="229" t="s">
        <v>197</v>
      </c>
      <c r="F324" s="230">
        <v>140.83</v>
      </c>
      <c r="G324" s="231"/>
      <c r="H324" s="232"/>
    </row>
    <row r="325" spans="1:8" s="2" customFormat="1" ht="11.25">
      <c r="A325" s="213"/>
      <c r="B325" s="213"/>
      <c r="C325" s="210"/>
      <c r="D325" s="213" t="s">
        <v>381</v>
      </c>
      <c r="E325" s="213"/>
      <c r="F325" s="214">
        <v>140.83</v>
      </c>
      <c r="G325" s="213"/>
      <c r="H325" s="215"/>
    </row>
    <row r="326" spans="1:8" s="2" customFormat="1" ht="11.25">
      <c r="A326" s="220"/>
      <c r="B326" s="220"/>
      <c r="C326" s="221"/>
      <c r="D326" s="221" t="s">
        <v>192</v>
      </c>
      <c r="E326" s="220"/>
      <c r="F326" s="222">
        <v>140.83</v>
      </c>
      <c r="G326" s="220"/>
      <c r="H326" s="223"/>
    </row>
    <row r="327" spans="1:8" s="2" customFormat="1" ht="11.25">
      <c r="A327" s="203">
        <v>22</v>
      </c>
      <c r="B327" s="204" t="s">
        <v>338</v>
      </c>
      <c r="C327" s="205" t="s">
        <v>382</v>
      </c>
      <c r="D327" s="205" t="s">
        <v>383</v>
      </c>
      <c r="E327" s="205" t="s">
        <v>197</v>
      </c>
      <c r="F327" s="206">
        <v>29.6</v>
      </c>
      <c r="G327" s="207"/>
      <c r="H327" s="208"/>
    </row>
    <row r="328" spans="1:8" s="2" customFormat="1" ht="11.25">
      <c r="A328" s="209"/>
      <c r="B328" s="209"/>
      <c r="C328" s="210"/>
      <c r="D328" s="209" t="s">
        <v>384</v>
      </c>
      <c r="E328" s="209"/>
      <c r="F328" s="211"/>
      <c r="G328" s="209"/>
      <c r="H328" s="212"/>
    </row>
    <row r="329" spans="1:8" s="2" customFormat="1" ht="11.25">
      <c r="A329" s="213"/>
      <c r="B329" s="213"/>
      <c r="C329" s="210"/>
      <c r="D329" s="213" t="s">
        <v>385</v>
      </c>
      <c r="E329" s="213"/>
      <c r="F329" s="214">
        <v>29.6</v>
      </c>
      <c r="G329" s="213"/>
      <c r="H329" s="215"/>
    </row>
    <row r="330" spans="1:8" s="2" customFormat="1" ht="11.25">
      <c r="A330" s="220"/>
      <c r="B330" s="220"/>
      <c r="C330" s="221" t="s">
        <v>386</v>
      </c>
      <c r="D330" s="221" t="s">
        <v>192</v>
      </c>
      <c r="E330" s="220"/>
      <c r="F330" s="222">
        <v>29.6</v>
      </c>
      <c r="G330" s="220"/>
      <c r="H330" s="223"/>
    </row>
    <row r="331" spans="1:8" s="2" customFormat="1" ht="11.25">
      <c r="A331" s="227">
        <v>23</v>
      </c>
      <c r="B331" s="228" t="s">
        <v>378</v>
      </c>
      <c r="C331" s="229" t="s">
        <v>387</v>
      </c>
      <c r="D331" s="229" t="s">
        <v>388</v>
      </c>
      <c r="E331" s="229" t="s">
        <v>197</v>
      </c>
      <c r="F331" s="230">
        <v>32.56</v>
      </c>
      <c r="G331" s="231"/>
      <c r="H331" s="232"/>
    </row>
    <row r="332" spans="1:8" s="2" customFormat="1" ht="11.25">
      <c r="A332" s="213"/>
      <c r="B332" s="213"/>
      <c r="C332" s="210"/>
      <c r="D332" s="213" t="s">
        <v>389</v>
      </c>
      <c r="E332" s="213"/>
      <c r="F332" s="214">
        <v>32.56</v>
      </c>
      <c r="G332" s="213"/>
      <c r="H332" s="215"/>
    </row>
    <row r="333" spans="1:8" s="2" customFormat="1" ht="11.25">
      <c r="A333" s="220"/>
      <c r="B333" s="220"/>
      <c r="C333" s="221"/>
      <c r="D333" s="221" t="s">
        <v>192</v>
      </c>
      <c r="E333" s="220"/>
      <c r="F333" s="222">
        <v>32.56</v>
      </c>
      <c r="G333" s="220"/>
      <c r="H333" s="223"/>
    </row>
    <row r="334" spans="1:8" s="2" customFormat="1" ht="22.5">
      <c r="A334" s="203">
        <v>24</v>
      </c>
      <c r="B334" s="204" t="s">
        <v>338</v>
      </c>
      <c r="C334" s="205" t="s">
        <v>390</v>
      </c>
      <c r="D334" s="205" t="s">
        <v>391</v>
      </c>
      <c r="E334" s="205" t="s">
        <v>392</v>
      </c>
      <c r="F334" s="206"/>
      <c r="G334" s="207"/>
      <c r="H334" s="208"/>
    </row>
    <row r="335" spans="1:8" s="2" customFormat="1" ht="12.75">
      <c r="A335" s="152"/>
      <c r="B335" s="152"/>
      <c r="C335" s="201" t="s">
        <v>393</v>
      </c>
      <c r="D335" s="201" t="s">
        <v>394</v>
      </c>
      <c r="E335" s="152"/>
      <c r="F335" s="152"/>
      <c r="G335" s="152"/>
      <c r="H335" s="224"/>
    </row>
    <row r="336" spans="1:8" s="2" customFormat="1" ht="22.5">
      <c r="A336" s="203">
        <v>25</v>
      </c>
      <c r="B336" s="204" t="s">
        <v>393</v>
      </c>
      <c r="C336" s="205" t="s">
        <v>395</v>
      </c>
      <c r="D336" s="205" t="s">
        <v>396</v>
      </c>
      <c r="E336" s="205" t="s">
        <v>144</v>
      </c>
      <c r="F336" s="206">
        <v>192.77</v>
      </c>
      <c r="G336" s="207"/>
      <c r="H336" s="208"/>
    </row>
    <row r="337" spans="1:8" s="2" customFormat="1" ht="11.25">
      <c r="A337" s="209"/>
      <c r="B337" s="209"/>
      <c r="C337" s="210"/>
      <c r="D337" s="209" t="s">
        <v>397</v>
      </c>
      <c r="E337" s="209"/>
      <c r="F337" s="211"/>
      <c r="G337" s="209"/>
      <c r="H337" s="212"/>
    </row>
    <row r="338" spans="1:8" s="2" customFormat="1" ht="11.25">
      <c r="A338" s="209"/>
      <c r="B338" s="209"/>
      <c r="C338" s="210"/>
      <c r="D338" s="209" t="s">
        <v>343</v>
      </c>
      <c r="E338" s="209"/>
      <c r="F338" s="211"/>
      <c r="G338" s="209"/>
      <c r="H338" s="212"/>
    </row>
    <row r="339" spans="1:8" s="2" customFormat="1" ht="11.25">
      <c r="A339" s="213"/>
      <c r="B339" s="213"/>
      <c r="C339" s="210"/>
      <c r="D339" s="213" t="s">
        <v>398</v>
      </c>
      <c r="E339" s="213"/>
      <c r="F339" s="214">
        <v>9.6</v>
      </c>
      <c r="G339" s="213"/>
      <c r="H339" s="215"/>
    </row>
    <row r="340" spans="1:8" s="2" customFormat="1" ht="11.25">
      <c r="A340" s="209"/>
      <c r="B340" s="209"/>
      <c r="C340" s="210"/>
      <c r="D340" s="209" t="s">
        <v>158</v>
      </c>
      <c r="E340" s="209"/>
      <c r="F340" s="211"/>
      <c r="G340" s="209"/>
      <c r="H340" s="212"/>
    </row>
    <row r="341" spans="1:8" s="2" customFormat="1" ht="11.25">
      <c r="A341" s="213"/>
      <c r="B341" s="213"/>
      <c r="C341" s="210"/>
      <c r="D341" s="213" t="s">
        <v>399</v>
      </c>
      <c r="E341" s="213"/>
      <c r="F341" s="214">
        <v>9.6</v>
      </c>
      <c r="G341" s="213"/>
      <c r="H341" s="215"/>
    </row>
    <row r="342" spans="1:8" s="2" customFormat="1" ht="11.25">
      <c r="A342" s="209"/>
      <c r="B342" s="209"/>
      <c r="C342" s="210"/>
      <c r="D342" s="209" t="s">
        <v>160</v>
      </c>
      <c r="E342" s="209"/>
      <c r="F342" s="211"/>
      <c r="G342" s="209"/>
      <c r="H342" s="212"/>
    </row>
    <row r="343" spans="1:8" s="2" customFormat="1" ht="11.25">
      <c r="A343" s="213"/>
      <c r="B343" s="213"/>
      <c r="C343" s="210"/>
      <c r="D343" s="213" t="s">
        <v>400</v>
      </c>
      <c r="E343" s="213"/>
      <c r="F343" s="214">
        <v>6.9</v>
      </c>
      <c r="G343" s="213"/>
      <c r="H343" s="215"/>
    </row>
    <row r="344" spans="1:8" s="2" customFormat="1" ht="11.25">
      <c r="A344" s="209"/>
      <c r="B344" s="209"/>
      <c r="C344" s="210"/>
      <c r="D344" s="209" t="s">
        <v>162</v>
      </c>
      <c r="E344" s="209"/>
      <c r="F344" s="211"/>
      <c r="G344" s="209"/>
      <c r="H344" s="212"/>
    </row>
    <row r="345" spans="1:8" s="2" customFormat="1" ht="11.25">
      <c r="A345" s="213"/>
      <c r="B345" s="213"/>
      <c r="C345" s="210"/>
      <c r="D345" s="213" t="s">
        <v>401</v>
      </c>
      <c r="E345" s="213"/>
      <c r="F345" s="214">
        <v>2.44</v>
      </c>
      <c r="G345" s="213"/>
      <c r="H345" s="215"/>
    </row>
    <row r="346" spans="1:8" s="2" customFormat="1" ht="11.25">
      <c r="A346" s="209"/>
      <c r="B346" s="209"/>
      <c r="C346" s="210"/>
      <c r="D346" s="209" t="s">
        <v>164</v>
      </c>
      <c r="E346" s="209"/>
      <c r="F346" s="211"/>
      <c r="G346" s="209"/>
      <c r="H346" s="212"/>
    </row>
    <row r="347" spans="1:8" s="2" customFormat="1" ht="11.25">
      <c r="A347" s="213"/>
      <c r="B347" s="213"/>
      <c r="C347" s="210"/>
      <c r="D347" s="213" t="s">
        <v>402</v>
      </c>
      <c r="E347" s="213"/>
      <c r="F347" s="214">
        <v>0.6</v>
      </c>
      <c r="G347" s="213"/>
      <c r="H347" s="215"/>
    </row>
    <row r="348" spans="1:8" s="2" customFormat="1" ht="11.25">
      <c r="A348" s="209"/>
      <c r="B348" s="209"/>
      <c r="C348" s="210"/>
      <c r="D348" s="209" t="s">
        <v>166</v>
      </c>
      <c r="E348" s="209"/>
      <c r="F348" s="211"/>
      <c r="G348" s="209"/>
      <c r="H348" s="212"/>
    </row>
    <row r="349" spans="1:8" s="2" customFormat="1" ht="11.25">
      <c r="A349" s="213"/>
      <c r="B349" s="213"/>
      <c r="C349" s="210"/>
      <c r="D349" s="213" t="s">
        <v>402</v>
      </c>
      <c r="E349" s="213"/>
      <c r="F349" s="214">
        <v>0.6</v>
      </c>
      <c r="G349" s="213"/>
      <c r="H349" s="215"/>
    </row>
    <row r="350" spans="1:8" s="2" customFormat="1" ht="11.25">
      <c r="A350" s="209"/>
      <c r="B350" s="209"/>
      <c r="C350" s="210"/>
      <c r="D350" s="209" t="s">
        <v>168</v>
      </c>
      <c r="E350" s="209"/>
      <c r="F350" s="211"/>
      <c r="G350" s="209"/>
      <c r="H350" s="212"/>
    </row>
    <row r="351" spans="1:8" s="2" customFormat="1" ht="11.25">
      <c r="A351" s="213"/>
      <c r="B351" s="213"/>
      <c r="C351" s="210"/>
      <c r="D351" s="213" t="s">
        <v>403</v>
      </c>
      <c r="E351" s="213"/>
      <c r="F351" s="214">
        <v>4.8</v>
      </c>
      <c r="G351" s="213"/>
      <c r="H351" s="215"/>
    </row>
    <row r="352" spans="1:8" s="2" customFormat="1" ht="11.25">
      <c r="A352" s="209"/>
      <c r="B352" s="209"/>
      <c r="C352" s="210"/>
      <c r="D352" s="209" t="s">
        <v>170</v>
      </c>
      <c r="E352" s="209"/>
      <c r="F352" s="211"/>
      <c r="G352" s="209"/>
      <c r="H352" s="212"/>
    </row>
    <row r="353" spans="1:8" s="2" customFormat="1" ht="11.25">
      <c r="A353" s="213"/>
      <c r="B353" s="213"/>
      <c r="C353" s="210"/>
      <c r="D353" s="213" t="s">
        <v>404</v>
      </c>
      <c r="E353" s="213"/>
      <c r="F353" s="214">
        <v>1.2</v>
      </c>
      <c r="G353" s="213"/>
      <c r="H353" s="215"/>
    </row>
    <row r="354" spans="1:8" s="2" customFormat="1" ht="11.25">
      <c r="A354" s="209"/>
      <c r="B354" s="209"/>
      <c r="C354" s="210"/>
      <c r="D354" s="209" t="s">
        <v>172</v>
      </c>
      <c r="E354" s="209"/>
      <c r="F354" s="211"/>
      <c r="G354" s="209"/>
      <c r="H354" s="212"/>
    </row>
    <row r="355" spans="1:8" s="2" customFormat="1" ht="11.25">
      <c r="A355" s="213"/>
      <c r="B355" s="213"/>
      <c r="C355" s="210"/>
      <c r="D355" s="213" t="s">
        <v>405</v>
      </c>
      <c r="E355" s="213"/>
      <c r="F355" s="214">
        <v>0.9</v>
      </c>
      <c r="G355" s="213"/>
      <c r="H355" s="215"/>
    </row>
    <row r="356" spans="1:8" s="2" customFormat="1" ht="11.25">
      <c r="A356" s="209"/>
      <c r="B356" s="209"/>
      <c r="C356" s="210"/>
      <c r="D356" s="209" t="s">
        <v>174</v>
      </c>
      <c r="E356" s="209"/>
      <c r="F356" s="211"/>
      <c r="G356" s="209"/>
      <c r="H356" s="212"/>
    </row>
    <row r="357" spans="1:8" s="2" customFormat="1" ht="11.25">
      <c r="A357" s="213"/>
      <c r="B357" s="213"/>
      <c r="C357" s="210"/>
      <c r="D357" s="213" t="s">
        <v>406</v>
      </c>
      <c r="E357" s="213"/>
      <c r="F357" s="214">
        <v>6.6</v>
      </c>
      <c r="G357" s="213"/>
      <c r="H357" s="215"/>
    </row>
    <row r="358" spans="1:8" s="2" customFormat="1" ht="11.25">
      <c r="A358" s="209"/>
      <c r="B358" s="209"/>
      <c r="C358" s="210"/>
      <c r="D358" s="209" t="s">
        <v>176</v>
      </c>
      <c r="E358" s="209"/>
      <c r="F358" s="211"/>
      <c r="G358" s="209"/>
      <c r="H358" s="212"/>
    </row>
    <row r="359" spans="1:8" s="2" customFormat="1" ht="11.25">
      <c r="A359" s="213"/>
      <c r="B359" s="213"/>
      <c r="C359" s="210"/>
      <c r="D359" s="213" t="s">
        <v>407</v>
      </c>
      <c r="E359" s="213"/>
      <c r="F359" s="214">
        <v>0.48</v>
      </c>
      <c r="G359" s="213"/>
      <c r="H359" s="215"/>
    </row>
    <row r="360" spans="1:8" s="2" customFormat="1" ht="11.25">
      <c r="A360" s="209"/>
      <c r="B360" s="209"/>
      <c r="C360" s="210"/>
      <c r="D360" s="209" t="s">
        <v>178</v>
      </c>
      <c r="E360" s="209"/>
      <c r="F360" s="211"/>
      <c r="G360" s="209"/>
      <c r="H360" s="212"/>
    </row>
    <row r="361" spans="1:8" s="2" customFormat="1" ht="11.25">
      <c r="A361" s="213"/>
      <c r="B361" s="213"/>
      <c r="C361" s="210"/>
      <c r="D361" s="213" t="s">
        <v>405</v>
      </c>
      <c r="E361" s="213"/>
      <c r="F361" s="214">
        <v>0.9</v>
      </c>
      <c r="G361" s="213"/>
      <c r="H361" s="215"/>
    </row>
    <row r="362" spans="1:8" s="2" customFormat="1" ht="11.25">
      <c r="A362" s="209"/>
      <c r="B362" s="209"/>
      <c r="C362" s="210"/>
      <c r="D362" s="209" t="s">
        <v>180</v>
      </c>
      <c r="E362" s="209"/>
      <c r="F362" s="211"/>
      <c r="G362" s="209"/>
      <c r="H362" s="212"/>
    </row>
    <row r="363" spans="1:8" s="2" customFormat="1" ht="11.25">
      <c r="A363" s="213"/>
      <c r="B363" s="213"/>
      <c r="C363" s="210"/>
      <c r="D363" s="213" t="s">
        <v>408</v>
      </c>
      <c r="E363" s="213"/>
      <c r="F363" s="214">
        <v>70.15</v>
      </c>
      <c r="G363" s="213"/>
      <c r="H363" s="215"/>
    </row>
    <row r="364" spans="1:8" s="2" customFormat="1" ht="11.25">
      <c r="A364" s="209"/>
      <c r="B364" s="209"/>
      <c r="C364" s="210"/>
      <c r="D364" s="209" t="s">
        <v>182</v>
      </c>
      <c r="E364" s="209"/>
      <c r="F364" s="211"/>
      <c r="G364" s="209"/>
      <c r="H364" s="212"/>
    </row>
    <row r="365" spans="1:8" s="2" customFormat="1" ht="11.25">
      <c r="A365" s="213"/>
      <c r="B365" s="213"/>
      <c r="C365" s="210"/>
      <c r="D365" s="213" t="s">
        <v>409</v>
      </c>
      <c r="E365" s="213"/>
      <c r="F365" s="214">
        <v>36</v>
      </c>
      <c r="G365" s="213"/>
      <c r="H365" s="215"/>
    </row>
    <row r="366" spans="1:8" s="2" customFormat="1" ht="11.25">
      <c r="A366" s="209"/>
      <c r="B366" s="209"/>
      <c r="C366" s="210"/>
      <c r="D366" s="209" t="s">
        <v>184</v>
      </c>
      <c r="E366" s="209"/>
      <c r="F366" s="211"/>
      <c r="G366" s="209"/>
      <c r="H366" s="212"/>
    </row>
    <row r="367" spans="1:8" s="2" customFormat="1" ht="11.25">
      <c r="A367" s="213"/>
      <c r="B367" s="213"/>
      <c r="C367" s="210"/>
      <c r="D367" s="213" t="s">
        <v>410</v>
      </c>
      <c r="E367" s="213"/>
      <c r="F367" s="214">
        <v>8.4</v>
      </c>
      <c r="G367" s="213"/>
      <c r="H367" s="215"/>
    </row>
    <row r="368" spans="1:8" s="2" customFormat="1" ht="11.25">
      <c r="A368" s="209"/>
      <c r="B368" s="209"/>
      <c r="C368" s="210"/>
      <c r="D368" s="209" t="s">
        <v>186</v>
      </c>
      <c r="E368" s="209"/>
      <c r="F368" s="211"/>
      <c r="G368" s="209"/>
      <c r="H368" s="212"/>
    </row>
    <row r="369" spans="1:8" s="2" customFormat="1" ht="11.25">
      <c r="A369" s="213"/>
      <c r="B369" s="213"/>
      <c r="C369" s="210"/>
      <c r="D369" s="213" t="s">
        <v>411</v>
      </c>
      <c r="E369" s="213"/>
      <c r="F369" s="214">
        <v>27.6</v>
      </c>
      <c r="G369" s="213"/>
      <c r="H369" s="215"/>
    </row>
    <row r="370" spans="1:8" s="2" customFormat="1" ht="11.25">
      <c r="A370" s="209"/>
      <c r="B370" s="209"/>
      <c r="C370" s="210"/>
      <c r="D370" s="209" t="s">
        <v>188</v>
      </c>
      <c r="E370" s="209"/>
      <c r="F370" s="211"/>
      <c r="G370" s="209"/>
      <c r="H370" s="212"/>
    </row>
    <row r="371" spans="1:8" s="2" customFormat="1" ht="11.25">
      <c r="A371" s="213"/>
      <c r="B371" s="213"/>
      <c r="C371" s="210"/>
      <c r="D371" s="213" t="s">
        <v>412</v>
      </c>
      <c r="E371" s="213"/>
      <c r="F371" s="214">
        <v>3</v>
      </c>
      <c r="G371" s="213"/>
      <c r="H371" s="215"/>
    </row>
    <row r="372" spans="1:8" s="2" customFormat="1" ht="11.25">
      <c r="A372" s="209"/>
      <c r="B372" s="209"/>
      <c r="C372" s="210"/>
      <c r="D372" s="209" t="s">
        <v>190</v>
      </c>
      <c r="E372" s="209"/>
      <c r="F372" s="211"/>
      <c r="G372" s="209"/>
      <c r="H372" s="212"/>
    </row>
    <row r="373" spans="1:8" s="2" customFormat="1" ht="11.25">
      <c r="A373" s="213"/>
      <c r="B373" s="213"/>
      <c r="C373" s="210"/>
      <c r="D373" s="213" t="s">
        <v>413</v>
      </c>
      <c r="E373" s="213"/>
      <c r="F373" s="214">
        <v>3</v>
      </c>
      <c r="G373" s="213"/>
      <c r="H373" s="215"/>
    </row>
    <row r="374" spans="1:8" s="2" customFormat="1" ht="11.25">
      <c r="A374" s="220"/>
      <c r="B374" s="220"/>
      <c r="C374" s="221"/>
      <c r="D374" s="221" t="s">
        <v>192</v>
      </c>
      <c r="E374" s="220"/>
      <c r="F374" s="222">
        <v>192.77</v>
      </c>
      <c r="G374" s="220"/>
      <c r="H374" s="223"/>
    </row>
    <row r="375" spans="1:8" s="2" customFormat="1" ht="22.5">
      <c r="A375" s="203">
        <v>26</v>
      </c>
      <c r="B375" s="204" t="s">
        <v>393</v>
      </c>
      <c r="C375" s="205" t="s">
        <v>414</v>
      </c>
      <c r="D375" s="205" t="s">
        <v>415</v>
      </c>
      <c r="E375" s="205" t="s">
        <v>144</v>
      </c>
      <c r="F375" s="206">
        <v>10</v>
      </c>
      <c r="G375" s="207"/>
      <c r="H375" s="208"/>
    </row>
    <row r="376" spans="1:8" s="2" customFormat="1" ht="11.25">
      <c r="A376" s="209"/>
      <c r="B376" s="209"/>
      <c r="C376" s="210"/>
      <c r="D376" s="209" t="s">
        <v>416</v>
      </c>
      <c r="E376" s="209"/>
      <c r="F376" s="211"/>
      <c r="G376" s="209"/>
      <c r="H376" s="212"/>
    </row>
    <row r="377" spans="1:8" s="2" customFormat="1" ht="11.25">
      <c r="A377" s="213"/>
      <c r="B377" s="213"/>
      <c r="C377" s="210"/>
      <c r="D377" s="213" t="s">
        <v>261</v>
      </c>
      <c r="E377" s="213"/>
      <c r="F377" s="214">
        <v>10</v>
      </c>
      <c r="G377" s="213"/>
      <c r="H377" s="215"/>
    </row>
    <row r="378" spans="1:8" s="2" customFormat="1" ht="11.25">
      <c r="A378" s="220"/>
      <c r="B378" s="220"/>
      <c r="C378" s="221"/>
      <c r="D378" s="221" t="s">
        <v>192</v>
      </c>
      <c r="E378" s="220"/>
      <c r="F378" s="222">
        <v>10</v>
      </c>
      <c r="G378" s="220"/>
      <c r="H378" s="223"/>
    </row>
    <row r="379" spans="1:8" s="2" customFormat="1" ht="22.5">
      <c r="A379" s="203">
        <v>27</v>
      </c>
      <c r="B379" s="204" t="s">
        <v>393</v>
      </c>
      <c r="C379" s="205" t="s">
        <v>417</v>
      </c>
      <c r="D379" s="205" t="s">
        <v>418</v>
      </c>
      <c r="E379" s="205" t="s">
        <v>144</v>
      </c>
      <c r="F379" s="206">
        <v>188.63</v>
      </c>
      <c r="G379" s="207"/>
      <c r="H379" s="208"/>
    </row>
    <row r="380" spans="1:8" s="2" customFormat="1" ht="11.25">
      <c r="A380" s="209"/>
      <c r="B380" s="209"/>
      <c r="C380" s="210"/>
      <c r="D380" s="209" t="s">
        <v>199</v>
      </c>
      <c r="E380" s="209"/>
      <c r="F380" s="211"/>
      <c r="G380" s="209"/>
      <c r="H380" s="212"/>
    </row>
    <row r="381" spans="1:8" s="2" customFormat="1" ht="11.25">
      <c r="A381" s="213"/>
      <c r="B381" s="213"/>
      <c r="C381" s="210"/>
      <c r="D381" s="213" t="s">
        <v>419</v>
      </c>
      <c r="E381" s="213"/>
      <c r="F381" s="214">
        <v>9.6</v>
      </c>
      <c r="G381" s="213"/>
      <c r="H381" s="215"/>
    </row>
    <row r="382" spans="1:8" s="2" customFormat="1" ht="11.25">
      <c r="A382" s="209"/>
      <c r="B382" s="209"/>
      <c r="C382" s="210"/>
      <c r="D382" s="209" t="s">
        <v>201</v>
      </c>
      <c r="E382" s="209"/>
      <c r="F382" s="211"/>
      <c r="G382" s="209"/>
      <c r="H382" s="212"/>
    </row>
    <row r="383" spans="1:8" s="2" customFormat="1" ht="11.25">
      <c r="A383" s="213"/>
      <c r="B383" s="213"/>
      <c r="C383" s="210"/>
      <c r="D383" s="213" t="s">
        <v>420</v>
      </c>
      <c r="E383" s="213"/>
      <c r="F383" s="214">
        <v>9.6</v>
      </c>
      <c r="G383" s="213"/>
      <c r="H383" s="215"/>
    </row>
    <row r="384" spans="1:8" s="2" customFormat="1" ht="11.25">
      <c r="A384" s="209"/>
      <c r="B384" s="209"/>
      <c r="C384" s="210"/>
      <c r="D384" s="209" t="s">
        <v>203</v>
      </c>
      <c r="E384" s="209"/>
      <c r="F384" s="211"/>
      <c r="G384" s="209"/>
      <c r="H384" s="212"/>
    </row>
    <row r="385" spans="1:8" s="2" customFormat="1" ht="11.25">
      <c r="A385" s="213"/>
      <c r="B385" s="213"/>
      <c r="C385" s="210"/>
      <c r="D385" s="213" t="s">
        <v>421</v>
      </c>
      <c r="E385" s="213"/>
      <c r="F385" s="214">
        <v>6.9</v>
      </c>
      <c r="G385" s="213"/>
      <c r="H385" s="215"/>
    </row>
    <row r="386" spans="1:8" s="2" customFormat="1" ht="11.25">
      <c r="A386" s="209"/>
      <c r="B386" s="209"/>
      <c r="C386" s="210"/>
      <c r="D386" s="209" t="s">
        <v>205</v>
      </c>
      <c r="E386" s="209"/>
      <c r="F386" s="211"/>
      <c r="G386" s="209"/>
      <c r="H386" s="212"/>
    </row>
    <row r="387" spans="1:8" s="2" customFormat="1" ht="11.25">
      <c r="A387" s="213"/>
      <c r="B387" s="213"/>
      <c r="C387" s="210"/>
      <c r="D387" s="213" t="s">
        <v>422</v>
      </c>
      <c r="E387" s="213"/>
      <c r="F387" s="214">
        <v>2.6</v>
      </c>
      <c r="G387" s="213"/>
      <c r="H387" s="215"/>
    </row>
    <row r="388" spans="1:8" s="2" customFormat="1" ht="11.25">
      <c r="A388" s="209"/>
      <c r="B388" s="209"/>
      <c r="C388" s="210"/>
      <c r="D388" s="209" t="s">
        <v>207</v>
      </c>
      <c r="E388" s="209"/>
      <c r="F388" s="211"/>
      <c r="G388" s="209"/>
      <c r="H388" s="212"/>
    </row>
    <row r="389" spans="1:8" s="2" customFormat="1" ht="11.25">
      <c r="A389" s="213"/>
      <c r="B389" s="213"/>
      <c r="C389" s="210"/>
      <c r="D389" s="213" t="s">
        <v>423</v>
      </c>
      <c r="E389" s="213"/>
      <c r="F389" s="214">
        <v>0.6</v>
      </c>
      <c r="G389" s="213"/>
      <c r="H389" s="215"/>
    </row>
    <row r="390" spans="1:8" s="2" customFormat="1" ht="11.25">
      <c r="A390" s="209"/>
      <c r="B390" s="209"/>
      <c r="C390" s="210"/>
      <c r="D390" s="209" t="s">
        <v>209</v>
      </c>
      <c r="E390" s="209"/>
      <c r="F390" s="211"/>
      <c r="G390" s="209"/>
      <c r="H390" s="212"/>
    </row>
    <row r="391" spans="1:8" s="2" customFormat="1" ht="11.25">
      <c r="A391" s="213"/>
      <c r="B391" s="213"/>
      <c r="C391" s="210"/>
      <c r="D391" s="213" t="s">
        <v>424</v>
      </c>
      <c r="E391" s="213"/>
      <c r="F391" s="214">
        <v>0.58</v>
      </c>
      <c r="G391" s="213"/>
      <c r="H391" s="215"/>
    </row>
    <row r="392" spans="1:8" s="2" customFormat="1" ht="11.25">
      <c r="A392" s="209"/>
      <c r="B392" s="209"/>
      <c r="C392" s="210"/>
      <c r="D392" s="209" t="s">
        <v>211</v>
      </c>
      <c r="E392" s="209"/>
      <c r="F392" s="211"/>
      <c r="G392" s="209"/>
      <c r="H392" s="212"/>
    </row>
    <row r="393" spans="1:8" s="2" customFormat="1" ht="11.25">
      <c r="A393" s="213"/>
      <c r="B393" s="213"/>
      <c r="C393" s="210"/>
      <c r="D393" s="213" t="s">
        <v>425</v>
      </c>
      <c r="E393" s="213"/>
      <c r="F393" s="214">
        <v>4.64</v>
      </c>
      <c r="G393" s="213"/>
      <c r="H393" s="215"/>
    </row>
    <row r="394" spans="1:8" s="2" customFormat="1" ht="11.25">
      <c r="A394" s="209"/>
      <c r="B394" s="209"/>
      <c r="C394" s="210"/>
      <c r="D394" s="209" t="s">
        <v>213</v>
      </c>
      <c r="E394" s="209"/>
      <c r="F394" s="211"/>
      <c r="G394" s="209"/>
      <c r="H394" s="212"/>
    </row>
    <row r="395" spans="1:8" s="2" customFormat="1" ht="11.25">
      <c r="A395" s="213"/>
      <c r="B395" s="213"/>
      <c r="C395" s="210"/>
      <c r="D395" s="213" t="s">
        <v>426</v>
      </c>
      <c r="E395" s="213"/>
      <c r="F395" s="214">
        <v>1.2</v>
      </c>
      <c r="G395" s="213"/>
      <c r="H395" s="215"/>
    </row>
    <row r="396" spans="1:8" s="2" customFormat="1" ht="11.25">
      <c r="A396" s="209"/>
      <c r="B396" s="209"/>
      <c r="C396" s="210"/>
      <c r="D396" s="209" t="s">
        <v>215</v>
      </c>
      <c r="E396" s="209"/>
      <c r="F396" s="211"/>
      <c r="G396" s="209"/>
      <c r="H396" s="212"/>
    </row>
    <row r="397" spans="1:8" s="2" customFormat="1" ht="11.25">
      <c r="A397" s="213"/>
      <c r="B397" s="213"/>
      <c r="C397" s="210"/>
      <c r="D397" s="213" t="s">
        <v>427</v>
      </c>
      <c r="E397" s="213"/>
      <c r="F397" s="214">
        <v>2.1</v>
      </c>
      <c r="G397" s="213"/>
      <c r="H397" s="215"/>
    </row>
    <row r="398" spans="1:8" s="2" customFormat="1" ht="11.25">
      <c r="A398" s="209"/>
      <c r="B398" s="209"/>
      <c r="C398" s="210"/>
      <c r="D398" s="209" t="s">
        <v>217</v>
      </c>
      <c r="E398" s="209"/>
      <c r="F398" s="211"/>
      <c r="G398" s="209"/>
      <c r="H398" s="212"/>
    </row>
    <row r="399" spans="1:8" s="2" customFormat="1" ht="11.25">
      <c r="A399" s="213"/>
      <c r="B399" s="213"/>
      <c r="C399" s="210"/>
      <c r="D399" s="213" t="s">
        <v>428</v>
      </c>
      <c r="E399" s="213"/>
      <c r="F399" s="214">
        <v>6.6</v>
      </c>
      <c r="G399" s="213"/>
      <c r="H399" s="215"/>
    </row>
    <row r="400" spans="1:8" s="2" customFormat="1" ht="11.25">
      <c r="A400" s="209"/>
      <c r="B400" s="209"/>
      <c r="C400" s="210"/>
      <c r="D400" s="209" t="s">
        <v>219</v>
      </c>
      <c r="E400" s="209"/>
      <c r="F400" s="211"/>
      <c r="G400" s="209"/>
      <c r="H400" s="212"/>
    </row>
    <row r="401" spans="1:8" s="2" customFormat="1" ht="11.25">
      <c r="A401" s="213"/>
      <c r="B401" s="213"/>
      <c r="C401" s="210"/>
      <c r="D401" s="213" t="s">
        <v>429</v>
      </c>
      <c r="E401" s="213"/>
      <c r="F401" s="214">
        <v>1</v>
      </c>
      <c r="G401" s="213"/>
      <c r="H401" s="215"/>
    </row>
    <row r="402" spans="1:8" s="2" customFormat="1" ht="11.25">
      <c r="A402" s="209"/>
      <c r="B402" s="209"/>
      <c r="C402" s="210"/>
      <c r="D402" s="209" t="s">
        <v>221</v>
      </c>
      <c r="E402" s="209"/>
      <c r="F402" s="211"/>
      <c r="G402" s="209"/>
      <c r="H402" s="212"/>
    </row>
    <row r="403" spans="1:8" s="2" customFormat="1" ht="11.25">
      <c r="A403" s="213"/>
      <c r="B403" s="213"/>
      <c r="C403" s="210"/>
      <c r="D403" s="213" t="s">
        <v>430</v>
      </c>
      <c r="E403" s="213"/>
      <c r="F403" s="214">
        <v>5.46</v>
      </c>
      <c r="G403" s="213"/>
      <c r="H403" s="215"/>
    </row>
    <row r="404" spans="1:8" s="2" customFormat="1" ht="11.25">
      <c r="A404" s="209"/>
      <c r="B404" s="209"/>
      <c r="C404" s="210"/>
      <c r="D404" s="209" t="s">
        <v>223</v>
      </c>
      <c r="E404" s="209"/>
      <c r="F404" s="211"/>
      <c r="G404" s="209"/>
      <c r="H404" s="212"/>
    </row>
    <row r="405" spans="1:8" s="2" customFormat="1" ht="11.25">
      <c r="A405" s="213"/>
      <c r="B405" s="213"/>
      <c r="C405" s="210"/>
      <c r="D405" s="213" t="s">
        <v>431</v>
      </c>
      <c r="E405" s="213"/>
      <c r="F405" s="214">
        <v>70.15</v>
      </c>
      <c r="G405" s="213"/>
      <c r="H405" s="215"/>
    </row>
    <row r="406" spans="1:8" s="2" customFormat="1" ht="11.25">
      <c r="A406" s="209"/>
      <c r="B406" s="209"/>
      <c r="C406" s="210"/>
      <c r="D406" s="209" t="s">
        <v>225</v>
      </c>
      <c r="E406" s="209"/>
      <c r="F406" s="211"/>
      <c r="G406" s="209"/>
      <c r="H406" s="212"/>
    </row>
    <row r="407" spans="1:8" s="2" customFormat="1" ht="11.25">
      <c r="A407" s="213"/>
      <c r="B407" s="213"/>
      <c r="C407" s="210"/>
      <c r="D407" s="213" t="s">
        <v>432</v>
      </c>
      <c r="E407" s="213"/>
      <c r="F407" s="214">
        <v>36</v>
      </c>
      <c r="G407" s="213"/>
      <c r="H407" s="215"/>
    </row>
    <row r="408" spans="1:8" s="2" customFormat="1" ht="11.25">
      <c r="A408" s="209"/>
      <c r="B408" s="209"/>
      <c r="C408" s="210"/>
      <c r="D408" s="209" t="s">
        <v>227</v>
      </c>
      <c r="E408" s="209"/>
      <c r="F408" s="211"/>
      <c r="G408" s="209"/>
      <c r="H408" s="212"/>
    </row>
    <row r="409" spans="1:8" s="2" customFormat="1" ht="11.25">
      <c r="A409" s="213"/>
      <c r="B409" s="213"/>
      <c r="C409" s="210"/>
      <c r="D409" s="213" t="s">
        <v>433</v>
      </c>
      <c r="E409" s="213"/>
      <c r="F409" s="214">
        <v>5.52</v>
      </c>
      <c r="G409" s="213"/>
      <c r="H409" s="215"/>
    </row>
    <row r="410" spans="1:8" s="2" customFormat="1" ht="11.25">
      <c r="A410" s="209"/>
      <c r="B410" s="209"/>
      <c r="C410" s="210"/>
      <c r="D410" s="209" t="s">
        <v>229</v>
      </c>
      <c r="E410" s="209"/>
      <c r="F410" s="211"/>
      <c r="G410" s="209"/>
      <c r="H410" s="212"/>
    </row>
    <row r="411" spans="1:8" s="2" customFormat="1" ht="11.25">
      <c r="A411" s="213"/>
      <c r="B411" s="213"/>
      <c r="C411" s="210"/>
      <c r="D411" s="213" t="s">
        <v>434</v>
      </c>
      <c r="E411" s="213"/>
      <c r="F411" s="214">
        <v>17.28</v>
      </c>
      <c r="G411" s="213"/>
      <c r="H411" s="215"/>
    </row>
    <row r="412" spans="1:8" s="2" customFormat="1" ht="11.25">
      <c r="A412" s="216"/>
      <c r="B412" s="216"/>
      <c r="C412" s="210"/>
      <c r="D412" s="217" t="s">
        <v>153</v>
      </c>
      <c r="E412" s="217"/>
      <c r="F412" s="218">
        <v>179.83</v>
      </c>
      <c r="G412" s="216"/>
      <c r="H412" s="219"/>
    </row>
    <row r="413" spans="1:8" s="2" customFormat="1" ht="11.25">
      <c r="A413" s="209"/>
      <c r="B413" s="209"/>
      <c r="C413" s="210"/>
      <c r="D413" s="209" t="s">
        <v>231</v>
      </c>
      <c r="E413" s="209"/>
      <c r="F413" s="211"/>
      <c r="G413" s="209"/>
      <c r="H413" s="212"/>
    </row>
    <row r="414" spans="1:8" s="2" customFormat="1" ht="11.25">
      <c r="A414" s="213"/>
      <c r="B414" s="213"/>
      <c r="C414" s="210"/>
      <c r="D414" s="213" t="s">
        <v>293</v>
      </c>
      <c r="E414" s="213"/>
      <c r="F414" s="214">
        <v>4</v>
      </c>
      <c r="G414" s="213"/>
      <c r="H414" s="215"/>
    </row>
    <row r="415" spans="1:8" s="2" customFormat="1" ht="11.25">
      <c r="A415" s="209"/>
      <c r="B415" s="209"/>
      <c r="C415" s="210"/>
      <c r="D415" s="209" t="s">
        <v>233</v>
      </c>
      <c r="E415" s="209"/>
      <c r="F415" s="211"/>
      <c r="G415" s="209"/>
      <c r="H415" s="212"/>
    </row>
    <row r="416" spans="1:8" s="2" customFormat="1" ht="11.25">
      <c r="A416" s="213"/>
      <c r="B416" s="213"/>
      <c r="C416" s="210"/>
      <c r="D416" s="213" t="s">
        <v>435</v>
      </c>
      <c r="E416" s="213"/>
      <c r="F416" s="214">
        <v>2.3</v>
      </c>
      <c r="G416" s="213"/>
      <c r="H416" s="215"/>
    </row>
    <row r="417" spans="1:8" s="2" customFormat="1" ht="11.25">
      <c r="A417" s="209"/>
      <c r="B417" s="209"/>
      <c r="C417" s="210"/>
      <c r="D417" s="209" t="s">
        <v>235</v>
      </c>
      <c r="E417" s="209"/>
      <c r="F417" s="211"/>
      <c r="G417" s="209"/>
      <c r="H417" s="212"/>
    </row>
    <row r="418" spans="1:8" s="2" customFormat="1" ht="11.25">
      <c r="A418" s="213"/>
      <c r="B418" s="213"/>
      <c r="C418" s="210"/>
      <c r="D418" s="213" t="s">
        <v>436</v>
      </c>
      <c r="E418" s="213"/>
      <c r="F418" s="214">
        <v>2.5</v>
      </c>
      <c r="G418" s="213"/>
      <c r="H418" s="215"/>
    </row>
    <row r="419" spans="1:8" s="2" customFormat="1" ht="11.25">
      <c r="A419" s="216"/>
      <c r="B419" s="216"/>
      <c r="C419" s="210"/>
      <c r="D419" s="217" t="s">
        <v>153</v>
      </c>
      <c r="E419" s="217"/>
      <c r="F419" s="218">
        <v>8.8</v>
      </c>
      <c r="G419" s="216"/>
      <c r="H419" s="219"/>
    </row>
    <row r="420" spans="1:8" s="2" customFormat="1" ht="11.25">
      <c r="A420" s="220"/>
      <c r="B420" s="220"/>
      <c r="C420" s="221"/>
      <c r="D420" s="221" t="s">
        <v>192</v>
      </c>
      <c r="E420" s="220"/>
      <c r="F420" s="222">
        <v>188.63</v>
      </c>
      <c r="G420" s="220"/>
      <c r="H420" s="223"/>
    </row>
    <row r="421" spans="1:8" s="2" customFormat="1" ht="22.5">
      <c r="A421" s="203">
        <v>28</v>
      </c>
      <c r="B421" s="204" t="s">
        <v>393</v>
      </c>
      <c r="C421" s="205" t="s">
        <v>437</v>
      </c>
      <c r="D421" s="205" t="s">
        <v>438</v>
      </c>
      <c r="E421" s="205" t="s">
        <v>392</v>
      </c>
      <c r="F421" s="206"/>
      <c r="G421" s="207"/>
      <c r="H421" s="208"/>
    </row>
    <row r="422" spans="1:8" s="2" customFormat="1" ht="12.75">
      <c r="A422" s="152"/>
      <c r="B422" s="152"/>
      <c r="C422" s="201" t="s">
        <v>439</v>
      </c>
      <c r="D422" s="201" t="s">
        <v>440</v>
      </c>
      <c r="E422" s="152"/>
      <c r="F422" s="152"/>
      <c r="G422" s="152"/>
      <c r="H422" s="224"/>
    </row>
    <row r="423" spans="1:8" s="2" customFormat="1" ht="45">
      <c r="A423" s="203">
        <v>29</v>
      </c>
      <c r="B423" s="204" t="s">
        <v>242</v>
      </c>
      <c r="C423" s="205" t="s">
        <v>441</v>
      </c>
      <c r="D423" s="205" t="s">
        <v>442</v>
      </c>
      <c r="E423" s="205" t="s">
        <v>245</v>
      </c>
      <c r="F423" s="206">
        <v>8</v>
      </c>
      <c r="G423" s="207"/>
      <c r="H423" s="208"/>
    </row>
    <row r="424" spans="1:8" s="2" customFormat="1" ht="11.25">
      <c r="A424" s="213"/>
      <c r="B424" s="213"/>
      <c r="C424" s="210"/>
      <c r="D424" s="213" t="s">
        <v>292</v>
      </c>
      <c r="E424" s="213"/>
      <c r="F424" s="214">
        <v>8</v>
      </c>
      <c r="G424" s="213"/>
      <c r="H424" s="215"/>
    </row>
    <row r="425" spans="1:8" s="2" customFormat="1" ht="11.25">
      <c r="A425" s="220"/>
      <c r="B425" s="220"/>
      <c r="C425" s="221"/>
      <c r="D425" s="221" t="s">
        <v>192</v>
      </c>
      <c r="E425" s="220"/>
      <c r="F425" s="222">
        <v>8</v>
      </c>
      <c r="G425" s="220"/>
      <c r="H425" s="223"/>
    </row>
    <row r="426" spans="1:8" s="2" customFormat="1" ht="45">
      <c r="A426" s="203">
        <v>30</v>
      </c>
      <c r="B426" s="204" t="s">
        <v>242</v>
      </c>
      <c r="C426" s="205" t="s">
        <v>443</v>
      </c>
      <c r="D426" s="205" t="s">
        <v>444</v>
      </c>
      <c r="E426" s="205" t="s">
        <v>245</v>
      </c>
      <c r="F426" s="206">
        <v>4</v>
      </c>
      <c r="G426" s="207"/>
      <c r="H426" s="208"/>
    </row>
    <row r="427" spans="1:8" s="2" customFormat="1" ht="11.25">
      <c r="A427" s="213"/>
      <c r="B427" s="213"/>
      <c r="C427" s="210"/>
      <c r="D427" s="213" t="s">
        <v>293</v>
      </c>
      <c r="E427" s="213"/>
      <c r="F427" s="214">
        <v>4</v>
      </c>
      <c r="G427" s="213"/>
      <c r="H427" s="215"/>
    </row>
    <row r="428" spans="1:8" s="2" customFormat="1" ht="11.25">
      <c r="A428" s="220"/>
      <c r="B428" s="220"/>
      <c r="C428" s="221"/>
      <c r="D428" s="221" t="s">
        <v>192</v>
      </c>
      <c r="E428" s="220"/>
      <c r="F428" s="222">
        <v>4</v>
      </c>
      <c r="G428" s="220"/>
      <c r="H428" s="223"/>
    </row>
    <row r="429" spans="1:8" s="2" customFormat="1" ht="45">
      <c r="A429" s="203">
        <v>31</v>
      </c>
      <c r="B429" s="204" t="s">
        <v>242</v>
      </c>
      <c r="C429" s="205" t="s">
        <v>445</v>
      </c>
      <c r="D429" s="205" t="s">
        <v>446</v>
      </c>
      <c r="E429" s="205" t="s">
        <v>245</v>
      </c>
      <c r="F429" s="206">
        <v>3</v>
      </c>
      <c r="G429" s="207"/>
      <c r="H429" s="208"/>
    </row>
    <row r="430" spans="1:8" s="2" customFormat="1" ht="11.25">
      <c r="A430" s="213"/>
      <c r="B430" s="213"/>
      <c r="C430" s="210"/>
      <c r="D430" s="213" t="s">
        <v>294</v>
      </c>
      <c r="E430" s="213"/>
      <c r="F430" s="214">
        <v>3</v>
      </c>
      <c r="G430" s="213"/>
      <c r="H430" s="215"/>
    </row>
    <row r="431" spans="1:8" s="2" customFormat="1" ht="11.25">
      <c r="A431" s="220"/>
      <c r="B431" s="220"/>
      <c r="C431" s="221"/>
      <c r="D431" s="221" t="s">
        <v>192</v>
      </c>
      <c r="E431" s="220"/>
      <c r="F431" s="222">
        <v>3</v>
      </c>
      <c r="G431" s="220"/>
      <c r="H431" s="223"/>
    </row>
    <row r="432" spans="1:8" s="2" customFormat="1" ht="45">
      <c r="A432" s="203">
        <v>32</v>
      </c>
      <c r="B432" s="204" t="s">
        <v>242</v>
      </c>
      <c r="C432" s="205" t="s">
        <v>447</v>
      </c>
      <c r="D432" s="205" t="s">
        <v>448</v>
      </c>
      <c r="E432" s="205" t="s">
        <v>245</v>
      </c>
      <c r="F432" s="206">
        <v>4</v>
      </c>
      <c r="G432" s="207"/>
      <c r="H432" s="208"/>
    </row>
    <row r="433" spans="1:8" s="2" customFormat="1" ht="11.25">
      <c r="A433" s="213"/>
      <c r="B433" s="213"/>
      <c r="C433" s="210"/>
      <c r="D433" s="213" t="s">
        <v>293</v>
      </c>
      <c r="E433" s="213"/>
      <c r="F433" s="214">
        <v>4</v>
      </c>
      <c r="G433" s="213"/>
      <c r="H433" s="215"/>
    </row>
    <row r="434" spans="1:8" s="2" customFormat="1" ht="11.25">
      <c r="A434" s="220"/>
      <c r="B434" s="220"/>
      <c r="C434" s="221"/>
      <c r="D434" s="221" t="s">
        <v>192</v>
      </c>
      <c r="E434" s="220"/>
      <c r="F434" s="222">
        <v>4</v>
      </c>
      <c r="G434" s="220"/>
      <c r="H434" s="223"/>
    </row>
    <row r="435" spans="1:8" s="2" customFormat="1" ht="45">
      <c r="A435" s="203">
        <v>33</v>
      </c>
      <c r="B435" s="204" t="s">
        <v>242</v>
      </c>
      <c r="C435" s="205" t="s">
        <v>449</v>
      </c>
      <c r="D435" s="205" t="s">
        <v>450</v>
      </c>
      <c r="E435" s="205" t="s">
        <v>245</v>
      </c>
      <c r="F435" s="206">
        <v>1</v>
      </c>
      <c r="G435" s="207"/>
      <c r="H435" s="208"/>
    </row>
    <row r="436" spans="1:8" s="2" customFormat="1" ht="11.25">
      <c r="A436" s="213"/>
      <c r="B436" s="213"/>
      <c r="C436" s="210"/>
      <c r="D436" s="213" t="s">
        <v>247</v>
      </c>
      <c r="E436" s="213"/>
      <c r="F436" s="214">
        <v>1</v>
      </c>
      <c r="G436" s="213"/>
      <c r="H436" s="215"/>
    </row>
    <row r="437" spans="1:8" s="2" customFormat="1" ht="11.25">
      <c r="A437" s="220"/>
      <c r="B437" s="220"/>
      <c r="C437" s="221"/>
      <c r="D437" s="221" t="s">
        <v>192</v>
      </c>
      <c r="E437" s="220"/>
      <c r="F437" s="222">
        <v>1</v>
      </c>
      <c r="G437" s="220"/>
      <c r="H437" s="223"/>
    </row>
    <row r="438" spans="1:8" s="2" customFormat="1" ht="45">
      <c r="A438" s="203">
        <v>34</v>
      </c>
      <c r="B438" s="204" t="s">
        <v>242</v>
      </c>
      <c r="C438" s="205" t="s">
        <v>451</v>
      </c>
      <c r="D438" s="205" t="s">
        <v>452</v>
      </c>
      <c r="E438" s="205" t="s">
        <v>245</v>
      </c>
      <c r="F438" s="206">
        <v>1</v>
      </c>
      <c r="G438" s="207"/>
      <c r="H438" s="208"/>
    </row>
    <row r="439" spans="1:8" s="2" customFormat="1" ht="11.25">
      <c r="A439" s="213"/>
      <c r="B439" s="213"/>
      <c r="C439" s="210"/>
      <c r="D439" s="213" t="s">
        <v>247</v>
      </c>
      <c r="E439" s="213"/>
      <c r="F439" s="214">
        <v>1</v>
      </c>
      <c r="G439" s="213"/>
      <c r="H439" s="215"/>
    </row>
    <row r="440" spans="1:8" s="2" customFormat="1" ht="11.25">
      <c r="A440" s="220"/>
      <c r="B440" s="220"/>
      <c r="C440" s="221"/>
      <c r="D440" s="221" t="s">
        <v>192</v>
      </c>
      <c r="E440" s="220"/>
      <c r="F440" s="222">
        <v>1</v>
      </c>
      <c r="G440" s="220"/>
      <c r="H440" s="223"/>
    </row>
    <row r="441" spans="1:8" s="2" customFormat="1" ht="45">
      <c r="A441" s="203">
        <v>35</v>
      </c>
      <c r="B441" s="204" t="s">
        <v>242</v>
      </c>
      <c r="C441" s="205" t="s">
        <v>453</v>
      </c>
      <c r="D441" s="205" t="s">
        <v>454</v>
      </c>
      <c r="E441" s="205" t="s">
        <v>245</v>
      </c>
      <c r="F441" s="206">
        <v>8</v>
      </c>
      <c r="G441" s="207"/>
      <c r="H441" s="208"/>
    </row>
    <row r="442" spans="1:8" s="2" customFormat="1" ht="11.25">
      <c r="A442" s="213"/>
      <c r="B442" s="213"/>
      <c r="C442" s="210"/>
      <c r="D442" s="213" t="s">
        <v>292</v>
      </c>
      <c r="E442" s="213"/>
      <c r="F442" s="214">
        <v>8</v>
      </c>
      <c r="G442" s="213"/>
      <c r="H442" s="215"/>
    </row>
    <row r="443" spans="1:8" s="2" customFormat="1" ht="11.25">
      <c r="A443" s="220"/>
      <c r="B443" s="220"/>
      <c r="C443" s="221"/>
      <c r="D443" s="221" t="s">
        <v>192</v>
      </c>
      <c r="E443" s="220"/>
      <c r="F443" s="222">
        <v>8</v>
      </c>
      <c r="G443" s="220"/>
      <c r="H443" s="223"/>
    </row>
    <row r="444" spans="1:8" s="2" customFormat="1" ht="45">
      <c r="A444" s="203">
        <v>36</v>
      </c>
      <c r="B444" s="204" t="s">
        <v>242</v>
      </c>
      <c r="C444" s="205" t="s">
        <v>455</v>
      </c>
      <c r="D444" s="205" t="s">
        <v>456</v>
      </c>
      <c r="E444" s="205" t="s">
        <v>245</v>
      </c>
      <c r="F444" s="206">
        <v>1</v>
      </c>
      <c r="G444" s="207"/>
      <c r="H444" s="208"/>
    </row>
    <row r="445" spans="1:8" s="2" customFormat="1" ht="11.25">
      <c r="A445" s="213"/>
      <c r="B445" s="213"/>
      <c r="C445" s="210"/>
      <c r="D445" s="213" t="s">
        <v>247</v>
      </c>
      <c r="E445" s="213"/>
      <c r="F445" s="214">
        <v>1</v>
      </c>
      <c r="G445" s="213"/>
      <c r="H445" s="215"/>
    </row>
    <row r="446" spans="1:8" s="2" customFormat="1" ht="11.25">
      <c r="A446" s="220"/>
      <c r="B446" s="220"/>
      <c r="C446" s="221"/>
      <c r="D446" s="221" t="s">
        <v>192</v>
      </c>
      <c r="E446" s="220"/>
      <c r="F446" s="222">
        <v>1</v>
      </c>
      <c r="G446" s="220"/>
      <c r="H446" s="223"/>
    </row>
    <row r="447" spans="1:8" s="2" customFormat="1" ht="45">
      <c r="A447" s="203">
        <v>37</v>
      </c>
      <c r="B447" s="204" t="s">
        <v>242</v>
      </c>
      <c r="C447" s="205" t="s">
        <v>457</v>
      </c>
      <c r="D447" s="205" t="s">
        <v>458</v>
      </c>
      <c r="E447" s="205" t="s">
        <v>245</v>
      </c>
      <c r="F447" s="206">
        <v>1</v>
      </c>
      <c r="G447" s="207"/>
      <c r="H447" s="208"/>
    </row>
    <row r="448" spans="1:8" s="2" customFormat="1" ht="11.25">
      <c r="A448" s="213"/>
      <c r="B448" s="213"/>
      <c r="C448" s="210"/>
      <c r="D448" s="213" t="s">
        <v>247</v>
      </c>
      <c r="E448" s="213"/>
      <c r="F448" s="214">
        <v>1</v>
      </c>
      <c r="G448" s="213"/>
      <c r="H448" s="215"/>
    </row>
    <row r="449" spans="1:8" s="2" customFormat="1" ht="11.25">
      <c r="A449" s="220"/>
      <c r="B449" s="220"/>
      <c r="C449" s="221"/>
      <c r="D449" s="221" t="s">
        <v>192</v>
      </c>
      <c r="E449" s="220"/>
      <c r="F449" s="222">
        <v>1</v>
      </c>
      <c r="G449" s="220"/>
      <c r="H449" s="223"/>
    </row>
    <row r="450" spans="1:8" s="2" customFormat="1" ht="45">
      <c r="A450" s="203">
        <v>38</v>
      </c>
      <c r="B450" s="204" t="s">
        <v>242</v>
      </c>
      <c r="C450" s="205" t="s">
        <v>459</v>
      </c>
      <c r="D450" s="205" t="s">
        <v>460</v>
      </c>
      <c r="E450" s="205" t="s">
        <v>245</v>
      </c>
      <c r="F450" s="206">
        <v>11</v>
      </c>
      <c r="G450" s="207"/>
      <c r="H450" s="208"/>
    </row>
    <row r="451" spans="1:8" s="2" customFormat="1" ht="11.25">
      <c r="A451" s="213"/>
      <c r="B451" s="213"/>
      <c r="C451" s="210"/>
      <c r="D451" s="213" t="s">
        <v>461</v>
      </c>
      <c r="E451" s="213"/>
      <c r="F451" s="214">
        <v>11</v>
      </c>
      <c r="G451" s="213"/>
      <c r="H451" s="215"/>
    </row>
    <row r="452" spans="1:8" s="2" customFormat="1" ht="11.25">
      <c r="A452" s="220"/>
      <c r="B452" s="220"/>
      <c r="C452" s="221"/>
      <c r="D452" s="221" t="s">
        <v>192</v>
      </c>
      <c r="E452" s="220"/>
      <c r="F452" s="222">
        <v>11</v>
      </c>
      <c r="G452" s="220"/>
      <c r="H452" s="223"/>
    </row>
    <row r="453" spans="1:8" s="2" customFormat="1" ht="45">
      <c r="A453" s="203">
        <v>39</v>
      </c>
      <c r="B453" s="204" t="s">
        <v>242</v>
      </c>
      <c r="C453" s="205" t="s">
        <v>462</v>
      </c>
      <c r="D453" s="205" t="s">
        <v>463</v>
      </c>
      <c r="E453" s="205" t="s">
        <v>245</v>
      </c>
      <c r="F453" s="206">
        <v>1</v>
      </c>
      <c r="G453" s="207"/>
      <c r="H453" s="208"/>
    </row>
    <row r="454" spans="1:8" s="2" customFormat="1" ht="11.25">
      <c r="A454" s="213"/>
      <c r="B454" s="213"/>
      <c r="C454" s="210"/>
      <c r="D454" s="213" t="s">
        <v>247</v>
      </c>
      <c r="E454" s="213"/>
      <c r="F454" s="214">
        <v>1</v>
      </c>
      <c r="G454" s="213"/>
      <c r="H454" s="215"/>
    </row>
    <row r="455" spans="1:8" s="2" customFormat="1" ht="11.25">
      <c r="A455" s="220"/>
      <c r="B455" s="220"/>
      <c r="C455" s="221"/>
      <c r="D455" s="221" t="s">
        <v>192</v>
      </c>
      <c r="E455" s="220"/>
      <c r="F455" s="222">
        <v>1</v>
      </c>
      <c r="G455" s="220"/>
      <c r="H455" s="223"/>
    </row>
    <row r="456" spans="1:8" s="2" customFormat="1" ht="45">
      <c r="A456" s="203">
        <v>40</v>
      </c>
      <c r="B456" s="204" t="s">
        <v>242</v>
      </c>
      <c r="C456" s="205" t="s">
        <v>464</v>
      </c>
      <c r="D456" s="205" t="s">
        <v>465</v>
      </c>
      <c r="E456" s="205" t="s">
        <v>245</v>
      </c>
      <c r="F456" s="206">
        <v>1</v>
      </c>
      <c r="G456" s="207"/>
      <c r="H456" s="208"/>
    </row>
    <row r="457" spans="1:8" s="2" customFormat="1" ht="11.25">
      <c r="A457" s="213"/>
      <c r="B457" s="213"/>
      <c r="C457" s="210"/>
      <c r="D457" s="213" t="s">
        <v>247</v>
      </c>
      <c r="E457" s="213"/>
      <c r="F457" s="214">
        <v>1</v>
      </c>
      <c r="G457" s="213"/>
      <c r="H457" s="215"/>
    </row>
    <row r="458" spans="1:8" s="2" customFormat="1" ht="11.25">
      <c r="A458" s="220"/>
      <c r="B458" s="220"/>
      <c r="C458" s="221"/>
      <c r="D458" s="221" t="s">
        <v>192</v>
      </c>
      <c r="E458" s="220"/>
      <c r="F458" s="222">
        <v>1</v>
      </c>
      <c r="G458" s="220"/>
      <c r="H458" s="223"/>
    </row>
    <row r="459" spans="1:8" s="2" customFormat="1" ht="45">
      <c r="A459" s="203">
        <v>41</v>
      </c>
      <c r="B459" s="204" t="s">
        <v>242</v>
      </c>
      <c r="C459" s="205" t="s">
        <v>466</v>
      </c>
      <c r="D459" s="205" t="s">
        <v>467</v>
      </c>
      <c r="E459" s="205" t="s">
        <v>245</v>
      </c>
      <c r="F459" s="206">
        <v>61</v>
      </c>
      <c r="G459" s="207"/>
      <c r="H459" s="208"/>
    </row>
    <row r="460" spans="1:8" s="2" customFormat="1" ht="11.25">
      <c r="A460" s="213"/>
      <c r="B460" s="213"/>
      <c r="C460" s="210"/>
      <c r="D460" s="213" t="s">
        <v>298</v>
      </c>
      <c r="E460" s="213"/>
      <c r="F460" s="214">
        <v>61</v>
      </c>
      <c r="G460" s="213"/>
      <c r="H460" s="215"/>
    </row>
    <row r="461" spans="1:8" s="2" customFormat="1" ht="11.25">
      <c r="A461" s="220"/>
      <c r="B461" s="220"/>
      <c r="C461" s="221"/>
      <c r="D461" s="221" t="s">
        <v>192</v>
      </c>
      <c r="E461" s="220"/>
      <c r="F461" s="222">
        <v>61</v>
      </c>
      <c r="G461" s="220"/>
      <c r="H461" s="223"/>
    </row>
    <row r="462" spans="1:8" s="2" customFormat="1" ht="45">
      <c r="A462" s="203">
        <v>42</v>
      </c>
      <c r="B462" s="204" t="s">
        <v>242</v>
      </c>
      <c r="C462" s="205" t="s">
        <v>468</v>
      </c>
      <c r="D462" s="205" t="s">
        <v>469</v>
      </c>
      <c r="E462" s="205" t="s">
        <v>245</v>
      </c>
      <c r="F462" s="206">
        <v>24</v>
      </c>
      <c r="G462" s="207"/>
      <c r="H462" s="208"/>
    </row>
    <row r="463" spans="1:8" s="2" customFormat="1" ht="11.25">
      <c r="A463" s="213"/>
      <c r="B463" s="213"/>
      <c r="C463" s="210"/>
      <c r="D463" s="213" t="s">
        <v>299</v>
      </c>
      <c r="E463" s="213"/>
      <c r="F463" s="214">
        <v>24</v>
      </c>
      <c r="G463" s="213"/>
      <c r="H463" s="215"/>
    </row>
    <row r="464" spans="1:8" s="2" customFormat="1" ht="11.25">
      <c r="A464" s="220"/>
      <c r="B464" s="220"/>
      <c r="C464" s="221"/>
      <c r="D464" s="221" t="s">
        <v>192</v>
      </c>
      <c r="E464" s="220"/>
      <c r="F464" s="222">
        <v>24</v>
      </c>
      <c r="G464" s="220"/>
      <c r="H464" s="223"/>
    </row>
    <row r="465" spans="1:8" s="2" customFormat="1" ht="45">
      <c r="A465" s="203">
        <v>43</v>
      </c>
      <c r="B465" s="204" t="s">
        <v>242</v>
      </c>
      <c r="C465" s="205" t="s">
        <v>470</v>
      </c>
      <c r="D465" s="205" t="s">
        <v>471</v>
      </c>
      <c r="E465" s="205" t="s">
        <v>245</v>
      </c>
      <c r="F465" s="206">
        <v>4</v>
      </c>
      <c r="G465" s="207"/>
      <c r="H465" s="208"/>
    </row>
    <row r="466" spans="1:8" s="2" customFormat="1" ht="11.25">
      <c r="A466" s="213"/>
      <c r="B466" s="213"/>
      <c r="C466" s="210"/>
      <c r="D466" s="213" t="s">
        <v>293</v>
      </c>
      <c r="E466" s="213"/>
      <c r="F466" s="214">
        <v>4</v>
      </c>
      <c r="G466" s="213"/>
      <c r="H466" s="215"/>
    </row>
    <row r="467" spans="1:8" s="2" customFormat="1" ht="11.25">
      <c r="A467" s="220"/>
      <c r="B467" s="220"/>
      <c r="C467" s="221"/>
      <c r="D467" s="221" t="s">
        <v>192</v>
      </c>
      <c r="E467" s="220"/>
      <c r="F467" s="222">
        <v>4</v>
      </c>
      <c r="G467" s="220"/>
      <c r="H467" s="223"/>
    </row>
    <row r="468" spans="1:8" s="2" customFormat="1" ht="45">
      <c r="A468" s="203">
        <v>44</v>
      </c>
      <c r="B468" s="204" t="s">
        <v>242</v>
      </c>
      <c r="C468" s="205" t="s">
        <v>472</v>
      </c>
      <c r="D468" s="205" t="s">
        <v>473</v>
      </c>
      <c r="E468" s="205" t="s">
        <v>245</v>
      </c>
      <c r="F468" s="206">
        <v>12</v>
      </c>
      <c r="G468" s="207"/>
      <c r="H468" s="208"/>
    </row>
    <row r="469" spans="1:8" s="2" customFormat="1" ht="11.25">
      <c r="A469" s="213"/>
      <c r="B469" s="213"/>
      <c r="C469" s="210"/>
      <c r="D469" s="213" t="s">
        <v>262</v>
      </c>
      <c r="E469" s="213"/>
      <c r="F469" s="214">
        <v>12</v>
      </c>
      <c r="G469" s="213"/>
      <c r="H469" s="215"/>
    </row>
    <row r="470" spans="1:8" s="2" customFormat="1" ht="11.25">
      <c r="A470" s="220"/>
      <c r="B470" s="220"/>
      <c r="C470" s="221"/>
      <c r="D470" s="221" t="s">
        <v>192</v>
      </c>
      <c r="E470" s="220"/>
      <c r="F470" s="222">
        <v>12</v>
      </c>
      <c r="G470" s="220"/>
      <c r="H470" s="223"/>
    </row>
    <row r="471" spans="1:8" s="2" customFormat="1" ht="45">
      <c r="A471" s="203">
        <v>45</v>
      </c>
      <c r="B471" s="204" t="s">
        <v>242</v>
      </c>
      <c r="C471" s="205" t="s">
        <v>474</v>
      </c>
      <c r="D471" s="205" t="s">
        <v>475</v>
      </c>
      <c r="E471" s="205" t="s">
        <v>245</v>
      </c>
      <c r="F471" s="206">
        <v>2</v>
      </c>
      <c r="G471" s="207"/>
      <c r="H471" s="208"/>
    </row>
    <row r="472" spans="1:8" s="2" customFormat="1" ht="11.25">
      <c r="A472" s="213"/>
      <c r="B472" s="213"/>
      <c r="C472" s="210"/>
      <c r="D472" s="213" t="s">
        <v>249</v>
      </c>
      <c r="E472" s="213"/>
      <c r="F472" s="214">
        <v>2</v>
      </c>
      <c r="G472" s="213"/>
      <c r="H472" s="215"/>
    </row>
    <row r="473" spans="1:8" s="2" customFormat="1" ht="11.25">
      <c r="A473" s="220"/>
      <c r="B473" s="220"/>
      <c r="C473" s="221"/>
      <c r="D473" s="221" t="s">
        <v>192</v>
      </c>
      <c r="E473" s="220"/>
      <c r="F473" s="222">
        <v>2</v>
      </c>
      <c r="G473" s="220"/>
      <c r="H473" s="223"/>
    </row>
    <row r="474" spans="1:8" s="2" customFormat="1" ht="45">
      <c r="A474" s="203">
        <v>46</v>
      </c>
      <c r="B474" s="204" t="s">
        <v>242</v>
      </c>
      <c r="C474" s="205" t="s">
        <v>476</v>
      </c>
      <c r="D474" s="205" t="s">
        <v>477</v>
      </c>
      <c r="E474" s="205" t="s">
        <v>245</v>
      </c>
      <c r="F474" s="206">
        <v>3</v>
      </c>
      <c r="G474" s="207"/>
      <c r="H474" s="208"/>
    </row>
    <row r="475" spans="1:8" s="2" customFormat="1" ht="11.25">
      <c r="A475" s="213"/>
      <c r="B475" s="213"/>
      <c r="C475" s="210"/>
      <c r="D475" s="213" t="s">
        <v>294</v>
      </c>
      <c r="E475" s="213"/>
      <c r="F475" s="214">
        <v>3</v>
      </c>
      <c r="G475" s="213"/>
      <c r="H475" s="215"/>
    </row>
    <row r="476" spans="1:8" s="2" customFormat="1" ht="11.25">
      <c r="A476" s="220"/>
      <c r="B476" s="220"/>
      <c r="C476" s="221"/>
      <c r="D476" s="221" t="s">
        <v>192</v>
      </c>
      <c r="E476" s="220"/>
      <c r="F476" s="222">
        <v>3</v>
      </c>
      <c r="G476" s="220"/>
      <c r="H476" s="223"/>
    </row>
    <row r="477" spans="1:8" s="2" customFormat="1" ht="22.5">
      <c r="A477" s="203">
        <v>47</v>
      </c>
      <c r="B477" s="204" t="s">
        <v>242</v>
      </c>
      <c r="C477" s="205" t="s">
        <v>478</v>
      </c>
      <c r="D477" s="205" t="s">
        <v>479</v>
      </c>
      <c r="E477" s="205" t="s">
        <v>144</v>
      </c>
      <c r="F477" s="206">
        <v>192.77</v>
      </c>
      <c r="G477" s="207"/>
      <c r="H477" s="208"/>
    </row>
    <row r="478" spans="1:8" s="2" customFormat="1" ht="11.25">
      <c r="A478" s="209"/>
      <c r="B478" s="209"/>
      <c r="C478" s="210"/>
      <c r="D478" s="209" t="s">
        <v>480</v>
      </c>
      <c r="E478" s="209"/>
      <c r="F478" s="211"/>
      <c r="G478" s="209"/>
      <c r="H478" s="212"/>
    </row>
    <row r="479" spans="1:8" s="2" customFormat="1" ht="11.25">
      <c r="A479" s="209"/>
      <c r="B479" s="209"/>
      <c r="C479" s="210"/>
      <c r="D479" s="209" t="s">
        <v>343</v>
      </c>
      <c r="E479" s="209"/>
      <c r="F479" s="211"/>
      <c r="G479" s="209"/>
      <c r="H479" s="212"/>
    </row>
    <row r="480" spans="1:8" s="2" customFormat="1" ht="11.25">
      <c r="A480" s="213"/>
      <c r="B480" s="213"/>
      <c r="C480" s="210"/>
      <c r="D480" s="213" t="s">
        <v>398</v>
      </c>
      <c r="E480" s="213"/>
      <c r="F480" s="214">
        <v>9.6</v>
      </c>
      <c r="G480" s="213"/>
      <c r="H480" s="215"/>
    </row>
    <row r="481" spans="1:8" s="2" customFormat="1" ht="11.25">
      <c r="A481" s="209"/>
      <c r="B481" s="209"/>
      <c r="C481" s="210"/>
      <c r="D481" s="209" t="s">
        <v>158</v>
      </c>
      <c r="E481" s="209"/>
      <c r="F481" s="211"/>
      <c r="G481" s="209"/>
      <c r="H481" s="212"/>
    </row>
    <row r="482" spans="1:8" s="2" customFormat="1" ht="11.25">
      <c r="A482" s="213"/>
      <c r="B482" s="213"/>
      <c r="C482" s="210"/>
      <c r="D482" s="213" t="s">
        <v>399</v>
      </c>
      <c r="E482" s="213"/>
      <c r="F482" s="214">
        <v>9.6</v>
      </c>
      <c r="G482" s="213"/>
      <c r="H482" s="215"/>
    </row>
    <row r="483" spans="1:8" s="2" customFormat="1" ht="11.25">
      <c r="A483" s="209"/>
      <c r="B483" s="209"/>
      <c r="C483" s="210"/>
      <c r="D483" s="209" t="s">
        <v>160</v>
      </c>
      <c r="E483" s="209"/>
      <c r="F483" s="211"/>
      <c r="G483" s="209"/>
      <c r="H483" s="212"/>
    </row>
    <row r="484" spans="1:8" s="2" customFormat="1" ht="11.25">
      <c r="A484" s="213"/>
      <c r="B484" s="213"/>
      <c r="C484" s="210"/>
      <c r="D484" s="213" t="s">
        <v>400</v>
      </c>
      <c r="E484" s="213"/>
      <c r="F484" s="214">
        <v>6.9</v>
      </c>
      <c r="G484" s="213"/>
      <c r="H484" s="215"/>
    </row>
    <row r="485" spans="1:8" s="2" customFormat="1" ht="11.25">
      <c r="A485" s="209"/>
      <c r="B485" s="209"/>
      <c r="C485" s="210"/>
      <c r="D485" s="209" t="s">
        <v>162</v>
      </c>
      <c r="E485" s="209"/>
      <c r="F485" s="211"/>
      <c r="G485" s="209"/>
      <c r="H485" s="212"/>
    </row>
    <row r="486" spans="1:8" s="2" customFormat="1" ht="11.25">
      <c r="A486" s="213"/>
      <c r="B486" s="213"/>
      <c r="C486" s="210"/>
      <c r="D486" s="213" t="s">
        <v>401</v>
      </c>
      <c r="E486" s="213"/>
      <c r="F486" s="214">
        <v>2.44</v>
      </c>
      <c r="G486" s="213"/>
      <c r="H486" s="215"/>
    </row>
    <row r="487" spans="1:8" s="2" customFormat="1" ht="11.25">
      <c r="A487" s="209"/>
      <c r="B487" s="209"/>
      <c r="C487" s="210"/>
      <c r="D487" s="209" t="s">
        <v>164</v>
      </c>
      <c r="E487" s="209"/>
      <c r="F487" s="211"/>
      <c r="G487" s="209"/>
      <c r="H487" s="212"/>
    </row>
    <row r="488" spans="1:8" s="2" customFormat="1" ht="11.25">
      <c r="A488" s="213"/>
      <c r="B488" s="213"/>
      <c r="C488" s="210"/>
      <c r="D488" s="213" t="s">
        <v>402</v>
      </c>
      <c r="E488" s="213"/>
      <c r="F488" s="214">
        <v>0.6</v>
      </c>
      <c r="G488" s="213"/>
      <c r="H488" s="215"/>
    </row>
    <row r="489" spans="1:8" s="2" customFormat="1" ht="11.25">
      <c r="A489" s="209"/>
      <c r="B489" s="209"/>
      <c r="C489" s="210"/>
      <c r="D489" s="209" t="s">
        <v>166</v>
      </c>
      <c r="E489" s="209"/>
      <c r="F489" s="211"/>
      <c r="G489" s="209"/>
      <c r="H489" s="212"/>
    </row>
    <row r="490" spans="1:8" s="2" customFormat="1" ht="11.25">
      <c r="A490" s="213"/>
      <c r="B490" s="213"/>
      <c r="C490" s="210"/>
      <c r="D490" s="213" t="s">
        <v>402</v>
      </c>
      <c r="E490" s="213"/>
      <c r="F490" s="214">
        <v>0.6</v>
      </c>
      <c r="G490" s="213"/>
      <c r="H490" s="215"/>
    </row>
    <row r="491" spans="1:8" s="2" customFormat="1" ht="11.25">
      <c r="A491" s="209"/>
      <c r="B491" s="209"/>
      <c r="C491" s="210"/>
      <c r="D491" s="209" t="s">
        <v>168</v>
      </c>
      <c r="E491" s="209"/>
      <c r="F491" s="211"/>
      <c r="G491" s="209"/>
      <c r="H491" s="212"/>
    </row>
    <row r="492" spans="1:8" s="2" customFormat="1" ht="11.25">
      <c r="A492" s="213"/>
      <c r="B492" s="213"/>
      <c r="C492" s="210"/>
      <c r="D492" s="213" t="s">
        <v>403</v>
      </c>
      <c r="E492" s="213"/>
      <c r="F492" s="214">
        <v>4.8</v>
      </c>
      <c r="G492" s="213"/>
      <c r="H492" s="215"/>
    </row>
    <row r="493" spans="1:8" s="2" customFormat="1" ht="11.25">
      <c r="A493" s="209"/>
      <c r="B493" s="209"/>
      <c r="C493" s="210"/>
      <c r="D493" s="209" t="s">
        <v>170</v>
      </c>
      <c r="E493" s="209"/>
      <c r="F493" s="211"/>
      <c r="G493" s="209"/>
      <c r="H493" s="212"/>
    </row>
    <row r="494" spans="1:8" s="2" customFormat="1" ht="11.25">
      <c r="A494" s="213"/>
      <c r="B494" s="213"/>
      <c r="C494" s="210"/>
      <c r="D494" s="213" t="s">
        <v>404</v>
      </c>
      <c r="E494" s="213"/>
      <c r="F494" s="214">
        <v>1.2</v>
      </c>
      <c r="G494" s="213"/>
      <c r="H494" s="215"/>
    </row>
    <row r="495" spans="1:8" s="2" customFormat="1" ht="11.25">
      <c r="A495" s="209"/>
      <c r="B495" s="209"/>
      <c r="C495" s="210"/>
      <c r="D495" s="209" t="s">
        <v>172</v>
      </c>
      <c r="E495" s="209"/>
      <c r="F495" s="211"/>
      <c r="G495" s="209"/>
      <c r="H495" s="212"/>
    </row>
    <row r="496" spans="1:8" s="2" customFormat="1" ht="11.25">
      <c r="A496" s="213"/>
      <c r="B496" s="213"/>
      <c r="C496" s="210"/>
      <c r="D496" s="213" t="s">
        <v>405</v>
      </c>
      <c r="E496" s="213"/>
      <c r="F496" s="214">
        <v>0.9</v>
      </c>
      <c r="G496" s="213"/>
      <c r="H496" s="215"/>
    </row>
    <row r="497" spans="1:8" s="2" customFormat="1" ht="11.25">
      <c r="A497" s="209"/>
      <c r="B497" s="209"/>
      <c r="C497" s="210"/>
      <c r="D497" s="209" t="s">
        <v>174</v>
      </c>
      <c r="E497" s="209"/>
      <c r="F497" s="211"/>
      <c r="G497" s="209"/>
      <c r="H497" s="212"/>
    </row>
    <row r="498" spans="1:8" s="2" customFormat="1" ht="11.25">
      <c r="A498" s="213"/>
      <c r="B498" s="213"/>
      <c r="C498" s="210"/>
      <c r="D498" s="213" t="s">
        <v>406</v>
      </c>
      <c r="E498" s="213"/>
      <c r="F498" s="214">
        <v>6.6</v>
      </c>
      <c r="G498" s="213"/>
      <c r="H498" s="215"/>
    </row>
    <row r="499" spans="1:8" s="2" customFormat="1" ht="11.25">
      <c r="A499" s="209"/>
      <c r="B499" s="209"/>
      <c r="C499" s="210"/>
      <c r="D499" s="209" t="s">
        <v>176</v>
      </c>
      <c r="E499" s="209"/>
      <c r="F499" s="211"/>
      <c r="G499" s="209"/>
      <c r="H499" s="212"/>
    </row>
    <row r="500" spans="1:8" s="2" customFormat="1" ht="11.25">
      <c r="A500" s="213"/>
      <c r="B500" s="213"/>
      <c r="C500" s="210"/>
      <c r="D500" s="213" t="s">
        <v>407</v>
      </c>
      <c r="E500" s="213"/>
      <c r="F500" s="214">
        <v>0.48</v>
      </c>
      <c r="G500" s="213"/>
      <c r="H500" s="215"/>
    </row>
    <row r="501" spans="1:8" s="2" customFormat="1" ht="11.25">
      <c r="A501" s="209"/>
      <c r="B501" s="209"/>
      <c r="C501" s="210"/>
      <c r="D501" s="209" t="s">
        <v>178</v>
      </c>
      <c r="E501" s="209"/>
      <c r="F501" s="211"/>
      <c r="G501" s="209"/>
      <c r="H501" s="212"/>
    </row>
    <row r="502" spans="1:8" s="2" customFormat="1" ht="11.25">
      <c r="A502" s="213"/>
      <c r="B502" s="213"/>
      <c r="C502" s="210"/>
      <c r="D502" s="213" t="s">
        <v>405</v>
      </c>
      <c r="E502" s="213"/>
      <c r="F502" s="214">
        <v>0.9</v>
      </c>
      <c r="G502" s="213"/>
      <c r="H502" s="215"/>
    </row>
    <row r="503" spans="1:8" s="2" customFormat="1" ht="11.25">
      <c r="A503" s="209"/>
      <c r="B503" s="209"/>
      <c r="C503" s="210"/>
      <c r="D503" s="209" t="s">
        <v>180</v>
      </c>
      <c r="E503" s="209"/>
      <c r="F503" s="211"/>
      <c r="G503" s="209"/>
      <c r="H503" s="212"/>
    </row>
    <row r="504" spans="1:8" s="2" customFormat="1" ht="11.25">
      <c r="A504" s="213"/>
      <c r="B504" s="213"/>
      <c r="C504" s="210"/>
      <c r="D504" s="213" t="s">
        <v>408</v>
      </c>
      <c r="E504" s="213"/>
      <c r="F504" s="214">
        <v>70.15</v>
      </c>
      <c r="G504" s="213"/>
      <c r="H504" s="215"/>
    </row>
    <row r="505" spans="1:8" s="2" customFormat="1" ht="11.25">
      <c r="A505" s="209"/>
      <c r="B505" s="209"/>
      <c r="C505" s="210"/>
      <c r="D505" s="209" t="s">
        <v>182</v>
      </c>
      <c r="E505" s="209"/>
      <c r="F505" s="211"/>
      <c r="G505" s="209"/>
      <c r="H505" s="212"/>
    </row>
    <row r="506" spans="1:8" s="2" customFormat="1" ht="11.25">
      <c r="A506" s="213"/>
      <c r="B506" s="213"/>
      <c r="C506" s="210"/>
      <c r="D506" s="213" t="s">
        <v>409</v>
      </c>
      <c r="E506" s="213"/>
      <c r="F506" s="214">
        <v>36</v>
      </c>
      <c r="G506" s="213"/>
      <c r="H506" s="215"/>
    </row>
    <row r="507" spans="1:8" s="2" customFormat="1" ht="11.25">
      <c r="A507" s="209"/>
      <c r="B507" s="209"/>
      <c r="C507" s="210"/>
      <c r="D507" s="209" t="s">
        <v>184</v>
      </c>
      <c r="E507" s="209"/>
      <c r="F507" s="211"/>
      <c r="G507" s="209"/>
      <c r="H507" s="212"/>
    </row>
    <row r="508" spans="1:8" s="2" customFormat="1" ht="11.25">
      <c r="A508" s="213"/>
      <c r="B508" s="213"/>
      <c r="C508" s="210"/>
      <c r="D508" s="213" t="s">
        <v>410</v>
      </c>
      <c r="E508" s="213"/>
      <c r="F508" s="214">
        <v>8.4</v>
      </c>
      <c r="G508" s="213"/>
      <c r="H508" s="215"/>
    </row>
    <row r="509" spans="1:8" s="2" customFormat="1" ht="11.25">
      <c r="A509" s="209"/>
      <c r="B509" s="209"/>
      <c r="C509" s="210"/>
      <c r="D509" s="209" t="s">
        <v>186</v>
      </c>
      <c r="E509" s="209"/>
      <c r="F509" s="211"/>
      <c r="G509" s="209"/>
      <c r="H509" s="212"/>
    </row>
    <row r="510" spans="1:8" s="2" customFormat="1" ht="11.25">
      <c r="A510" s="213"/>
      <c r="B510" s="213"/>
      <c r="C510" s="210"/>
      <c r="D510" s="213" t="s">
        <v>411</v>
      </c>
      <c r="E510" s="213"/>
      <c r="F510" s="214">
        <v>27.6</v>
      </c>
      <c r="G510" s="213"/>
      <c r="H510" s="215"/>
    </row>
    <row r="511" spans="1:8" s="2" customFormat="1" ht="11.25">
      <c r="A511" s="209"/>
      <c r="B511" s="209"/>
      <c r="C511" s="210"/>
      <c r="D511" s="209" t="s">
        <v>188</v>
      </c>
      <c r="E511" s="209"/>
      <c r="F511" s="211"/>
      <c r="G511" s="209"/>
      <c r="H511" s="212"/>
    </row>
    <row r="512" spans="1:8" s="2" customFormat="1" ht="11.25">
      <c r="A512" s="213"/>
      <c r="B512" s="213"/>
      <c r="C512" s="210"/>
      <c r="D512" s="213" t="s">
        <v>412</v>
      </c>
      <c r="E512" s="213"/>
      <c r="F512" s="214">
        <v>3</v>
      </c>
      <c r="G512" s="213"/>
      <c r="H512" s="215"/>
    </row>
    <row r="513" spans="1:8" s="2" customFormat="1" ht="11.25">
      <c r="A513" s="209"/>
      <c r="B513" s="209"/>
      <c r="C513" s="210"/>
      <c r="D513" s="209" t="s">
        <v>190</v>
      </c>
      <c r="E513" s="209"/>
      <c r="F513" s="211"/>
      <c r="G513" s="209"/>
      <c r="H513" s="212"/>
    </row>
    <row r="514" spans="1:8" s="2" customFormat="1" ht="11.25">
      <c r="A514" s="213"/>
      <c r="B514" s="213"/>
      <c r="C514" s="210"/>
      <c r="D514" s="213" t="s">
        <v>413</v>
      </c>
      <c r="E514" s="213"/>
      <c r="F514" s="214">
        <v>3</v>
      </c>
      <c r="G514" s="213"/>
      <c r="H514" s="215"/>
    </row>
    <row r="515" spans="1:8" s="2" customFormat="1" ht="11.25">
      <c r="A515" s="220"/>
      <c r="B515" s="220"/>
      <c r="C515" s="221"/>
      <c r="D515" s="221" t="s">
        <v>192</v>
      </c>
      <c r="E515" s="220"/>
      <c r="F515" s="222">
        <v>192.77</v>
      </c>
      <c r="G515" s="220"/>
      <c r="H515" s="223"/>
    </row>
    <row r="516" spans="1:8" s="2" customFormat="1" ht="22.5">
      <c r="A516" s="203">
        <v>48</v>
      </c>
      <c r="B516" s="204" t="s">
        <v>242</v>
      </c>
      <c r="C516" s="205" t="s">
        <v>481</v>
      </c>
      <c r="D516" s="205" t="s">
        <v>482</v>
      </c>
      <c r="E516" s="205" t="s">
        <v>245</v>
      </c>
      <c r="F516" s="206">
        <v>154</v>
      </c>
      <c r="G516" s="207"/>
      <c r="H516" s="208"/>
    </row>
    <row r="517" spans="1:8" s="2" customFormat="1" ht="11.25">
      <c r="A517" s="209"/>
      <c r="B517" s="209"/>
      <c r="C517" s="210"/>
      <c r="D517" s="209" t="s">
        <v>199</v>
      </c>
      <c r="E517" s="209"/>
      <c r="F517" s="211"/>
      <c r="G517" s="209"/>
      <c r="H517" s="212"/>
    </row>
    <row r="518" spans="1:8" s="2" customFormat="1" ht="11.25">
      <c r="A518" s="213"/>
      <c r="B518" s="213"/>
      <c r="C518" s="210"/>
      <c r="D518" s="213" t="s">
        <v>292</v>
      </c>
      <c r="E518" s="213"/>
      <c r="F518" s="214">
        <v>8</v>
      </c>
      <c r="G518" s="213"/>
      <c r="H518" s="215"/>
    </row>
    <row r="519" spans="1:8" s="2" customFormat="1" ht="11.25">
      <c r="A519" s="209"/>
      <c r="B519" s="209"/>
      <c r="C519" s="210"/>
      <c r="D519" s="209" t="s">
        <v>201</v>
      </c>
      <c r="E519" s="209"/>
      <c r="F519" s="211"/>
      <c r="G519" s="209"/>
      <c r="H519" s="212"/>
    </row>
    <row r="520" spans="1:8" s="2" customFormat="1" ht="11.25">
      <c r="A520" s="213"/>
      <c r="B520" s="213"/>
      <c r="C520" s="210"/>
      <c r="D520" s="213" t="s">
        <v>293</v>
      </c>
      <c r="E520" s="213"/>
      <c r="F520" s="214">
        <v>4</v>
      </c>
      <c r="G520" s="213"/>
      <c r="H520" s="215"/>
    </row>
    <row r="521" spans="1:8" s="2" customFormat="1" ht="11.25">
      <c r="A521" s="209"/>
      <c r="B521" s="209"/>
      <c r="C521" s="210"/>
      <c r="D521" s="209" t="s">
        <v>203</v>
      </c>
      <c r="E521" s="209"/>
      <c r="F521" s="211"/>
      <c r="G521" s="209"/>
      <c r="H521" s="212"/>
    </row>
    <row r="522" spans="1:8" s="2" customFormat="1" ht="11.25">
      <c r="A522" s="213"/>
      <c r="B522" s="213"/>
      <c r="C522" s="210"/>
      <c r="D522" s="213" t="s">
        <v>294</v>
      </c>
      <c r="E522" s="213"/>
      <c r="F522" s="214">
        <v>3</v>
      </c>
      <c r="G522" s="213"/>
      <c r="H522" s="215"/>
    </row>
    <row r="523" spans="1:8" s="2" customFormat="1" ht="11.25">
      <c r="A523" s="209"/>
      <c r="B523" s="209"/>
      <c r="C523" s="210"/>
      <c r="D523" s="209" t="s">
        <v>205</v>
      </c>
      <c r="E523" s="209"/>
      <c r="F523" s="211"/>
      <c r="G523" s="209"/>
      <c r="H523" s="212"/>
    </row>
    <row r="524" spans="1:8" s="2" customFormat="1" ht="11.25">
      <c r="A524" s="213"/>
      <c r="B524" s="213"/>
      <c r="C524" s="210"/>
      <c r="D524" s="213" t="s">
        <v>293</v>
      </c>
      <c r="E524" s="213"/>
      <c r="F524" s="214">
        <v>4</v>
      </c>
      <c r="G524" s="213"/>
      <c r="H524" s="215"/>
    </row>
    <row r="525" spans="1:8" s="2" customFormat="1" ht="11.25">
      <c r="A525" s="209"/>
      <c r="B525" s="209"/>
      <c r="C525" s="210"/>
      <c r="D525" s="209" t="s">
        <v>207</v>
      </c>
      <c r="E525" s="209"/>
      <c r="F525" s="211"/>
      <c r="G525" s="209"/>
      <c r="H525" s="212"/>
    </row>
    <row r="526" spans="1:8" s="2" customFormat="1" ht="11.25">
      <c r="A526" s="213"/>
      <c r="B526" s="213"/>
      <c r="C526" s="210"/>
      <c r="D526" s="213" t="s">
        <v>247</v>
      </c>
      <c r="E526" s="213"/>
      <c r="F526" s="214">
        <v>1</v>
      </c>
      <c r="G526" s="213"/>
      <c r="H526" s="215"/>
    </row>
    <row r="527" spans="1:8" s="2" customFormat="1" ht="11.25">
      <c r="A527" s="209"/>
      <c r="B527" s="209"/>
      <c r="C527" s="210"/>
      <c r="D527" s="209" t="s">
        <v>209</v>
      </c>
      <c r="E527" s="209"/>
      <c r="F527" s="211"/>
      <c r="G527" s="209"/>
      <c r="H527" s="212"/>
    </row>
    <row r="528" spans="1:8" s="2" customFormat="1" ht="11.25">
      <c r="A528" s="213"/>
      <c r="B528" s="213"/>
      <c r="C528" s="210"/>
      <c r="D528" s="213" t="s">
        <v>247</v>
      </c>
      <c r="E528" s="213"/>
      <c r="F528" s="214">
        <v>1</v>
      </c>
      <c r="G528" s="213"/>
      <c r="H528" s="215"/>
    </row>
    <row r="529" spans="1:8" s="2" customFormat="1" ht="11.25">
      <c r="A529" s="209"/>
      <c r="B529" s="209"/>
      <c r="C529" s="210"/>
      <c r="D529" s="209" t="s">
        <v>211</v>
      </c>
      <c r="E529" s="209"/>
      <c r="F529" s="211"/>
      <c r="G529" s="209"/>
      <c r="H529" s="212"/>
    </row>
    <row r="530" spans="1:8" s="2" customFormat="1" ht="11.25">
      <c r="A530" s="213"/>
      <c r="B530" s="213"/>
      <c r="C530" s="210"/>
      <c r="D530" s="213" t="s">
        <v>295</v>
      </c>
      <c r="E530" s="213"/>
      <c r="F530" s="214">
        <v>8</v>
      </c>
      <c r="G530" s="213"/>
      <c r="H530" s="215"/>
    </row>
    <row r="531" spans="1:8" s="2" customFormat="1" ht="11.25">
      <c r="A531" s="209"/>
      <c r="B531" s="209"/>
      <c r="C531" s="210"/>
      <c r="D531" s="209" t="s">
        <v>213</v>
      </c>
      <c r="E531" s="209"/>
      <c r="F531" s="211"/>
      <c r="G531" s="209"/>
      <c r="H531" s="212"/>
    </row>
    <row r="532" spans="1:8" s="2" customFormat="1" ht="11.25">
      <c r="A532" s="213"/>
      <c r="B532" s="213"/>
      <c r="C532" s="210"/>
      <c r="D532" s="213" t="s">
        <v>247</v>
      </c>
      <c r="E532" s="213"/>
      <c r="F532" s="214">
        <v>1</v>
      </c>
      <c r="G532" s="213"/>
      <c r="H532" s="215"/>
    </row>
    <row r="533" spans="1:8" s="2" customFormat="1" ht="11.25">
      <c r="A533" s="209"/>
      <c r="B533" s="209"/>
      <c r="C533" s="210"/>
      <c r="D533" s="209" t="s">
        <v>215</v>
      </c>
      <c r="E533" s="209"/>
      <c r="F533" s="211"/>
      <c r="G533" s="209"/>
      <c r="H533" s="212"/>
    </row>
    <row r="534" spans="1:8" s="2" customFormat="1" ht="11.25">
      <c r="A534" s="213"/>
      <c r="B534" s="213"/>
      <c r="C534" s="210"/>
      <c r="D534" s="213" t="s">
        <v>247</v>
      </c>
      <c r="E534" s="213"/>
      <c r="F534" s="214">
        <v>1</v>
      </c>
      <c r="G534" s="213"/>
      <c r="H534" s="215"/>
    </row>
    <row r="535" spans="1:8" s="2" customFormat="1" ht="11.25">
      <c r="A535" s="209"/>
      <c r="B535" s="209"/>
      <c r="C535" s="210"/>
      <c r="D535" s="209" t="s">
        <v>217</v>
      </c>
      <c r="E535" s="209"/>
      <c r="F535" s="211"/>
      <c r="G535" s="209"/>
      <c r="H535" s="212"/>
    </row>
    <row r="536" spans="1:8" s="2" customFormat="1" ht="11.25">
      <c r="A536" s="213"/>
      <c r="B536" s="213"/>
      <c r="C536" s="210"/>
      <c r="D536" s="213" t="s">
        <v>296</v>
      </c>
      <c r="E536" s="213"/>
      <c r="F536" s="214">
        <v>11</v>
      </c>
      <c r="G536" s="213"/>
      <c r="H536" s="215"/>
    </row>
    <row r="537" spans="1:8" s="2" customFormat="1" ht="11.25">
      <c r="A537" s="209"/>
      <c r="B537" s="209"/>
      <c r="C537" s="210"/>
      <c r="D537" s="209" t="s">
        <v>219</v>
      </c>
      <c r="E537" s="209"/>
      <c r="F537" s="211"/>
      <c r="G537" s="209"/>
      <c r="H537" s="212"/>
    </row>
    <row r="538" spans="1:8" s="2" customFormat="1" ht="11.25">
      <c r="A538" s="213"/>
      <c r="B538" s="213"/>
      <c r="C538" s="210"/>
      <c r="D538" s="213" t="s">
        <v>249</v>
      </c>
      <c r="E538" s="213"/>
      <c r="F538" s="214">
        <v>2</v>
      </c>
      <c r="G538" s="213"/>
      <c r="H538" s="215"/>
    </row>
    <row r="539" spans="1:8" s="2" customFormat="1" ht="11.25">
      <c r="A539" s="209"/>
      <c r="B539" s="209"/>
      <c r="C539" s="210"/>
      <c r="D539" s="209" t="s">
        <v>221</v>
      </c>
      <c r="E539" s="209"/>
      <c r="F539" s="211"/>
      <c r="G539" s="209"/>
      <c r="H539" s="212"/>
    </row>
    <row r="540" spans="1:8" s="2" customFormat="1" ht="11.25">
      <c r="A540" s="213"/>
      <c r="B540" s="213"/>
      <c r="C540" s="210"/>
      <c r="D540" s="213" t="s">
        <v>297</v>
      </c>
      <c r="E540" s="213"/>
      <c r="F540" s="214">
        <v>6</v>
      </c>
      <c r="G540" s="213"/>
      <c r="H540" s="215"/>
    </row>
    <row r="541" spans="1:8" s="2" customFormat="1" ht="11.25">
      <c r="A541" s="209"/>
      <c r="B541" s="209"/>
      <c r="C541" s="210"/>
      <c r="D541" s="209" t="s">
        <v>223</v>
      </c>
      <c r="E541" s="209"/>
      <c r="F541" s="211"/>
      <c r="G541" s="209"/>
      <c r="H541" s="212"/>
    </row>
    <row r="542" spans="1:8" s="2" customFormat="1" ht="11.25">
      <c r="A542" s="213"/>
      <c r="B542" s="213"/>
      <c r="C542" s="210"/>
      <c r="D542" s="213" t="s">
        <v>298</v>
      </c>
      <c r="E542" s="213"/>
      <c r="F542" s="214">
        <v>61</v>
      </c>
      <c r="G542" s="213"/>
      <c r="H542" s="215"/>
    </row>
    <row r="543" spans="1:8" s="2" customFormat="1" ht="11.25">
      <c r="A543" s="209"/>
      <c r="B543" s="209"/>
      <c r="C543" s="210"/>
      <c r="D543" s="209" t="s">
        <v>225</v>
      </c>
      <c r="E543" s="209"/>
      <c r="F543" s="211"/>
      <c r="G543" s="209"/>
      <c r="H543" s="212"/>
    </row>
    <row r="544" spans="1:8" s="2" customFormat="1" ht="11.25">
      <c r="A544" s="213"/>
      <c r="B544" s="213"/>
      <c r="C544" s="210"/>
      <c r="D544" s="213" t="s">
        <v>299</v>
      </c>
      <c r="E544" s="213"/>
      <c r="F544" s="214">
        <v>24</v>
      </c>
      <c r="G544" s="213"/>
      <c r="H544" s="215"/>
    </row>
    <row r="545" spans="1:8" s="2" customFormat="1" ht="11.25">
      <c r="A545" s="209"/>
      <c r="B545" s="209"/>
      <c r="C545" s="210"/>
      <c r="D545" s="209" t="s">
        <v>227</v>
      </c>
      <c r="E545" s="209"/>
      <c r="F545" s="211"/>
      <c r="G545" s="209"/>
      <c r="H545" s="212"/>
    </row>
    <row r="546" spans="1:8" s="2" customFormat="1" ht="11.25">
      <c r="A546" s="213"/>
      <c r="B546" s="213"/>
      <c r="C546" s="210"/>
      <c r="D546" s="213" t="s">
        <v>293</v>
      </c>
      <c r="E546" s="213"/>
      <c r="F546" s="214">
        <v>4</v>
      </c>
      <c r="G546" s="213"/>
      <c r="H546" s="215"/>
    </row>
    <row r="547" spans="1:8" s="2" customFormat="1" ht="11.25">
      <c r="A547" s="209"/>
      <c r="B547" s="209"/>
      <c r="C547" s="210"/>
      <c r="D547" s="209" t="s">
        <v>229</v>
      </c>
      <c r="E547" s="209"/>
      <c r="F547" s="211"/>
      <c r="G547" s="209"/>
      <c r="H547" s="212"/>
    </row>
    <row r="548" spans="1:8" s="2" customFormat="1" ht="11.25">
      <c r="A548" s="213"/>
      <c r="B548" s="213"/>
      <c r="C548" s="210"/>
      <c r="D548" s="213" t="s">
        <v>262</v>
      </c>
      <c r="E548" s="213"/>
      <c r="F548" s="214">
        <v>12</v>
      </c>
      <c r="G548" s="213"/>
      <c r="H548" s="215"/>
    </row>
    <row r="549" spans="1:8" s="2" customFormat="1" ht="11.25">
      <c r="A549" s="216"/>
      <c r="B549" s="216"/>
      <c r="C549" s="210"/>
      <c r="D549" s="217" t="s">
        <v>153</v>
      </c>
      <c r="E549" s="217"/>
      <c r="F549" s="218">
        <v>151</v>
      </c>
      <c r="G549" s="216"/>
      <c r="H549" s="219"/>
    </row>
    <row r="550" spans="1:8" s="2" customFormat="1" ht="11.25">
      <c r="A550" s="209"/>
      <c r="B550" s="209"/>
      <c r="C550" s="210"/>
      <c r="D550" s="209" t="s">
        <v>231</v>
      </c>
      <c r="E550" s="209"/>
      <c r="F550" s="211"/>
      <c r="G550" s="209"/>
      <c r="H550" s="212"/>
    </row>
    <row r="551" spans="1:8" s="2" customFormat="1" ht="11.25">
      <c r="A551" s="213"/>
      <c r="B551" s="213"/>
      <c r="C551" s="210"/>
      <c r="D551" s="213" t="s">
        <v>247</v>
      </c>
      <c r="E551" s="213"/>
      <c r="F551" s="214">
        <v>1</v>
      </c>
      <c r="G551" s="213"/>
      <c r="H551" s="215"/>
    </row>
    <row r="552" spans="1:8" s="2" customFormat="1" ht="11.25">
      <c r="A552" s="209"/>
      <c r="B552" s="209"/>
      <c r="C552" s="210"/>
      <c r="D552" s="209" t="s">
        <v>483</v>
      </c>
      <c r="E552" s="209"/>
      <c r="F552" s="211"/>
      <c r="G552" s="209"/>
      <c r="H552" s="212"/>
    </row>
    <row r="553" spans="1:8" s="2" customFormat="1" ht="11.25">
      <c r="A553" s="213"/>
      <c r="B553" s="213"/>
      <c r="C553" s="210"/>
      <c r="D553" s="213" t="s">
        <v>247</v>
      </c>
      <c r="E553" s="213"/>
      <c r="F553" s="214">
        <v>1</v>
      </c>
      <c r="G553" s="213"/>
      <c r="H553" s="215"/>
    </row>
    <row r="554" spans="1:8" s="2" customFormat="1" ht="11.25">
      <c r="A554" s="209"/>
      <c r="B554" s="209"/>
      <c r="C554" s="210"/>
      <c r="D554" s="209" t="s">
        <v>235</v>
      </c>
      <c r="E554" s="209"/>
      <c r="F554" s="211"/>
      <c r="G554" s="209"/>
      <c r="H554" s="212"/>
    </row>
    <row r="555" spans="1:8" s="2" customFormat="1" ht="11.25">
      <c r="A555" s="213"/>
      <c r="B555" s="213"/>
      <c r="C555" s="210"/>
      <c r="D555" s="213" t="s">
        <v>247</v>
      </c>
      <c r="E555" s="213"/>
      <c r="F555" s="214">
        <v>1</v>
      </c>
      <c r="G555" s="213"/>
      <c r="H555" s="215"/>
    </row>
    <row r="556" spans="1:8" s="2" customFormat="1" ht="11.25">
      <c r="A556" s="216"/>
      <c r="B556" s="216"/>
      <c r="C556" s="210"/>
      <c r="D556" s="217" t="s">
        <v>153</v>
      </c>
      <c r="E556" s="217"/>
      <c r="F556" s="218">
        <v>3</v>
      </c>
      <c r="G556" s="216"/>
      <c r="H556" s="219"/>
    </row>
    <row r="557" spans="1:8" s="2" customFormat="1" ht="11.25">
      <c r="A557" s="220"/>
      <c r="B557" s="220"/>
      <c r="C557" s="221"/>
      <c r="D557" s="221" t="s">
        <v>192</v>
      </c>
      <c r="E557" s="220"/>
      <c r="F557" s="222">
        <v>154</v>
      </c>
      <c r="G557" s="220"/>
      <c r="H557" s="223"/>
    </row>
    <row r="558" spans="1:8" s="2" customFormat="1" ht="22.5">
      <c r="A558" s="203">
        <v>49</v>
      </c>
      <c r="B558" s="204" t="s">
        <v>439</v>
      </c>
      <c r="C558" s="205" t="s">
        <v>484</v>
      </c>
      <c r="D558" s="205" t="s">
        <v>485</v>
      </c>
      <c r="E558" s="205" t="s">
        <v>392</v>
      </c>
      <c r="F558" s="206"/>
      <c r="G558" s="207"/>
      <c r="H558" s="208"/>
    </row>
    <row r="559" spans="1:8" s="2" customFormat="1" ht="12.75">
      <c r="A559" s="152"/>
      <c r="B559" s="152"/>
      <c r="C559" s="201" t="s">
        <v>486</v>
      </c>
      <c r="D559" s="201" t="s">
        <v>487</v>
      </c>
      <c r="E559" s="152"/>
      <c r="F559" s="152"/>
      <c r="G559" s="152"/>
      <c r="H559" s="224"/>
    </row>
    <row r="560" spans="1:8" s="2" customFormat="1" ht="45">
      <c r="A560" s="203">
        <v>50</v>
      </c>
      <c r="B560" s="204" t="s">
        <v>486</v>
      </c>
      <c r="C560" s="205" t="s">
        <v>488</v>
      </c>
      <c r="D560" s="205" t="s">
        <v>489</v>
      </c>
      <c r="E560" s="205" t="s">
        <v>245</v>
      </c>
      <c r="F560" s="206">
        <v>2</v>
      </c>
      <c r="G560" s="207"/>
      <c r="H560" s="208"/>
    </row>
    <row r="561" spans="1:8" s="2" customFormat="1" ht="56.25">
      <c r="A561" s="203">
        <v>51</v>
      </c>
      <c r="B561" s="204" t="s">
        <v>486</v>
      </c>
      <c r="C561" s="205" t="s">
        <v>490</v>
      </c>
      <c r="D561" s="205" t="s">
        <v>491</v>
      </c>
      <c r="E561" s="205" t="s">
        <v>245</v>
      </c>
      <c r="F561" s="206">
        <v>1</v>
      </c>
      <c r="G561" s="207"/>
      <c r="H561" s="208"/>
    </row>
    <row r="562" spans="1:8" s="2" customFormat="1" ht="45">
      <c r="A562" s="203">
        <v>52</v>
      </c>
      <c r="B562" s="204" t="s">
        <v>486</v>
      </c>
      <c r="C562" s="205" t="s">
        <v>492</v>
      </c>
      <c r="D562" s="205" t="s">
        <v>493</v>
      </c>
      <c r="E562" s="205" t="s">
        <v>245</v>
      </c>
      <c r="F562" s="206">
        <v>1</v>
      </c>
      <c r="G562" s="207"/>
      <c r="H562" s="208"/>
    </row>
    <row r="563" spans="1:8" s="2" customFormat="1" ht="45">
      <c r="A563" s="203">
        <v>53</v>
      </c>
      <c r="B563" s="204" t="s">
        <v>486</v>
      </c>
      <c r="C563" s="205" t="s">
        <v>494</v>
      </c>
      <c r="D563" s="205" t="s">
        <v>495</v>
      </c>
      <c r="E563" s="205" t="s">
        <v>245</v>
      </c>
      <c r="F563" s="206">
        <v>1</v>
      </c>
      <c r="G563" s="207"/>
      <c r="H563" s="208"/>
    </row>
    <row r="564" spans="1:8" s="2" customFormat="1" ht="45">
      <c r="A564" s="203">
        <v>54</v>
      </c>
      <c r="B564" s="204" t="s">
        <v>486</v>
      </c>
      <c r="C564" s="205" t="s">
        <v>496</v>
      </c>
      <c r="D564" s="205" t="s">
        <v>497</v>
      </c>
      <c r="E564" s="205" t="s">
        <v>245</v>
      </c>
      <c r="F564" s="206">
        <v>1</v>
      </c>
      <c r="G564" s="207"/>
      <c r="H564" s="208"/>
    </row>
    <row r="565" spans="1:8" s="2" customFormat="1" ht="33.75">
      <c r="A565" s="203">
        <v>55</v>
      </c>
      <c r="B565" s="204" t="s">
        <v>486</v>
      </c>
      <c r="C565" s="205" t="s">
        <v>498</v>
      </c>
      <c r="D565" s="205" t="s">
        <v>499</v>
      </c>
      <c r="E565" s="205" t="s">
        <v>197</v>
      </c>
      <c r="F565" s="206">
        <v>20</v>
      </c>
      <c r="G565" s="207"/>
      <c r="H565" s="208"/>
    </row>
    <row r="566" spans="1:8" s="2" customFormat="1" ht="11.25">
      <c r="A566" s="203">
        <v>56</v>
      </c>
      <c r="B566" s="204" t="s">
        <v>486</v>
      </c>
      <c r="C566" s="205" t="s">
        <v>500</v>
      </c>
      <c r="D566" s="205" t="s">
        <v>501</v>
      </c>
      <c r="E566" s="205" t="s">
        <v>197</v>
      </c>
      <c r="F566" s="206">
        <v>20</v>
      </c>
      <c r="G566" s="207"/>
      <c r="H566" s="208"/>
    </row>
    <row r="567" spans="1:8" s="2" customFormat="1" ht="11.25">
      <c r="A567" s="203">
        <v>57</v>
      </c>
      <c r="B567" s="204" t="s">
        <v>242</v>
      </c>
      <c r="C567" s="205" t="s">
        <v>502</v>
      </c>
      <c r="D567" s="205" t="s">
        <v>503</v>
      </c>
      <c r="E567" s="205" t="s">
        <v>197</v>
      </c>
      <c r="F567" s="206">
        <v>10</v>
      </c>
      <c r="G567" s="207"/>
      <c r="H567" s="208"/>
    </row>
    <row r="568" spans="1:8" s="2" customFormat="1" ht="56.25">
      <c r="A568" s="203">
        <v>58</v>
      </c>
      <c r="B568" s="204" t="s">
        <v>486</v>
      </c>
      <c r="C568" s="205" t="s">
        <v>504</v>
      </c>
      <c r="D568" s="205" t="s">
        <v>505</v>
      </c>
      <c r="E568" s="205" t="s">
        <v>245</v>
      </c>
      <c r="F568" s="206">
        <v>1</v>
      </c>
      <c r="G568" s="207"/>
      <c r="H568" s="208"/>
    </row>
    <row r="569" spans="1:8" s="2" customFormat="1" ht="56.25">
      <c r="A569" s="203">
        <v>59</v>
      </c>
      <c r="B569" s="204" t="s">
        <v>486</v>
      </c>
      <c r="C569" s="205" t="s">
        <v>506</v>
      </c>
      <c r="D569" s="205" t="s">
        <v>507</v>
      </c>
      <c r="E569" s="205" t="s">
        <v>245</v>
      </c>
      <c r="F569" s="206">
        <v>2</v>
      </c>
      <c r="G569" s="207"/>
      <c r="H569" s="208"/>
    </row>
    <row r="570" spans="1:8" s="2" customFormat="1" ht="45">
      <c r="A570" s="203">
        <v>60</v>
      </c>
      <c r="B570" s="204" t="s">
        <v>486</v>
      </c>
      <c r="C570" s="205" t="s">
        <v>508</v>
      </c>
      <c r="D570" s="205" t="s">
        <v>509</v>
      </c>
      <c r="E570" s="205" t="s">
        <v>245</v>
      </c>
      <c r="F570" s="206">
        <v>8</v>
      </c>
      <c r="G570" s="207"/>
      <c r="H570" s="208"/>
    </row>
    <row r="571" spans="1:8" s="2" customFormat="1" ht="45">
      <c r="A571" s="203">
        <v>61</v>
      </c>
      <c r="B571" s="204" t="s">
        <v>486</v>
      </c>
      <c r="C571" s="205" t="s">
        <v>510</v>
      </c>
      <c r="D571" s="205" t="s">
        <v>511</v>
      </c>
      <c r="E571" s="205" t="s">
        <v>245</v>
      </c>
      <c r="F571" s="206">
        <v>7</v>
      </c>
      <c r="G571" s="207"/>
      <c r="H571" s="208"/>
    </row>
    <row r="572" spans="1:8" s="2" customFormat="1" ht="45">
      <c r="A572" s="203">
        <v>62</v>
      </c>
      <c r="B572" s="204" t="s">
        <v>486</v>
      </c>
      <c r="C572" s="205" t="s">
        <v>512</v>
      </c>
      <c r="D572" s="205" t="s">
        <v>513</v>
      </c>
      <c r="E572" s="205" t="s">
        <v>245</v>
      </c>
      <c r="F572" s="206">
        <v>2</v>
      </c>
      <c r="G572" s="207"/>
      <c r="H572" s="208"/>
    </row>
    <row r="573" spans="1:8" s="2" customFormat="1" ht="45">
      <c r="A573" s="203">
        <v>63</v>
      </c>
      <c r="B573" s="204" t="s">
        <v>486</v>
      </c>
      <c r="C573" s="205" t="s">
        <v>514</v>
      </c>
      <c r="D573" s="205" t="s">
        <v>515</v>
      </c>
      <c r="E573" s="205" t="s">
        <v>245</v>
      </c>
      <c r="F573" s="206">
        <v>1</v>
      </c>
      <c r="G573" s="207"/>
      <c r="H573" s="208"/>
    </row>
    <row r="574" spans="1:8" s="2" customFormat="1" ht="45">
      <c r="A574" s="203">
        <v>64</v>
      </c>
      <c r="B574" s="204" t="s">
        <v>486</v>
      </c>
      <c r="C574" s="205" t="s">
        <v>516</v>
      </c>
      <c r="D574" s="205" t="s">
        <v>517</v>
      </c>
      <c r="E574" s="205" t="s">
        <v>245</v>
      </c>
      <c r="F574" s="206">
        <v>1</v>
      </c>
      <c r="G574" s="207"/>
      <c r="H574" s="208"/>
    </row>
    <row r="575" spans="1:8" s="2" customFormat="1" ht="45">
      <c r="A575" s="203">
        <v>65</v>
      </c>
      <c r="B575" s="204" t="s">
        <v>486</v>
      </c>
      <c r="C575" s="205" t="s">
        <v>518</v>
      </c>
      <c r="D575" s="205" t="s">
        <v>519</v>
      </c>
      <c r="E575" s="205" t="s">
        <v>245</v>
      </c>
      <c r="F575" s="206">
        <v>1</v>
      </c>
      <c r="G575" s="207"/>
      <c r="H575" s="208"/>
    </row>
    <row r="576" spans="1:8" s="2" customFormat="1" ht="45">
      <c r="A576" s="203">
        <v>66</v>
      </c>
      <c r="B576" s="204" t="s">
        <v>486</v>
      </c>
      <c r="C576" s="205" t="s">
        <v>520</v>
      </c>
      <c r="D576" s="205" t="s">
        <v>521</v>
      </c>
      <c r="E576" s="205" t="s">
        <v>245</v>
      </c>
      <c r="F576" s="206">
        <v>1</v>
      </c>
      <c r="G576" s="207"/>
      <c r="H576" s="208"/>
    </row>
    <row r="577" spans="1:8" s="2" customFormat="1" ht="45">
      <c r="A577" s="203">
        <v>67</v>
      </c>
      <c r="B577" s="204" t="s">
        <v>486</v>
      </c>
      <c r="C577" s="205" t="s">
        <v>522</v>
      </c>
      <c r="D577" s="205" t="s">
        <v>523</v>
      </c>
      <c r="E577" s="205" t="s">
        <v>245</v>
      </c>
      <c r="F577" s="206">
        <v>5</v>
      </c>
      <c r="G577" s="207"/>
      <c r="H577" s="208"/>
    </row>
    <row r="578" spans="1:8" s="2" customFormat="1" ht="45">
      <c r="A578" s="203">
        <v>68</v>
      </c>
      <c r="B578" s="204" t="s">
        <v>486</v>
      </c>
      <c r="C578" s="205" t="s">
        <v>524</v>
      </c>
      <c r="D578" s="205" t="s">
        <v>525</v>
      </c>
      <c r="E578" s="205" t="s">
        <v>245</v>
      </c>
      <c r="F578" s="206">
        <v>2</v>
      </c>
      <c r="G578" s="207"/>
      <c r="H578" s="208"/>
    </row>
    <row r="579" spans="1:8" s="2" customFormat="1" ht="45">
      <c r="A579" s="203">
        <v>69</v>
      </c>
      <c r="B579" s="204" t="s">
        <v>486</v>
      </c>
      <c r="C579" s="205" t="s">
        <v>526</v>
      </c>
      <c r="D579" s="205" t="s">
        <v>527</v>
      </c>
      <c r="E579" s="205" t="s">
        <v>245</v>
      </c>
      <c r="F579" s="206">
        <v>6</v>
      </c>
      <c r="G579" s="207"/>
      <c r="H579" s="208"/>
    </row>
    <row r="580" spans="1:8" s="2" customFormat="1" ht="45">
      <c r="A580" s="203">
        <v>70</v>
      </c>
      <c r="B580" s="204" t="s">
        <v>486</v>
      </c>
      <c r="C580" s="205" t="s">
        <v>528</v>
      </c>
      <c r="D580" s="205" t="s">
        <v>529</v>
      </c>
      <c r="E580" s="205" t="s">
        <v>245</v>
      </c>
      <c r="F580" s="206">
        <v>1</v>
      </c>
      <c r="G580" s="207"/>
      <c r="H580" s="208"/>
    </row>
    <row r="581" spans="1:8" s="2" customFormat="1" ht="33.75">
      <c r="A581" s="203">
        <v>71</v>
      </c>
      <c r="B581" s="204" t="s">
        <v>486</v>
      </c>
      <c r="C581" s="205" t="s">
        <v>530</v>
      </c>
      <c r="D581" s="205" t="s">
        <v>531</v>
      </c>
      <c r="E581" s="205" t="s">
        <v>245</v>
      </c>
      <c r="F581" s="206">
        <v>8</v>
      </c>
      <c r="G581" s="207"/>
      <c r="H581" s="208"/>
    </row>
    <row r="582" spans="1:8" s="2" customFormat="1" ht="33.75">
      <c r="A582" s="203">
        <v>72</v>
      </c>
      <c r="B582" s="204" t="s">
        <v>486</v>
      </c>
      <c r="C582" s="205" t="s">
        <v>532</v>
      </c>
      <c r="D582" s="205" t="s">
        <v>533</v>
      </c>
      <c r="E582" s="205" t="s">
        <v>245</v>
      </c>
      <c r="F582" s="206">
        <v>2</v>
      </c>
      <c r="G582" s="207"/>
      <c r="H582" s="208"/>
    </row>
    <row r="583" spans="1:8" s="2" customFormat="1" ht="33.75">
      <c r="A583" s="203">
        <v>73</v>
      </c>
      <c r="B583" s="204" t="s">
        <v>486</v>
      </c>
      <c r="C583" s="205" t="s">
        <v>534</v>
      </c>
      <c r="D583" s="205" t="s">
        <v>535</v>
      </c>
      <c r="E583" s="205" t="s">
        <v>245</v>
      </c>
      <c r="F583" s="206">
        <v>1</v>
      </c>
      <c r="G583" s="207"/>
      <c r="H583" s="208"/>
    </row>
    <row r="584" spans="1:8" s="2" customFormat="1" ht="33.75">
      <c r="A584" s="203">
        <v>74</v>
      </c>
      <c r="B584" s="204" t="s">
        <v>486</v>
      </c>
      <c r="C584" s="205" t="s">
        <v>536</v>
      </c>
      <c r="D584" s="205" t="s">
        <v>537</v>
      </c>
      <c r="E584" s="205" t="s">
        <v>245</v>
      </c>
      <c r="F584" s="206">
        <v>1</v>
      </c>
      <c r="G584" s="207"/>
      <c r="H584" s="208"/>
    </row>
    <row r="585" spans="1:8" s="2" customFormat="1" ht="33.75">
      <c r="A585" s="203">
        <v>75</v>
      </c>
      <c r="B585" s="204" t="s">
        <v>486</v>
      </c>
      <c r="C585" s="205" t="s">
        <v>538</v>
      </c>
      <c r="D585" s="205" t="s">
        <v>539</v>
      </c>
      <c r="E585" s="205" t="s">
        <v>245</v>
      </c>
      <c r="F585" s="206">
        <v>1</v>
      </c>
      <c r="G585" s="207"/>
      <c r="H585" s="208"/>
    </row>
    <row r="586" spans="1:8" s="2" customFormat="1" ht="33.75">
      <c r="A586" s="203">
        <v>76</v>
      </c>
      <c r="B586" s="204" t="s">
        <v>486</v>
      </c>
      <c r="C586" s="205" t="s">
        <v>540</v>
      </c>
      <c r="D586" s="205" t="s">
        <v>541</v>
      </c>
      <c r="E586" s="205" t="s">
        <v>245</v>
      </c>
      <c r="F586" s="206">
        <v>1</v>
      </c>
      <c r="G586" s="207"/>
      <c r="H586" s="208"/>
    </row>
    <row r="587" spans="1:8" s="2" customFormat="1" ht="33.75">
      <c r="A587" s="203">
        <v>77</v>
      </c>
      <c r="B587" s="204" t="s">
        <v>486</v>
      </c>
      <c r="C587" s="205" t="s">
        <v>542</v>
      </c>
      <c r="D587" s="205" t="s">
        <v>543</v>
      </c>
      <c r="E587" s="205" t="s">
        <v>245</v>
      </c>
      <c r="F587" s="206">
        <v>40</v>
      </c>
      <c r="G587" s="207"/>
      <c r="H587" s="208"/>
    </row>
    <row r="588" spans="1:8" s="2" customFormat="1" ht="33.75">
      <c r="A588" s="203">
        <v>78</v>
      </c>
      <c r="B588" s="204" t="s">
        <v>486</v>
      </c>
      <c r="C588" s="205" t="s">
        <v>544</v>
      </c>
      <c r="D588" s="205" t="s">
        <v>545</v>
      </c>
      <c r="E588" s="205" t="s">
        <v>245</v>
      </c>
      <c r="F588" s="206">
        <v>12</v>
      </c>
      <c r="G588" s="207"/>
      <c r="H588" s="208"/>
    </row>
    <row r="589" spans="1:8" s="2" customFormat="1" ht="33.75">
      <c r="A589" s="203">
        <v>79</v>
      </c>
      <c r="B589" s="204" t="s">
        <v>486</v>
      </c>
      <c r="C589" s="205" t="s">
        <v>546</v>
      </c>
      <c r="D589" s="205" t="s">
        <v>547</v>
      </c>
      <c r="E589" s="205" t="s">
        <v>245</v>
      </c>
      <c r="F589" s="206">
        <v>4</v>
      </c>
      <c r="G589" s="207"/>
      <c r="H589" s="208"/>
    </row>
    <row r="590" spans="1:8" s="2" customFormat="1" ht="33.75">
      <c r="A590" s="203">
        <v>80</v>
      </c>
      <c r="B590" s="204" t="s">
        <v>486</v>
      </c>
      <c r="C590" s="205" t="s">
        <v>548</v>
      </c>
      <c r="D590" s="205" t="s">
        <v>549</v>
      </c>
      <c r="E590" s="205" t="s">
        <v>245</v>
      </c>
      <c r="F590" s="206">
        <v>6</v>
      </c>
      <c r="G590" s="207"/>
      <c r="H590" s="208"/>
    </row>
    <row r="591" spans="1:8" s="2" customFormat="1" ht="22.5">
      <c r="A591" s="203">
        <v>81</v>
      </c>
      <c r="B591" s="204" t="s">
        <v>486</v>
      </c>
      <c r="C591" s="205" t="s">
        <v>550</v>
      </c>
      <c r="D591" s="205" t="s">
        <v>551</v>
      </c>
      <c r="E591" s="205" t="s">
        <v>392</v>
      </c>
      <c r="F591" s="206"/>
      <c r="G591" s="207"/>
      <c r="H591" s="208"/>
    </row>
    <row r="592" spans="1:8" s="2" customFormat="1" ht="12.75">
      <c r="A592" s="152"/>
      <c r="B592" s="152"/>
      <c r="C592" s="201" t="s">
        <v>552</v>
      </c>
      <c r="D592" s="201" t="s">
        <v>553</v>
      </c>
      <c r="E592" s="152"/>
      <c r="F592" s="152"/>
      <c r="G592" s="152"/>
      <c r="H592" s="224"/>
    </row>
    <row r="593" spans="1:8" s="2" customFormat="1" ht="11.25">
      <c r="A593" s="203">
        <v>82</v>
      </c>
      <c r="B593" s="204" t="s">
        <v>242</v>
      </c>
      <c r="C593" s="205" t="s">
        <v>554</v>
      </c>
      <c r="D593" s="205" t="s">
        <v>555</v>
      </c>
      <c r="E593" s="205" t="s">
        <v>245</v>
      </c>
      <c r="F593" s="206">
        <v>192</v>
      </c>
      <c r="G593" s="207"/>
      <c r="H593" s="208"/>
    </row>
    <row r="594" spans="1:8" s="2" customFormat="1" ht="11.25">
      <c r="A594" s="209"/>
      <c r="B594" s="209"/>
      <c r="C594" s="210"/>
      <c r="D594" s="209" t="s">
        <v>199</v>
      </c>
      <c r="E594" s="209"/>
      <c r="F594" s="211"/>
      <c r="G594" s="209"/>
      <c r="H594" s="212"/>
    </row>
    <row r="595" spans="1:8" s="2" customFormat="1" ht="11.25">
      <c r="A595" s="213"/>
      <c r="B595" s="213"/>
      <c r="C595" s="210"/>
      <c r="D595" s="213" t="s">
        <v>292</v>
      </c>
      <c r="E595" s="213"/>
      <c r="F595" s="214">
        <v>8</v>
      </c>
      <c r="G595" s="213"/>
      <c r="H595" s="215"/>
    </row>
    <row r="596" spans="1:8" s="2" customFormat="1" ht="11.25">
      <c r="A596" s="209"/>
      <c r="B596" s="209"/>
      <c r="C596" s="210"/>
      <c r="D596" s="209" t="s">
        <v>201</v>
      </c>
      <c r="E596" s="209"/>
      <c r="F596" s="211"/>
      <c r="G596" s="209"/>
      <c r="H596" s="212"/>
    </row>
    <row r="597" spans="1:8" s="2" customFormat="1" ht="11.25">
      <c r="A597" s="213"/>
      <c r="B597" s="213"/>
      <c r="C597" s="210"/>
      <c r="D597" s="213" t="s">
        <v>556</v>
      </c>
      <c r="E597" s="213"/>
      <c r="F597" s="214">
        <v>8</v>
      </c>
      <c r="G597" s="213"/>
      <c r="H597" s="215"/>
    </row>
    <row r="598" spans="1:8" s="2" customFormat="1" ht="11.25">
      <c r="A598" s="209"/>
      <c r="B598" s="209"/>
      <c r="C598" s="210"/>
      <c r="D598" s="209" t="s">
        <v>203</v>
      </c>
      <c r="E598" s="209"/>
      <c r="F598" s="211"/>
      <c r="G598" s="209"/>
      <c r="H598" s="212"/>
    </row>
    <row r="599" spans="1:8" s="2" customFormat="1" ht="11.25">
      <c r="A599" s="213"/>
      <c r="B599" s="213"/>
      <c r="C599" s="210"/>
      <c r="D599" s="213" t="s">
        <v>557</v>
      </c>
      <c r="E599" s="213"/>
      <c r="F599" s="214">
        <v>6</v>
      </c>
      <c r="G599" s="213"/>
      <c r="H599" s="215"/>
    </row>
    <row r="600" spans="1:8" s="2" customFormat="1" ht="11.25">
      <c r="A600" s="209"/>
      <c r="B600" s="209"/>
      <c r="C600" s="210"/>
      <c r="D600" s="209" t="s">
        <v>205</v>
      </c>
      <c r="E600" s="209"/>
      <c r="F600" s="211"/>
      <c r="G600" s="209"/>
      <c r="H600" s="212"/>
    </row>
    <row r="601" spans="1:8" s="2" customFormat="1" ht="11.25">
      <c r="A601" s="213"/>
      <c r="B601" s="213"/>
      <c r="C601" s="210"/>
      <c r="D601" s="213" t="s">
        <v>293</v>
      </c>
      <c r="E601" s="213"/>
      <c r="F601" s="214">
        <v>4</v>
      </c>
      <c r="G601" s="213"/>
      <c r="H601" s="215"/>
    </row>
    <row r="602" spans="1:8" s="2" customFormat="1" ht="11.25">
      <c r="A602" s="209"/>
      <c r="B602" s="209"/>
      <c r="C602" s="210"/>
      <c r="D602" s="209" t="s">
        <v>207</v>
      </c>
      <c r="E602" s="209"/>
      <c r="F602" s="211"/>
      <c r="G602" s="209"/>
      <c r="H602" s="212"/>
    </row>
    <row r="603" spans="1:8" s="2" customFormat="1" ht="11.25">
      <c r="A603" s="213"/>
      <c r="B603" s="213"/>
      <c r="C603" s="210"/>
      <c r="D603" s="213" t="s">
        <v>247</v>
      </c>
      <c r="E603" s="213"/>
      <c r="F603" s="214">
        <v>1</v>
      </c>
      <c r="G603" s="213"/>
      <c r="H603" s="215"/>
    </row>
    <row r="604" spans="1:8" s="2" customFormat="1" ht="11.25">
      <c r="A604" s="209"/>
      <c r="B604" s="209"/>
      <c r="C604" s="210"/>
      <c r="D604" s="209" t="s">
        <v>209</v>
      </c>
      <c r="E604" s="209"/>
      <c r="F604" s="211"/>
      <c r="G604" s="209"/>
      <c r="H604" s="212"/>
    </row>
    <row r="605" spans="1:8" s="2" customFormat="1" ht="11.25">
      <c r="A605" s="213"/>
      <c r="B605" s="213"/>
      <c r="C605" s="210"/>
      <c r="D605" s="213" t="s">
        <v>247</v>
      </c>
      <c r="E605" s="213"/>
      <c r="F605" s="214">
        <v>1</v>
      </c>
      <c r="G605" s="213"/>
      <c r="H605" s="215"/>
    </row>
    <row r="606" spans="1:8" s="2" customFormat="1" ht="11.25">
      <c r="A606" s="209"/>
      <c r="B606" s="209"/>
      <c r="C606" s="210"/>
      <c r="D606" s="209" t="s">
        <v>211</v>
      </c>
      <c r="E606" s="209"/>
      <c r="F606" s="211"/>
      <c r="G606" s="209"/>
      <c r="H606" s="212"/>
    </row>
    <row r="607" spans="1:8" s="2" customFormat="1" ht="11.25">
      <c r="A607" s="213"/>
      <c r="B607" s="213"/>
      <c r="C607" s="210"/>
      <c r="D607" s="213" t="s">
        <v>295</v>
      </c>
      <c r="E607" s="213"/>
      <c r="F607" s="214">
        <v>8</v>
      </c>
      <c r="G607" s="213"/>
      <c r="H607" s="215"/>
    </row>
    <row r="608" spans="1:8" s="2" customFormat="1" ht="11.25">
      <c r="A608" s="209"/>
      <c r="B608" s="209"/>
      <c r="C608" s="210"/>
      <c r="D608" s="209" t="s">
        <v>213</v>
      </c>
      <c r="E608" s="209"/>
      <c r="F608" s="211"/>
      <c r="G608" s="209"/>
      <c r="H608" s="212"/>
    </row>
    <row r="609" spans="1:8" s="2" customFormat="1" ht="11.25">
      <c r="A609" s="213"/>
      <c r="B609" s="213"/>
      <c r="C609" s="210"/>
      <c r="D609" s="213" t="s">
        <v>247</v>
      </c>
      <c r="E609" s="213"/>
      <c r="F609" s="214">
        <v>1</v>
      </c>
      <c r="G609" s="213"/>
      <c r="H609" s="215"/>
    </row>
    <row r="610" spans="1:8" s="2" customFormat="1" ht="11.25">
      <c r="A610" s="209"/>
      <c r="B610" s="209"/>
      <c r="C610" s="210"/>
      <c r="D610" s="209" t="s">
        <v>215</v>
      </c>
      <c r="E610" s="209"/>
      <c r="F610" s="211"/>
      <c r="G610" s="209"/>
      <c r="H610" s="212"/>
    </row>
    <row r="611" spans="1:8" s="2" customFormat="1" ht="11.25">
      <c r="A611" s="213"/>
      <c r="B611" s="213"/>
      <c r="C611" s="210"/>
      <c r="D611" s="213" t="s">
        <v>413</v>
      </c>
      <c r="E611" s="213"/>
      <c r="F611" s="214">
        <v>3</v>
      </c>
      <c r="G611" s="213"/>
      <c r="H611" s="215"/>
    </row>
    <row r="612" spans="1:8" s="2" customFormat="1" ht="11.25">
      <c r="A612" s="209"/>
      <c r="B612" s="209"/>
      <c r="C612" s="210"/>
      <c r="D612" s="209" t="s">
        <v>217</v>
      </c>
      <c r="E612" s="209"/>
      <c r="F612" s="211"/>
      <c r="G612" s="209"/>
      <c r="H612" s="212"/>
    </row>
    <row r="613" spans="1:8" s="2" customFormat="1" ht="11.25">
      <c r="A613" s="213"/>
      <c r="B613" s="213"/>
      <c r="C613" s="210"/>
      <c r="D613" s="213" t="s">
        <v>296</v>
      </c>
      <c r="E613" s="213"/>
      <c r="F613" s="214">
        <v>11</v>
      </c>
      <c r="G613" s="213"/>
      <c r="H613" s="215"/>
    </row>
    <row r="614" spans="1:8" s="2" customFormat="1" ht="11.25">
      <c r="A614" s="209"/>
      <c r="B614" s="209"/>
      <c r="C614" s="210"/>
      <c r="D614" s="209" t="s">
        <v>219</v>
      </c>
      <c r="E614" s="209"/>
      <c r="F614" s="211"/>
      <c r="G614" s="209"/>
      <c r="H614" s="212"/>
    </row>
    <row r="615" spans="1:8" s="2" customFormat="1" ht="11.25">
      <c r="A615" s="213"/>
      <c r="B615" s="213"/>
      <c r="C615" s="210"/>
      <c r="D615" s="213" t="s">
        <v>249</v>
      </c>
      <c r="E615" s="213"/>
      <c r="F615" s="214">
        <v>2</v>
      </c>
      <c r="G615" s="213"/>
      <c r="H615" s="215"/>
    </row>
    <row r="616" spans="1:8" s="2" customFormat="1" ht="11.25">
      <c r="A616" s="209"/>
      <c r="B616" s="209"/>
      <c r="C616" s="210"/>
      <c r="D616" s="209" t="s">
        <v>221</v>
      </c>
      <c r="E616" s="209"/>
      <c r="F616" s="211"/>
      <c r="G616" s="209"/>
      <c r="H616" s="212"/>
    </row>
    <row r="617" spans="1:8" s="2" customFormat="1" ht="11.25">
      <c r="A617" s="213"/>
      <c r="B617" s="213"/>
      <c r="C617" s="210"/>
      <c r="D617" s="213" t="s">
        <v>297</v>
      </c>
      <c r="E617" s="213"/>
      <c r="F617" s="214">
        <v>6</v>
      </c>
      <c r="G617" s="213"/>
      <c r="H617" s="215"/>
    </row>
    <row r="618" spans="1:8" s="2" customFormat="1" ht="11.25">
      <c r="A618" s="209"/>
      <c r="B618" s="209"/>
      <c r="C618" s="210"/>
      <c r="D618" s="209" t="s">
        <v>223</v>
      </c>
      <c r="E618" s="209"/>
      <c r="F618" s="211"/>
      <c r="G618" s="209"/>
      <c r="H618" s="212"/>
    </row>
    <row r="619" spans="1:8" s="2" customFormat="1" ht="11.25">
      <c r="A619" s="213"/>
      <c r="B619" s="213"/>
      <c r="C619" s="210"/>
      <c r="D619" s="213" t="s">
        <v>298</v>
      </c>
      <c r="E619" s="213"/>
      <c r="F619" s="214">
        <v>61</v>
      </c>
      <c r="G619" s="213"/>
      <c r="H619" s="215"/>
    </row>
    <row r="620" spans="1:8" s="2" customFormat="1" ht="11.25">
      <c r="A620" s="209"/>
      <c r="B620" s="209"/>
      <c r="C620" s="210"/>
      <c r="D620" s="209" t="s">
        <v>225</v>
      </c>
      <c r="E620" s="209"/>
      <c r="F620" s="211"/>
      <c r="G620" s="209"/>
      <c r="H620" s="212"/>
    </row>
    <row r="621" spans="1:8" s="2" customFormat="1" ht="11.25">
      <c r="A621" s="213"/>
      <c r="B621" s="213"/>
      <c r="C621" s="210"/>
      <c r="D621" s="213" t="s">
        <v>299</v>
      </c>
      <c r="E621" s="213"/>
      <c r="F621" s="214">
        <v>24</v>
      </c>
      <c r="G621" s="213"/>
      <c r="H621" s="215"/>
    </row>
    <row r="622" spans="1:8" s="2" customFormat="1" ht="11.25">
      <c r="A622" s="209"/>
      <c r="B622" s="209"/>
      <c r="C622" s="210"/>
      <c r="D622" s="209" t="s">
        <v>227</v>
      </c>
      <c r="E622" s="209"/>
      <c r="F622" s="211"/>
      <c r="G622" s="209"/>
      <c r="H622" s="212"/>
    </row>
    <row r="623" spans="1:8" s="2" customFormat="1" ht="11.25">
      <c r="A623" s="213"/>
      <c r="B623" s="213"/>
      <c r="C623" s="210"/>
      <c r="D623" s="213" t="s">
        <v>558</v>
      </c>
      <c r="E623" s="213"/>
      <c r="F623" s="214">
        <v>48</v>
      </c>
      <c r="G623" s="213"/>
      <c r="H623" s="215"/>
    </row>
    <row r="624" spans="1:8" s="2" customFormat="1" ht="12" customHeight="1">
      <c r="A624" s="216"/>
      <c r="B624" s="216"/>
      <c r="C624" s="210"/>
      <c r="D624" s="217" t="s">
        <v>153</v>
      </c>
      <c r="E624" s="217"/>
      <c r="F624" s="218">
        <v>192</v>
      </c>
      <c r="G624" s="216"/>
      <c r="H624" s="219"/>
    </row>
    <row r="625" spans="1:8" s="2" customFormat="1" ht="11.25">
      <c r="A625" s="220"/>
      <c r="B625" s="220"/>
      <c r="C625" s="221"/>
      <c r="D625" s="221" t="s">
        <v>192</v>
      </c>
      <c r="E625" s="220"/>
      <c r="F625" s="222">
        <v>192</v>
      </c>
      <c r="G625" s="220"/>
      <c r="H625" s="223"/>
    </row>
    <row r="626" spans="1:8" s="2" customFormat="1" ht="33.75">
      <c r="A626" s="203">
        <v>83</v>
      </c>
      <c r="B626" s="204" t="s">
        <v>552</v>
      </c>
      <c r="C626" s="205" t="s">
        <v>559</v>
      </c>
      <c r="D626" s="205" t="s">
        <v>560</v>
      </c>
      <c r="E626" s="205" t="s">
        <v>245</v>
      </c>
      <c r="F626" s="206">
        <v>8</v>
      </c>
      <c r="G626" s="207"/>
      <c r="H626" s="208"/>
    </row>
    <row r="627" spans="1:8" s="2" customFormat="1" ht="33.75">
      <c r="A627" s="203">
        <v>84</v>
      </c>
      <c r="B627" s="204" t="s">
        <v>552</v>
      </c>
      <c r="C627" s="205" t="s">
        <v>561</v>
      </c>
      <c r="D627" s="205" t="s">
        <v>562</v>
      </c>
      <c r="E627" s="205" t="s">
        <v>245</v>
      </c>
      <c r="F627" s="206">
        <v>4</v>
      </c>
      <c r="G627" s="207"/>
      <c r="H627" s="208"/>
    </row>
    <row r="628" spans="1:8" s="2" customFormat="1" ht="33.75">
      <c r="A628" s="203">
        <v>85</v>
      </c>
      <c r="B628" s="204" t="s">
        <v>552</v>
      </c>
      <c r="C628" s="205" t="s">
        <v>563</v>
      </c>
      <c r="D628" s="205" t="s">
        <v>564</v>
      </c>
      <c r="E628" s="205" t="s">
        <v>245</v>
      </c>
      <c r="F628" s="206">
        <v>3</v>
      </c>
      <c r="G628" s="207"/>
      <c r="H628" s="208"/>
    </row>
    <row r="629" spans="1:8" s="2" customFormat="1" ht="33.75">
      <c r="A629" s="203">
        <v>86</v>
      </c>
      <c r="B629" s="204" t="s">
        <v>552</v>
      </c>
      <c r="C629" s="205" t="s">
        <v>565</v>
      </c>
      <c r="D629" s="205" t="s">
        <v>566</v>
      </c>
      <c r="E629" s="205" t="s">
        <v>245</v>
      </c>
      <c r="F629" s="206">
        <v>1</v>
      </c>
      <c r="G629" s="207"/>
      <c r="H629" s="208"/>
    </row>
    <row r="630" spans="1:8" s="2" customFormat="1" ht="33.75">
      <c r="A630" s="203">
        <v>87</v>
      </c>
      <c r="B630" s="204" t="s">
        <v>552</v>
      </c>
      <c r="C630" s="205" t="s">
        <v>567</v>
      </c>
      <c r="D630" s="205" t="s">
        <v>568</v>
      </c>
      <c r="E630" s="205" t="s">
        <v>245</v>
      </c>
      <c r="F630" s="206">
        <v>1</v>
      </c>
      <c r="G630" s="207"/>
      <c r="H630" s="208"/>
    </row>
    <row r="631" spans="1:8" s="2" customFormat="1" ht="33.75">
      <c r="A631" s="203">
        <v>88</v>
      </c>
      <c r="B631" s="204" t="s">
        <v>552</v>
      </c>
      <c r="C631" s="205" t="s">
        <v>569</v>
      </c>
      <c r="D631" s="205" t="s">
        <v>570</v>
      </c>
      <c r="E631" s="205" t="s">
        <v>245</v>
      </c>
      <c r="F631" s="206">
        <v>1</v>
      </c>
      <c r="G631" s="207"/>
      <c r="H631" s="208"/>
    </row>
    <row r="632" spans="1:8" s="2" customFormat="1" ht="33.75">
      <c r="A632" s="203">
        <v>89</v>
      </c>
      <c r="B632" s="204" t="s">
        <v>552</v>
      </c>
      <c r="C632" s="205" t="s">
        <v>571</v>
      </c>
      <c r="D632" s="205" t="s">
        <v>572</v>
      </c>
      <c r="E632" s="205" t="s">
        <v>245</v>
      </c>
      <c r="F632" s="206">
        <v>1</v>
      </c>
      <c r="G632" s="207"/>
      <c r="H632" s="208"/>
    </row>
    <row r="633" spans="1:8" s="2" customFormat="1" ht="33.75">
      <c r="A633" s="203">
        <v>90</v>
      </c>
      <c r="B633" s="204" t="s">
        <v>552</v>
      </c>
      <c r="C633" s="205" t="s">
        <v>573</v>
      </c>
      <c r="D633" s="205" t="s">
        <v>574</v>
      </c>
      <c r="E633" s="205" t="s">
        <v>245</v>
      </c>
      <c r="F633" s="206">
        <v>61</v>
      </c>
      <c r="G633" s="207"/>
      <c r="H633" s="208"/>
    </row>
    <row r="634" spans="1:8" s="2" customFormat="1" ht="33.75">
      <c r="A634" s="203">
        <v>91</v>
      </c>
      <c r="B634" s="204" t="s">
        <v>552</v>
      </c>
      <c r="C634" s="205" t="s">
        <v>575</v>
      </c>
      <c r="D634" s="205" t="s">
        <v>576</v>
      </c>
      <c r="E634" s="205" t="s">
        <v>245</v>
      </c>
      <c r="F634" s="206">
        <v>24</v>
      </c>
      <c r="G634" s="207"/>
      <c r="H634" s="208"/>
    </row>
    <row r="635" spans="1:8" s="2" customFormat="1" ht="33.75">
      <c r="A635" s="203">
        <v>92</v>
      </c>
      <c r="B635" s="204" t="s">
        <v>552</v>
      </c>
      <c r="C635" s="205" t="s">
        <v>577</v>
      </c>
      <c r="D635" s="205" t="s">
        <v>578</v>
      </c>
      <c r="E635" s="205" t="s">
        <v>245</v>
      </c>
      <c r="F635" s="206">
        <v>4</v>
      </c>
      <c r="G635" s="207"/>
      <c r="H635" s="208"/>
    </row>
    <row r="636" spans="1:8" s="2" customFormat="1" ht="33.75">
      <c r="A636" s="203">
        <v>93</v>
      </c>
      <c r="B636" s="204" t="s">
        <v>552</v>
      </c>
      <c r="C636" s="205" t="s">
        <v>579</v>
      </c>
      <c r="D636" s="205" t="s">
        <v>580</v>
      </c>
      <c r="E636" s="205" t="s">
        <v>245</v>
      </c>
      <c r="F636" s="206">
        <v>12</v>
      </c>
      <c r="G636" s="207"/>
      <c r="H636" s="208"/>
    </row>
    <row r="637" spans="1:8" s="2" customFormat="1" ht="22.5">
      <c r="A637" s="203">
        <v>94</v>
      </c>
      <c r="B637" s="204" t="s">
        <v>552</v>
      </c>
      <c r="C637" s="205" t="s">
        <v>581</v>
      </c>
      <c r="D637" s="205" t="s">
        <v>582</v>
      </c>
      <c r="E637" s="205" t="s">
        <v>392</v>
      </c>
      <c r="F637" s="206"/>
      <c r="G637" s="207"/>
      <c r="H637" s="208"/>
    </row>
    <row r="638" spans="1:8" s="2" customFormat="1" ht="12.75">
      <c r="A638" s="196"/>
      <c r="B638" s="7"/>
      <c r="C638" s="7"/>
      <c r="D638" s="7"/>
      <c r="E638" s="7"/>
      <c r="F638" s="7"/>
      <c r="G638" s="7"/>
      <c r="H638" s="225"/>
    </row>
    <row r="639" spans="1:8" s="2" customFormat="1" ht="15">
      <c r="A639" s="233"/>
      <c r="B639" s="233"/>
      <c r="C639" s="234"/>
      <c r="D639" s="235" t="s">
        <v>583</v>
      </c>
      <c r="E639" s="233"/>
      <c r="F639" s="233"/>
      <c r="G639" s="233"/>
      <c r="H639" s="236"/>
    </row>
  </sheetData>
  <sheetProtection/>
  <mergeCells count="4">
    <mergeCell ref="A1:H1"/>
    <mergeCell ref="C6:D6"/>
    <mergeCell ref="C7:D7"/>
    <mergeCell ref="G7:H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7"/>
  <sheetViews>
    <sheetView zoomScalePageLayoutView="0" workbookViewId="0" topLeftCell="A1">
      <selection activeCell="A1" sqref="A1:IV16384"/>
    </sheetView>
  </sheetViews>
  <sheetFormatPr defaultColWidth="10.5" defaultRowHeight="10.5"/>
  <cols>
    <col min="1" max="1" width="4.83203125" style="2" customWidth="1"/>
    <col min="2" max="2" width="8.33203125" style="2" customWidth="1"/>
    <col min="3" max="3" width="13" style="2" customWidth="1"/>
    <col min="4" max="4" width="56.16015625" style="2" customWidth="1"/>
    <col min="5" max="5" width="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18">
      <c r="A1" s="186" t="s">
        <v>122</v>
      </c>
      <c r="B1" s="186"/>
      <c r="C1" s="186"/>
      <c r="D1" s="186"/>
      <c r="E1" s="186"/>
      <c r="F1" s="186"/>
      <c r="G1" s="186"/>
      <c r="H1" s="186"/>
    </row>
    <row r="2" spans="1:8" s="2" customFormat="1" ht="12">
      <c r="A2" s="129" t="s">
        <v>123</v>
      </c>
      <c r="B2" s="128"/>
      <c r="C2" s="129" t="s">
        <v>118</v>
      </c>
      <c r="D2" s="132"/>
      <c r="E2" s="132"/>
      <c r="F2" s="132"/>
      <c r="G2" s="132"/>
      <c r="H2" s="132"/>
    </row>
    <row r="3" spans="1:8" s="2" customFormat="1" ht="12">
      <c r="A3" s="129" t="s">
        <v>124</v>
      </c>
      <c r="B3" s="128"/>
      <c r="C3" s="129" t="s">
        <v>113</v>
      </c>
      <c r="D3" s="132"/>
      <c r="E3" s="132"/>
      <c r="F3" s="133"/>
      <c r="G3" s="133"/>
      <c r="H3" s="132"/>
    </row>
    <row r="4" spans="1:8" s="2" customFormat="1" ht="12">
      <c r="A4" s="187"/>
      <c r="B4" s="128"/>
      <c r="C4" s="187"/>
      <c r="D4" s="132"/>
      <c r="E4" s="132"/>
      <c r="F4" s="133"/>
      <c r="G4" s="133"/>
      <c r="H4" s="132"/>
    </row>
    <row r="5" spans="1:8" s="2" customFormat="1" ht="12">
      <c r="A5" s="188"/>
      <c r="B5" s="189"/>
      <c r="C5" s="188"/>
      <c r="D5" s="190"/>
      <c r="E5" s="190"/>
      <c r="F5" s="191"/>
      <c r="G5" s="191"/>
      <c r="H5" s="190"/>
    </row>
    <row r="6" spans="1:8" s="2" customFormat="1" ht="12">
      <c r="A6" s="133" t="s">
        <v>126</v>
      </c>
      <c r="B6" s="189"/>
      <c r="C6" s="192" t="s">
        <v>127</v>
      </c>
      <c r="D6" s="193"/>
      <c r="E6" s="190"/>
      <c r="F6" s="191"/>
      <c r="G6" s="191"/>
      <c r="H6" s="190"/>
    </row>
    <row r="7" spans="1:8" s="2" customFormat="1" ht="12">
      <c r="A7" s="133" t="s">
        <v>128</v>
      </c>
      <c r="B7" s="189"/>
      <c r="C7" s="192"/>
      <c r="D7" s="193"/>
      <c r="E7" s="190"/>
      <c r="F7" s="133" t="s">
        <v>94</v>
      </c>
      <c r="G7" s="192" t="s">
        <v>129</v>
      </c>
      <c r="H7" s="193"/>
    </row>
    <row r="8" spans="1:8" s="2" customFormat="1" ht="12">
      <c r="A8" s="133" t="s">
        <v>130</v>
      </c>
      <c r="B8" s="189"/>
      <c r="C8" s="133" t="s">
        <v>115</v>
      </c>
      <c r="D8" s="190"/>
      <c r="E8" s="190"/>
      <c r="F8" s="133" t="s">
        <v>96</v>
      </c>
      <c r="G8" s="151" t="s">
        <v>117</v>
      </c>
      <c r="H8" s="190"/>
    </row>
    <row r="9" spans="1:8" s="2" customFormat="1" ht="12.75">
      <c r="A9" s="7"/>
      <c r="B9" s="7"/>
      <c r="C9" s="7"/>
      <c r="D9" s="7"/>
      <c r="E9" s="7"/>
      <c r="F9" s="7"/>
      <c r="G9" s="7"/>
      <c r="H9" s="7"/>
    </row>
    <row r="10" spans="1:8" s="2" customFormat="1" ht="22.5">
      <c r="A10" s="194" t="s">
        <v>131</v>
      </c>
      <c r="B10" s="194" t="s">
        <v>132</v>
      </c>
      <c r="C10" s="194" t="s">
        <v>133</v>
      </c>
      <c r="D10" s="194" t="s">
        <v>134</v>
      </c>
      <c r="E10" s="194" t="s">
        <v>135</v>
      </c>
      <c r="F10" s="194" t="s">
        <v>136</v>
      </c>
      <c r="G10" s="195" t="s">
        <v>137</v>
      </c>
      <c r="H10" s="237" t="s">
        <v>138</v>
      </c>
    </row>
    <row r="11" spans="1:8" s="2" customFormat="1" ht="11.25">
      <c r="A11" s="126"/>
      <c r="B11" s="126"/>
      <c r="C11" s="126"/>
      <c r="D11" s="126"/>
      <c r="E11" s="126"/>
      <c r="F11" s="126"/>
      <c r="G11" s="126"/>
      <c r="H11" s="238"/>
    </row>
    <row r="12" spans="1:8" s="2" customFormat="1" ht="12.75">
      <c r="A12" s="196"/>
      <c r="B12" s="7"/>
      <c r="C12" s="7"/>
      <c r="D12" s="7"/>
      <c r="E12" s="7"/>
      <c r="F12" s="7"/>
      <c r="G12" s="7"/>
      <c r="H12" s="225"/>
    </row>
    <row r="13" spans="1:8" s="2" customFormat="1" ht="15">
      <c r="A13" s="119"/>
      <c r="B13" s="119"/>
      <c r="C13" s="198" t="s">
        <v>32</v>
      </c>
      <c r="D13" s="199" t="s">
        <v>139</v>
      </c>
      <c r="E13" s="119"/>
      <c r="F13" s="119"/>
      <c r="G13" s="119"/>
      <c r="H13" s="226"/>
    </row>
    <row r="14" spans="1:8" s="2" customFormat="1" ht="12.75">
      <c r="A14" s="152"/>
      <c r="B14" s="152"/>
      <c r="C14" s="201" t="s">
        <v>31</v>
      </c>
      <c r="D14" s="201" t="s">
        <v>1159</v>
      </c>
      <c r="E14" s="152"/>
      <c r="F14" s="152"/>
      <c r="G14" s="152"/>
      <c r="H14" s="224"/>
    </row>
    <row r="15" spans="1:8" s="2" customFormat="1" ht="22.5">
      <c r="A15" s="203">
        <v>1</v>
      </c>
      <c r="B15" s="204" t="s">
        <v>1160</v>
      </c>
      <c r="C15" s="205" t="s">
        <v>1161</v>
      </c>
      <c r="D15" s="205" t="s">
        <v>1162</v>
      </c>
      <c r="E15" s="205" t="s">
        <v>197</v>
      </c>
      <c r="F15" s="206">
        <v>138</v>
      </c>
      <c r="G15" s="207"/>
      <c r="H15" s="208"/>
    </row>
    <row r="16" spans="1:8" s="2" customFormat="1" ht="11.25">
      <c r="A16" s="209"/>
      <c r="B16" s="209"/>
      <c r="C16" s="210"/>
      <c r="D16" s="209" t="s">
        <v>1163</v>
      </c>
      <c r="E16" s="209"/>
      <c r="F16" s="211"/>
      <c r="G16" s="209"/>
      <c r="H16" s="212"/>
    </row>
    <row r="17" spans="1:8" s="2" customFormat="1" ht="11.25">
      <c r="A17" s="213"/>
      <c r="B17" s="213"/>
      <c r="C17" s="210"/>
      <c r="D17" s="213" t="s">
        <v>1164</v>
      </c>
      <c r="E17" s="213"/>
      <c r="F17" s="214">
        <v>18</v>
      </c>
      <c r="G17" s="213"/>
      <c r="H17" s="215"/>
    </row>
    <row r="18" spans="1:8" s="2" customFormat="1" ht="11.25">
      <c r="A18" s="209"/>
      <c r="B18" s="209"/>
      <c r="C18" s="210"/>
      <c r="D18" s="209" t="s">
        <v>1165</v>
      </c>
      <c r="E18" s="209"/>
      <c r="F18" s="211"/>
      <c r="G18" s="209"/>
      <c r="H18" s="212"/>
    </row>
    <row r="19" spans="1:8" s="2" customFormat="1" ht="11.25">
      <c r="A19" s="213"/>
      <c r="B19" s="213"/>
      <c r="C19" s="210"/>
      <c r="D19" s="213" t="s">
        <v>819</v>
      </c>
      <c r="E19" s="213"/>
      <c r="F19" s="214">
        <v>120</v>
      </c>
      <c r="G19" s="213"/>
      <c r="H19" s="215"/>
    </row>
    <row r="20" spans="1:8" s="2" customFormat="1" ht="11.25">
      <c r="A20" s="220"/>
      <c r="B20" s="220"/>
      <c r="C20" s="221"/>
      <c r="D20" s="221" t="s">
        <v>192</v>
      </c>
      <c r="E20" s="220"/>
      <c r="F20" s="222">
        <v>138</v>
      </c>
      <c r="G20" s="220"/>
      <c r="H20" s="223"/>
    </row>
    <row r="21" spans="1:8" s="2" customFormat="1" ht="11.25">
      <c r="A21" s="203">
        <v>2</v>
      </c>
      <c r="B21" s="204" t="s">
        <v>1166</v>
      </c>
      <c r="C21" s="205" t="s">
        <v>1167</v>
      </c>
      <c r="D21" s="205" t="s">
        <v>1168</v>
      </c>
      <c r="E21" s="205" t="s">
        <v>597</v>
      </c>
      <c r="F21" s="206">
        <v>45.79</v>
      </c>
      <c r="G21" s="207"/>
      <c r="H21" s="208"/>
    </row>
    <row r="22" spans="1:8" s="2" customFormat="1" ht="11.25">
      <c r="A22" s="209"/>
      <c r="B22" s="209"/>
      <c r="C22" s="210"/>
      <c r="D22" s="209" t="s">
        <v>1169</v>
      </c>
      <c r="E22" s="209"/>
      <c r="F22" s="211"/>
      <c r="G22" s="209"/>
      <c r="H22" s="212"/>
    </row>
    <row r="23" spans="1:8" s="2" customFormat="1" ht="11.25">
      <c r="A23" s="213"/>
      <c r="B23" s="213"/>
      <c r="C23" s="210"/>
      <c r="D23" s="213" t="s">
        <v>1170</v>
      </c>
      <c r="E23" s="213"/>
      <c r="F23" s="214">
        <v>16.69</v>
      </c>
      <c r="G23" s="213"/>
      <c r="H23" s="215"/>
    </row>
    <row r="24" spans="1:8" s="2" customFormat="1" ht="11.25">
      <c r="A24" s="209"/>
      <c r="B24" s="209"/>
      <c r="C24" s="210"/>
      <c r="D24" s="209" t="s">
        <v>1171</v>
      </c>
      <c r="E24" s="209"/>
      <c r="F24" s="211"/>
      <c r="G24" s="209"/>
      <c r="H24" s="212"/>
    </row>
    <row r="25" spans="1:8" s="2" customFormat="1" ht="11.25">
      <c r="A25" s="213"/>
      <c r="B25" s="213"/>
      <c r="C25" s="210"/>
      <c r="D25" s="213" t="s">
        <v>292</v>
      </c>
      <c r="E25" s="213"/>
      <c r="F25" s="214">
        <v>8</v>
      </c>
      <c r="G25" s="213"/>
      <c r="H25" s="215"/>
    </row>
    <row r="26" spans="1:8" s="2" customFormat="1" ht="11.25">
      <c r="A26" s="209"/>
      <c r="B26" s="209"/>
      <c r="C26" s="210"/>
      <c r="D26" s="209" t="s">
        <v>1172</v>
      </c>
      <c r="E26" s="209"/>
      <c r="F26" s="211"/>
      <c r="G26" s="209"/>
      <c r="H26" s="212"/>
    </row>
    <row r="27" spans="1:8" s="2" customFormat="1" ht="11.25">
      <c r="A27" s="213"/>
      <c r="B27" s="213"/>
      <c r="C27" s="210"/>
      <c r="D27" s="213" t="s">
        <v>1173</v>
      </c>
      <c r="E27" s="213"/>
      <c r="F27" s="214">
        <v>21.1</v>
      </c>
      <c r="G27" s="213"/>
      <c r="H27" s="215"/>
    </row>
    <row r="28" spans="1:8" s="2" customFormat="1" ht="11.25">
      <c r="A28" s="220"/>
      <c r="B28" s="220"/>
      <c r="C28" s="221" t="s">
        <v>1174</v>
      </c>
      <c r="D28" s="221" t="s">
        <v>192</v>
      </c>
      <c r="E28" s="220"/>
      <c r="F28" s="222">
        <v>45.79</v>
      </c>
      <c r="G28" s="220"/>
      <c r="H28" s="223"/>
    </row>
    <row r="29" spans="1:8" s="2" customFormat="1" ht="22.5">
      <c r="A29" s="209"/>
      <c r="B29" s="209"/>
      <c r="C29" s="210"/>
      <c r="D29" s="209" t="s">
        <v>1175</v>
      </c>
      <c r="E29" s="209"/>
      <c r="F29" s="211"/>
      <c r="G29" s="209"/>
      <c r="H29" s="212"/>
    </row>
    <row r="30" spans="1:8" s="2" customFormat="1" ht="11.25">
      <c r="A30" s="203">
        <v>3</v>
      </c>
      <c r="B30" s="204" t="s">
        <v>1166</v>
      </c>
      <c r="C30" s="205" t="s">
        <v>1176</v>
      </c>
      <c r="D30" s="205" t="s">
        <v>1177</v>
      </c>
      <c r="E30" s="205" t="s">
        <v>597</v>
      </c>
      <c r="F30" s="206">
        <v>34.96</v>
      </c>
      <c r="G30" s="207"/>
      <c r="H30" s="208"/>
    </row>
    <row r="31" spans="1:8" s="2" customFormat="1" ht="11.25">
      <c r="A31" s="213"/>
      <c r="B31" s="213"/>
      <c r="C31" s="210"/>
      <c r="D31" s="213" t="s">
        <v>1178</v>
      </c>
      <c r="E31" s="213"/>
      <c r="F31" s="214">
        <v>34.96</v>
      </c>
      <c r="G31" s="213"/>
      <c r="H31" s="215"/>
    </row>
    <row r="32" spans="1:8" s="2" customFormat="1" ht="22.5">
      <c r="A32" s="203">
        <v>4</v>
      </c>
      <c r="B32" s="204" t="s">
        <v>1166</v>
      </c>
      <c r="C32" s="205" t="s">
        <v>1179</v>
      </c>
      <c r="D32" s="205" t="s">
        <v>1180</v>
      </c>
      <c r="E32" s="205" t="s">
        <v>597</v>
      </c>
      <c r="F32" s="206">
        <v>28.31</v>
      </c>
      <c r="G32" s="207"/>
      <c r="H32" s="208"/>
    </row>
    <row r="33" spans="1:8" s="2" customFormat="1" ht="11.25">
      <c r="A33" s="213"/>
      <c r="B33" s="213"/>
      <c r="C33" s="210"/>
      <c r="D33" s="213" t="s">
        <v>1181</v>
      </c>
      <c r="E33" s="213"/>
      <c r="F33" s="214">
        <v>28.31</v>
      </c>
      <c r="G33" s="213"/>
      <c r="H33" s="215"/>
    </row>
    <row r="34" spans="1:8" s="2" customFormat="1" ht="11.25">
      <c r="A34" s="220"/>
      <c r="B34" s="220"/>
      <c r="C34" s="221" t="s">
        <v>1182</v>
      </c>
      <c r="D34" s="221" t="s">
        <v>192</v>
      </c>
      <c r="E34" s="220"/>
      <c r="F34" s="222">
        <v>28.31</v>
      </c>
      <c r="G34" s="220"/>
      <c r="H34" s="223"/>
    </row>
    <row r="35" spans="1:8" s="2" customFormat="1" ht="33.75">
      <c r="A35" s="203">
        <v>5</v>
      </c>
      <c r="B35" s="204" t="s">
        <v>1166</v>
      </c>
      <c r="C35" s="205" t="s">
        <v>1183</v>
      </c>
      <c r="D35" s="205" t="s">
        <v>1184</v>
      </c>
      <c r="E35" s="205" t="s">
        <v>597</v>
      </c>
      <c r="F35" s="206">
        <v>339.72</v>
      </c>
      <c r="G35" s="207"/>
      <c r="H35" s="208"/>
    </row>
    <row r="36" spans="1:8" s="2" customFormat="1" ht="11.25">
      <c r="A36" s="213"/>
      <c r="B36" s="213"/>
      <c r="C36" s="210"/>
      <c r="D36" s="213" t="s">
        <v>1185</v>
      </c>
      <c r="E36" s="213"/>
      <c r="F36" s="214">
        <v>28.31</v>
      </c>
      <c r="G36" s="213"/>
      <c r="H36" s="215"/>
    </row>
    <row r="37" spans="1:8" s="2" customFormat="1" ht="11.25">
      <c r="A37" s="203">
        <v>6</v>
      </c>
      <c r="B37" s="204" t="s">
        <v>1166</v>
      </c>
      <c r="C37" s="205" t="s">
        <v>1186</v>
      </c>
      <c r="D37" s="205" t="s">
        <v>1187</v>
      </c>
      <c r="E37" s="205" t="s">
        <v>597</v>
      </c>
      <c r="F37" s="206">
        <v>17.48</v>
      </c>
      <c r="G37" s="207"/>
      <c r="H37" s="208"/>
    </row>
    <row r="38" spans="1:8" s="2" customFormat="1" ht="11.25">
      <c r="A38" s="213"/>
      <c r="B38" s="213"/>
      <c r="C38" s="210"/>
      <c r="D38" s="213" t="s">
        <v>1188</v>
      </c>
      <c r="E38" s="213"/>
      <c r="F38" s="214">
        <v>17.48</v>
      </c>
      <c r="G38" s="213"/>
      <c r="H38" s="215"/>
    </row>
    <row r="39" spans="1:8" s="2" customFormat="1" ht="11.25">
      <c r="A39" s="203">
        <v>7</v>
      </c>
      <c r="B39" s="204" t="s">
        <v>1166</v>
      </c>
      <c r="C39" s="205" t="s">
        <v>1189</v>
      </c>
      <c r="D39" s="205" t="s">
        <v>1190</v>
      </c>
      <c r="E39" s="205" t="s">
        <v>597</v>
      </c>
      <c r="F39" s="206">
        <v>17.48</v>
      </c>
      <c r="G39" s="207"/>
      <c r="H39" s="208"/>
    </row>
    <row r="40" spans="1:8" s="2" customFormat="1" ht="11.25">
      <c r="A40" s="213"/>
      <c r="B40" s="213"/>
      <c r="C40" s="210"/>
      <c r="D40" s="213" t="s">
        <v>1188</v>
      </c>
      <c r="E40" s="213"/>
      <c r="F40" s="214">
        <v>17.48</v>
      </c>
      <c r="G40" s="213"/>
      <c r="H40" s="215"/>
    </row>
    <row r="41" spans="1:8" s="2" customFormat="1" ht="11.25">
      <c r="A41" s="203">
        <v>8</v>
      </c>
      <c r="B41" s="204" t="s">
        <v>1166</v>
      </c>
      <c r="C41" s="205" t="s">
        <v>1191</v>
      </c>
      <c r="D41" s="205" t="s">
        <v>1192</v>
      </c>
      <c r="E41" s="205" t="s">
        <v>597</v>
      </c>
      <c r="F41" s="206">
        <v>28.31</v>
      </c>
      <c r="G41" s="207"/>
      <c r="H41" s="208"/>
    </row>
    <row r="42" spans="1:8" s="2" customFormat="1" ht="11.25">
      <c r="A42" s="213"/>
      <c r="B42" s="213"/>
      <c r="C42" s="210"/>
      <c r="D42" s="213" t="s">
        <v>1185</v>
      </c>
      <c r="E42" s="213"/>
      <c r="F42" s="214">
        <v>28.31</v>
      </c>
      <c r="G42" s="213"/>
      <c r="H42" s="215"/>
    </row>
    <row r="43" spans="1:8" s="2" customFormat="1" ht="22.5">
      <c r="A43" s="203">
        <v>9</v>
      </c>
      <c r="B43" s="204" t="s">
        <v>1166</v>
      </c>
      <c r="C43" s="205" t="s">
        <v>1193</v>
      </c>
      <c r="D43" s="205" t="s">
        <v>1194</v>
      </c>
      <c r="E43" s="205" t="s">
        <v>597</v>
      </c>
      <c r="F43" s="206">
        <v>17.48</v>
      </c>
      <c r="G43" s="207"/>
      <c r="H43" s="208"/>
    </row>
    <row r="44" spans="1:8" s="2" customFormat="1" ht="11.25">
      <c r="A44" s="209"/>
      <c r="B44" s="209"/>
      <c r="C44" s="210"/>
      <c r="D44" s="209" t="s">
        <v>1195</v>
      </c>
      <c r="E44" s="209"/>
      <c r="F44" s="211"/>
      <c r="G44" s="209"/>
      <c r="H44" s="212"/>
    </row>
    <row r="45" spans="1:8" s="2" customFormat="1" ht="11.25">
      <c r="A45" s="213"/>
      <c r="B45" s="213"/>
      <c r="C45" s="210"/>
      <c r="D45" s="213" t="s">
        <v>1196</v>
      </c>
      <c r="E45" s="213"/>
      <c r="F45" s="214">
        <v>10.68</v>
      </c>
      <c r="G45" s="213"/>
      <c r="H45" s="215"/>
    </row>
    <row r="46" spans="1:8" s="2" customFormat="1" ht="11.25">
      <c r="A46" s="209"/>
      <c r="B46" s="209"/>
      <c r="C46" s="210"/>
      <c r="D46" s="209" t="s">
        <v>1197</v>
      </c>
      <c r="E46" s="209"/>
      <c r="F46" s="211"/>
      <c r="G46" s="209"/>
      <c r="H46" s="212"/>
    </row>
    <row r="47" spans="1:8" s="2" customFormat="1" ht="11.25">
      <c r="A47" s="213"/>
      <c r="B47" s="213"/>
      <c r="C47" s="210"/>
      <c r="D47" s="213" t="s">
        <v>1173</v>
      </c>
      <c r="E47" s="213"/>
      <c r="F47" s="214">
        <v>21.1</v>
      </c>
      <c r="G47" s="213"/>
      <c r="H47" s="215"/>
    </row>
    <row r="48" spans="1:8" s="2" customFormat="1" ht="11.25">
      <c r="A48" s="209"/>
      <c r="B48" s="209"/>
      <c r="C48" s="210"/>
      <c r="D48" s="209" t="s">
        <v>1198</v>
      </c>
      <c r="E48" s="209"/>
      <c r="F48" s="211"/>
      <c r="G48" s="209"/>
      <c r="H48" s="212"/>
    </row>
    <row r="49" spans="1:8" s="2" customFormat="1" ht="11.25">
      <c r="A49" s="213"/>
      <c r="B49" s="213"/>
      <c r="C49" s="210"/>
      <c r="D49" s="213" t="s">
        <v>1199</v>
      </c>
      <c r="E49" s="213"/>
      <c r="F49" s="214">
        <v>-14.3</v>
      </c>
      <c r="G49" s="213"/>
      <c r="H49" s="215"/>
    </row>
    <row r="50" spans="1:8" s="2" customFormat="1" ht="11.25">
      <c r="A50" s="220"/>
      <c r="B50" s="220"/>
      <c r="C50" s="221" t="s">
        <v>1200</v>
      </c>
      <c r="D50" s="221" t="s">
        <v>192</v>
      </c>
      <c r="E50" s="220"/>
      <c r="F50" s="222">
        <v>17.48</v>
      </c>
      <c r="G50" s="220"/>
      <c r="H50" s="223"/>
    </row>
    <row r="51" spans="1:8" s="2" customFormat="1" ht="12.75">
      <c r="A51" s="152"/>
      <c r="B51" s="152"/>
      <c r="C51" s="201" t="s">
        <v>38</v>
      </c>
      <c r="D51" s="201" t="s">
        <v>1201</v>
      </c>
      <c r="E51" s="152"/>
      <c r="F51" s="152"/>
      <c r="G51" s="152"/>
      <c r="H51" s="224"/>
    </row>
    <row r="52" spans="1:8" s="2" customFormat="1" ht="22.5">
      <c r="A52" s="203">
        <v>10</v>
      </c>
      <c r="B52" s="204" t="s">
        <v>1202</v>
      </c>
      <c r="C52" s="205" t="s">
        <v>1203</v>
      </c>
      <c r="D52" s="205" t="s">
        <v>1204</v>
      </c>
      <c r="E52" s="205" t="s">
        <v>197</v>
      </c>
      <c r="F52" s="206">
        <v>199.26</v>
      </c>
      <c r="G52" s="207"/>
      <c r="H52" s="208"/>
    </row>
    <row r="53" spans="1:8" s="2" customFormat="1" ht="11.25">
      <c r="A53" s="209"/>
      <c r="B53" s="209"/>
      <c r="C53" s="210"/>
      <c r="D53" s="209" t="s">
        <v>1205</v>
      </c>
      <c r="E53" s="209"/>
      <c r="F53" s="211"/>
      <c r="G53" s="209"/>
      <c r="H53" s="212"/>
    </row>
    <row r="54" spans="1:8" s="2" customFormat="1" ht="11.25">
      <c r="A54" s="213"/>
      <c r="B54" s="213"/>
      <c r="C54" s="210"/>
      <c r="D54" s="213" t="s">
        <v>1206</v>
      </c>
      <c r="E54" s="213"/>
      <c r="F54" s="214">
        <v>199.26</v>
      </c>
      <c r="G54" s="213"/>
      <c r="H54" s="215"/>
    </row>
    <row r="55" spans="1:8" s="2" customFormat="1" ht="11.25">
      <c r="A55" s="220"/>
      <c r="B55" s="220"/>
      <c r="C55" s="221"/>
      <c r="D55" s="221" t="s">
        <v>192</v>
      </c>
      <c r="E55" s="220"/>
      <c r="F55" s="222">
        <v>199.26</v>
      </c>
      <c r="G55" s="220"/>
      <c r="H55" s="223"/>
    </row>
    <row r="56" spans="1:8" s="2" customFormat="1" ht="22.5">
      <c r="A56" s="227">
        <v>11</v>
      </c>
      <c r="B56" s="228" t="s">
        <v>1054</v>
      </c>
      <c r="C56" s="229" t="s">
        <v>1207</v>
      </c>
      <c r="D56" s="229" t="s">
        <v>1208</v>
      </c>
      <c r="E56" s="229" t="s">
        <v>197</v>
      </c>
      <c r="F56" s="230">
        <v>203.25</v>
      </c>
      <c r="G56" s="231"/>
      <c r="H56" s="232"/>
    </row>
    <row r="57" spans="1:8" s="2" customFormat="1" ht="11.25">
      <c r="A57" s="220"/>
      <c r="B57" s="220"/>
      <c r="C57" s="221"/>
      <c r="D57" s="221" t="s">
        <v>1209</v>
      </c>
      <c r="E57" s="220"/>
      <c r="F57" s="222">
        <v>203.25</v>
      </c>
      <c r="G57" s="220"/>
      <c r="H57" s="223"/>
    </row>
    <row r="58" spans="1:8" s="2" customFormat="1" ht="11.25">
      <c r="A58" s="203">
        <v>12</v>
      </c>
      <c r="B58" s="204" t="s">
        <v>1202</v>
      </c>
      <c r="C58" s="205" t="s">
        <v>1210</v>
      </c>
      <c r="D58" s="205" t="s">
        <v>1211</v>
      </c>
      <c r="E58" s="205" t="s">
        <v>597</v>
      </c>
      <c r="F58" s="206">
        <v>14.3</v>
      </c>
      <c r="G58" s="207"/>
      <c r="H58" s="208"/>
    </row>
    <row r="59" spans="1:8" s="2" customFormat="1" ht="11.25">
      <c r="A59" s="209"/>
      <c r="B59" s="209"/>
      <c r="C59" s="210"/>
      <c r="D59" s="209" t="s">
        <v>1212</v>
      </c>
      <c r="E59" s="209"/>
      <c r="F59" s="211"/>
      <c r="G59" s="209"/>
      <c r="H59" s="212"/>
    </row>
    <row r="60" spans="1:8" s="2" customFormat="1" ht="11.25">
      <c r="A60" s="213"/>
      <c r="B60" s="213"/>
      <c r="C60" s="210"/>
      <c r="D60" s="213" t="s">
        <v>1213</v>
      </c>
      <c r="E60" s="213"/>
      <c r="F60" s="214">
        <v>14.3</v>
      </c>
      <c r="G60" s="213"/>
      <c r="H60" s="215"/>
    </row>
    <row r="61" spans="1:8" s="2" customFormat="1" ht="11.25">
      <c r="A61" s="220"/>
      <c r="B61" s="220"/>
      <c r="C61" s="221" t="s">
        <v>1214</v>
      </c>
      <c r="D61" s="221" t="s">
        <v>192</v>
      </c>
      <c r="E61" s="220"/>
      <c r="F61" s="222">
        <v>14.3</v>
      </c>
      <c r="G61" s="220"/>
      <c r="H61" s="223"/>
    </row>
    <row r="62" spans="1:8" s="2" customFormat="1" ht="22.5">
      <c r="A62" s="203">
        <v>13</v>
      </c>
      <c r="B62" s="204" t="s">
        <v>1202</v>
      </c>
      <c r="C62" s="205" t="s">
        <v>1215</v>
      </c>
      <c r="D62" s="205" t="s">
        <v>1216</v>
      </c>
      <c r="E62" s="205" t="s">
        <v>144</v>
      </c>
      <c r="F62" s="206">
        <v>78.14</v>
      </c>
      <c r="G62" s="207"/>
      <c r="H62" s="208"/>
    </row>
    <row r="63" spans="1:8" s="2" customFormat="1" ht="11.25">
      <c r="A63" s="213"/>
      <c r="B63" s="213"/>
      <c r="C63" s="210"/>
      <c r="D63" s="213" t="s">
        <v>1217</v>
      </c>
      <c r="E63" s="213"/>
      <c r="F63" s="214">
        <v>78.14</v>
      </c>
      <c r="G63" s="213"/>
      <c r="H63" s="215"/>
    </row>
    <row r="64" spans="1:8" s="2" customFormat="1" ht="11.25">
      <c r="A64" s="220"/>
      <c r="B64" s="220"/>
      <c r="C64" s="221" t="s">
        <v>1218</v>
      </c>
      <c r="D64" s="221" t="s">
        <v>192</v>
      </c>
      <c r="E64" s="220"/>
      <c r="F64" s="222">
        <v>78.14</v>
      </c>
      <c r="G64" s="220"/>
      <c r="H64" s="223"/>
    </row>
    <row r="65" spans="1:8" s="2" customFormat="1" ht="22.5">
      <c r="A65" s="227">
        <v>14</v>
      </c>
      <c r="B65" s="228" t="s">
        <v>1219</v>
      </c>
      <c r="C65" s="229" t="s">
        <v>1220</v>
      </c>
      <c r="D65" s="229" t="s">
        <v>1221</v>
      </c>
      <c r="E65" s="229" t="s">
        <v>144</v>
      </c>
      <c r="F65" s="230">
        <v>82.05</v>
      </c>
      <c r="G65" s="231"/>
      <c r="H65" s="232"/>
    </row>
    <row r="66" spans="1:8" s="2" customFormat="1" ht="11.25">
      <c r="A66" s="220"/>
      <c r="B66" s="220"/>
      <c r="C66" s="221"/>
      <c r="D66" s="221" t="s">
        <v>1222</v>
      </c>
      <c r="E66" s="220"/>
      <c r="F66" s="222">
        <v>82.05</v>
      </c>
      <c r="G66" s="220"/>
      <c r="H66" s="223"/>
    </row>
    <row r="67" spans="1:8" s="2" customFormat="1" ht="11.25">
      <c r="A67" s="203">
        <v>15</v>
      </c>
      <c r="B67" s="204" t="s">
        <v>594</v>
      </c>
      <c r="C67" s="205" t="s">
        <v>1223</v>
      </c>
      <c r="D67" s="205" t="s">
        <v>1224</v>
      </c>
      <c r="E67" s="205" t="s">
        <v>597</v>
      </c>
      <c r="F67" s="206">
        <v>0.5</v>
      </c>
      <c r="G67" s="207"/>
      <c r="H67" s="208"/>
    </row>
    <row r="68" spans="1:8" s="2" customFormat="1" ht="11.25">
      <c r="A68" s="209"/>
      <c r="B68" s="209"/>
      <c r="C68" s="210"/>
      <c r="D68" s="209" t="s">
        <v>1225</v>
      </c>
      <c r="E68" s="209"/>
      <c r="F68" s="211"/>
      <c r="G68" s="209"/>
      <c r="H68" s="212"/>
    </row>
    <row r="69" spans="1:8" s="2" customFormat="1" ht="11.25">
      <c r="A69" s="213"/>
      <c r="B69" s="213"/>
      <c r="C69" s="210"/>
      <c r="D69" s="213" t="s">
        <v>1226</v>
      </c>
      <c r="E69" s="213"/>
      <c r="F69" s="214">
        <v>0.5</v>
      </c>
      <c r="G69" s="213"/>
      <c r="H69" s="215"/>
    </row>
    <row r="70" spans="1:8" s="2" customFormat="1" ht="11.25">
      <c r="A70" s="220"/>
      <c r="B70" s="220"/>
      <c r="C70" s="221"/>
      <c r="D70" s="221" t="s">
        <v>192</v>
      </c>
      <c r="E70" s="220"/>
      <c r="F70" s="222">
        <v>0.5</v>
      </c>
      <c r="G70" s="220"/>
      <c r="H70" s="223"/>
    </row>
    <row r="71" spans="1:8" s="2" customFormat="1" ht="11.25">
      <c r="A71" s="203">
        <v>16</v>
      </c>
      <c r="B71" s="204" t="s">
        <v>594</v>
      </c>
      <c r="C71" s="205" t="s">
        <v>1227</v>
      </c>
      <c r="D71" s="205" t="s">
        <v>1228</v>
      </c>
      <c r="E71" s="205" t="s">
        <v>597</v>
      </c>
      <c r="F71" s="206">
        <v>10.17</v>
      </c>
      <c r="G71" s="207"/>
      <c r="H71" s="208"/>
    </row>
    <row r="72" spans="1:8" s="2" customFormat="1" ht="11.25">
      <c r="A72" s="209"/>
      <c r="B72" s="209"/>
      <c r="C72" s="210"/>
      <c r="D72" s="209" t="s">
        <v>1229</v>
      </c>
      <c r="E72" s="209"/>
      <c r="F72" s="211"/>
      <c r="G72" s="209"/>
      <c r="H72" s="212"/>
    </row>
    <row r="73" spans="1:8" s="2" customFormat="1" ht="11.25">
      <c r="A73" s="213"/>
      <c r="B73" s="213"/>
      <c r="C73" s="210"/>
      <c r="D73" s="213" t="s">
        <v>1230</v>
      </c>
      <c r="E73" s="213"/>
      <c r="F73" s="214">
        <v>1.5</v>
      </c>
      <c r="G73" s="213"/>
      <c r="H73" s="215"/>
    </row>
    <row r="74" spans="1:8" s="2" customFormat="1" ht="11.25">
      <c r="A74" s="209"/>
      <c r="B74" s="209"/>
      <c r="C74" s="210"/>
      <c r="D74" s="209" t="s">
        <v>1231</v>
      </c>
      <c r="E74" s="209"/>
      <c r="F74" s="211"/>
      <c r="G74" s="209"/>
      <c r="H74" s="212"/>
    </row>
    <row r="75" spans="1:8" s="2" customFormat="1" ht="11.25">
      <c r="A75" s="213"/>
      <c r="B75" s="213"/>
      <c r="C75" s="210"/>
      <c r="D75" s="213" t="s">
        <v>1232</v>
      </c>
      <c r="E75" s="213"/>
      <c r="F75" s="214">
        <v>8.67</v>
      </c>
      <c r="G75" s="213"/>
      <c r="H75" s="215"/>
    </row>
    <row r="76" spans="1:8" s="2" customFormat="1" ht="11.25">
      <c r="A76" s="220"/>
      <c r="B76" s="220"/>
      <c r="C76" s="221"/>
      <c r="D76" s="221" t="s">
        <v>192</v>
      </c>
      <c r="E76" s="220"/>
      <c r="F76" s="222">
        <v>10.17</v>
      </c>
      <c r="G76" s="220"/>
      <c r="H76" s="223"/>
    </row>
    <row r="77" spans="1:8" s="2" customFormat="1" ht="11.25">
      <c r="A77" s="209"/>
      <c r="B77" s="209"/>
      <c r="C77" s="210"/>
      <c r="D77" s="209" t="s">
        <v>1233</v>
      </c>
      <c r="E77" s="209"/>
      <c r="F77" s="211"/>
      <c r="G77" s="209"/>
      <c r="H77" s="212"/>
    </row>
    <row r="78" spans="1:8" s="2" customFormat="1" ht="22.5">
      <c r="A78" s="209"/>
      <c r="B78" s="209"/>
      <c r="C78" s="210"/>
      <c r="D78" s="209" t="s">
        <v>1234</v>
      </c>
      <c r="E78" s="209"/>
      <c r="F78" s="211"/>
      <c r="G78" s="209"/>
      <c r="H78" s="212"/>
    </row>
    <row r="79" spans="1:8" s="2" customFormat="1" ht="11.25">
      <c r="A79" s="203">
        <v>17</v>
      </c>
      <c r="B79" s="204" t="s">
        <v>594</v>
      </c>
      <c r="C79" s="205" t="s">
        <v>1235</v>
      </c>
      <c r="D79" s="205" t="s">
        <v>1236</v>
      </c>
      <c r="E79" s="205" t="s">
        <v>197</v>
      </c>
      <c r="F79" s="206">
        <v>15.68</v>
      </c>
      <c r="G79" s="207"/>
      <c r="H79" s="208"/>
    </row>
    <row r="80" spans="1:8" s="2" customFormat="1" ht="11.25">
      <c r="A80" s="209"/>
      <c r="B80" s="209"/>
      <c r="C80" s="210"/>
      <c r="D80" s="209" t="s">
        <v>1237</v>
      </c>
      <c r="E80" s="209"/>
      <c r="F80" s="211"/>
      <c r="G80" s="209"/>
      <c r="H80" s="212"/>
    </row>
    <row r="81" spans="1:8" s="2" customFormat="1" ht="11.25">
      <c r="A81" s="213"/>
      <c r="B81" s="213"/>
      <c r="C81" s="210"/>
      <c r="D81" s="213" t="s">
        <v>1238</v>
      </c>
      <c r="E81" s="213"/>
      <c r="F81" s="214">
        <v>1.42</v>
      </c>
      <c r="G81" s="213"/>
      <c r="H81" s="215"/>
    </row>
    <row r="82" spans="1:8" s="2" customFormat="1" ht="11.25">
      <c r="A82" s="209"/>
      <c r="B82" s="209"/>
      <c r="C82" s="210"/>
      <c r="D82" s="209" t="s">
        <v>1231</v>
      </c>
      <c r="E82" s="209"/>
      <c r="F82" s="211"/>
      <c r="G82" s="209"/>
      <c r="H82" s="212"/>
    </row>
    <row r="83" spans="1:8" s="2" customFormat="1" ht="11.25">
      <c r="A83" s="213"/>
      <c r="B83" s="213"/>
      <c r="C83" s="210"/>
      <c r="D83" s="213" t="s">
        <v>1239</v>
      </c>
      <c r="E83" s="213"/>
      <c r="F83" s="214">
        <v>14.26</v>
      </c>
      <c r="G83" s="213"/>
      <c r="H83" s="215"/>
    </row>
    <row r="84" spans="1:8" s="2" customFormat="1" ht="11.25">
      <c r="A84" s="220"/>
      <c r="B84" s="220"/>
      <c r="C84" s="221"/>
      <c r="D84" s="221" t="s">
        <v>192</v>
      </c>
      <c r="E84" s="220"/>
      <c r="F84" s="222">
        <v>15.68</v>
      </c>
      <c r="G84" s="220"/>
      <c r="H84" s="223"/>
    </row>
    <row r="85" spans="1:8" s="2" customFormat="1" ht="11.25">
      <c r="A85" s="203">
        <v>18</v>
      </c>
      <c r="B85" s="204" t="s">
        <v>594</v>
      </c>
      <c r="C85" s="205" t="s">
        <v>1240</v>
      </c>
      <c r="D85" s="205" t="s">
        <v>1241</v>
      </c>
      <c r="E85" s="205" t="s">
        <v>197</v>
      </c>
      <c r="F85" s="206">
        <v>15.68</v>
      </c>
      <c r="G85" s="207"/>
      <c r="H85" s="208"/>
    </row>
    <row r="86" spans="1:8" s="2" customFormat="1" ht="11.25">
      <c r="A86" s="203">
        <v>19</v>
      </c>
      <c r="B86" s="204" t="s">
        <v>594</v>
      </c>
      <c r="C86" s="205" t="s">
        <v>1242</v>
      </c>
      <c r="D86" s="205" t="s">
        <v>1243</v>
      </c>
      <c r="E86" s="205" t="s">
        <v>320</v>
      </c>
      <c r="F86" s="206">
        <v>0.24</v>
      </c>
      <c r="G86" s="207"/>
      <c r="H86" s="208"/>
    </row>
    <row r="87" spans="1:8" s="2" customFormat="1" ht="11.25">
      <c r="A87" s="209"/>
      <c r="B87" s="209"/>
      <c r="C87" s="210"/>
      <c r="D87" s="209" t="s">
        <v>1231</v>
      </c>
      <c r="E87" s="209"/>
      <c r="F87" s="211"/>
      <c r="G87" s="209"/>
      <c r="H87" s="212"/>
    </row>
    <row r="88" spans="1:8" s="2" customFormat="1" ht="11.25">
      <c r="A88" s="213"/>
      <c r="B88" s="213"/>
      <c r="C88" s="210"/>
      <c r="D88" s="213" t="s">
        <v>1244</v>
      </c>
      <c r="E88" s="213"/>
      <c r="F88" s="214">
        <v>0.24</v>
      </c>
      <c r="G88" s="213"/>
      <c r="H88" s="215"/>
    </row>
    <row r="89" spans="1:8" s="2" customFormat="1" ht="11.25">
      <c r="A89" s="220"/>
      <c r="B89" s="220"/>
      <c r="C89" s="221"/>
      <c r="D89" s="221" t="s">
        <v>192</v>
      </c>
      <c r="E89" s="220"/>
      <c r="F89" s="222">
        <v>0.24</v>
      </c>
      <c r="G89" s="220"/>
      <c r="H89" s="223"/>
    </row>
    <row r="90" spans="1:8" s="2" customFormat="1" ht="11.25">
      <c r="A90" s="203">
        <v>20</v>
      </c>
      <c r="B90" s="204" t="s">
        <v>594</v>
      </c>
      <c r="C90" s="205" t="s">
        <v>1245</v>
      </c>
      <c r="D90" s="205" t="s">
        <v>1246</v>
      </c>
      <c r="E90" s="205" t="s">
        <v>320</v>
      </c>
      <c r="F90" s="206">
        <v>0.41</v>
      </c>
      <c r="G90" s="207"/>
      <c r="H90" s="208"/>
    </row>
    <row r="91" spans="1:8" s="2" customFormat="1" ht="11.25">
      <c r="A91" s="209"/>
      <c r="B91" s="209"/>
      <c r="C91" s="210"/>
      <c r="D91" s="209" t="s">
        <v>1247</v>
      </c>
      <c r="E91" s="209"/>
      <c r="F91" s="211"/>
      <c r="G91" s="209"/>
      <c r="H91" s="212"/>
    </row>
    <row r="92" spans="1:8" s="2" customFormat="1" ht="11.25">
      <c r="A92" s="213"/>
      <c r="B92" s="213"/>
      <c r="C92" s="210"/>
      <c r="D92" s="213" t="s">
        <v>1248</v>
      </c>
      <c r="E92" s="213"/>
      <c r="F92" s="214">
        <v>0.15</v>
      </c>
      <c r="G92" s="213"/>
      <c r="H92" s="215"/>
    </row>
    <row r="93" spans="1:8" s="2" customFormat="1" ht="11.25">
      <c r="A93" s="209"/>
      <c r="B93" s="209"/>
      <c r="C93" s="210"/>
      <c r="D93" s="209" t="s">
        <v>1231</v>
      </c>
      <c r="E93" s="209"/>
      <c r="F93" s="211"/>
      <c r="G93" s="209"/>
      <c r="H93" s="212"/>
    </row>
    <row r="94" spans="1:8" s="2" customFormat="1" ht="11.25">
      <c r="A94" s="213"/>
      <c r="B94" s="213"/>
      <c r="C94" s="210"/>
      <c r="D94" s="213" t="s">
        <v>1249</v>
      </c>
      <c r="E94" s="213"/>
      <c r="F94" s="214">
        <v>0.26</v>
      </c>
      <c r="G94" s="213"/>
      <c r="H94" s="215"/>
    </row>
    <row r="95" spans="1:8" s="2" customFormat="1" ht="11.25">
      <c r="A95" s="220"/>
      <c r="B95" s="220"/>
      <c r="C95" s="221"/>
      <c r="D95" s="221" t="s">
        <v>192</v>
      </c>
      <c r="E95" s="220"/>
      <c r="F95" s="222">
        <v>0.41</v>
      </c>
      <c r="G95" s="220"/>
      <c r="H95" s="223"/>
    </row>
    <row r="96" spans="1:8" s="2" customFormat="1" ht="12.75">
      <c r="A96" s="152"/>
      <c r="B96" s="152"/>
      <c r="C96" s="201" t="s">
        <v>44</v>
      </c>
      <c r="D96" s="201" t="s">
        <v>584</v>
      </c>
      <c r="E96" s="152"/>
      <c r="F96" s="152"/>
      <c r="G96" s="152"/>
      <c r="H96" s="224"/>
    </row>
    <row r="97" spans="1:8" s="2" customFormat="1" ht="11.25">
      <c r="A97" s="203">
        <v>21</v>
      </c>
      <c r="B97" s="204" t="s">
        <v>594</v>
      </c>
      <c r="C97" s="205" t="s">
        <v>595</v>
      </c>
      <c r="D97" s="205" t="s">
        <v>596</v>
      </c>
      <c r="E97" s="205" t="s">
        <v>597</v>
      </c>
      <c r="F97" s="206">
        <v>3.1</v>
      </c>
      <c r="G97" s="207"/>
      <c r="H97" s="208"/>
    </row>
    <row r="98" spans="1:8" s="2" customFormat="1" ht="11.25">
      <c r="A98" s="209"/>
      <c r="B98" s="209"/>
      <c r="C98" s="210"/>
      <c r="D98" s="209" t="s">
        <v>1250</v>
      </c>
      <c r="E98" s="209"/>
      <c r="F98" s="211"/>
      <c r="G98" s="209"/>
      <c r="H98" s="212"/>
    </row>
    <row r="99" spans="1:8" s="2" customFormat="1" ht="11.25">
      <c r="A99" s="213"/>
      <c r="B99" s="213"/>
      <c r="C99" s="210"/>
      <c r="D99" s="213" t="s">
        <v>1251</v>
      </c>
      <c r="E99" s="213"/>
      <c r="F99" s="214">
        <v>1.92</v>
      </c>
      <c r="G99" s="213"/>
      <c r="H99" s="215"/>
    </row>
    <row r="100" spans="1:8" s="2" customFormat="1" ht="11.25">
      <c r="A100" s="213"/>
      <c r="B100" s="213"/>
      <c r="C100" s="210"/>
      <c r="D100" s="213" t="s">
        <v>1252</v>
      </c>
      <c r="E100" s="213"/>
      <c r="F100" s="214">
        <v>-0.95</v>
      </c>
      <c r="G100" s="213"/>
      <c r="H100" s="215"/>
    </row>
    <row r="101" spans="1:8" s="2" customFormat="1" ht="11.25">
      <c r="A101" s="209"/>
      <c r="B101" s="209"/>
      <c r="C101" s="210"/>
      <c r="D101" s="209" t="s">
        <v>1253</v>
      </c>
      <c r="E101" s="209"/>
      <c r="F101" s="211"/>
      <c r="G101" s="209"/>
      <c r="H101" s="212"/>
    </row>
    <row r="102" spans="1:8" s="2" customFormat="1" ht="11.25">
      <c r="A102" s="213"/>
      <c r="B102" s="213"/>
      <c r="C102" s="210"/>
      <c r="D102" s="213" t="s">
        <v>1254</v>
      </c>
      <c r="E102" s="213"/>
      <c r="F102" s="214">
        <v>0.93</v>
      </c>
      <c r="G102" s="213"/>
      <c r="H102" s="215"/>
    </row>
    <row r="103" spans="1:8" s="2" customFormat="1" ht="11.25">
      <c r="A103" s="209"/>
      <c r="B103" s="209"/>
      <c r="C103" s="210"/>
      <c r="D103" s="209" t="s">
        <v>1255</v>
      </c>
      <c r="E103" s="209"/>
      <c r="F103" s="211"/>
      <c r="G103" s="209"/>
      <c r="H103" s="212"/>
    </row>
    <row r="104" spans="1:8" s="2" customFormat="1" ht="11.25">
      <c r="A104" s="213"/>
      <c r="B104" s="213"/>
      <c r="C104" s="210"/>
      <c r="D104" s="213" t="s">
        <v>1256</v>
      </c>
      <c r="E104" s="213"/>
      <c r="F104" s="214">
        <v>1.2</v>
      </c>
      <c r="G104" s="213"/>
      <c r="H104" s="215"/>
    </row>
    <row r="105" spans="1:8" s="2" customFormat="1" ht="11.25">
      <c r="A105" s="220"/>
      <c r="B105" s="220"/>
      <c r="C105" s="221"/>
      <c r="D105" s="221" t="s">
        <v>192</v>
      </c>
      <c r="E105" s="220"/>
      <c r="F105" s="222">
        <v>3.1</v>
      </c>
      <c r="G105" s="220"/>
      <c r="H105" s="223"/>
    </row>
    <row r="106" spans="1:8" s="2" customFormat="1" ht="22.5">
      <c r="A106" s="209"/>
      <c r="B106" s="209"/>
      <c r="C106" s="210"/>
      <c r="D106" s="209" t="s">
        <v>604</v>
      </c>
      <c r="E106" s="209"/>
      <c r="F106" s="211"/>
      <c r="G106" s="209"/>
      <c r="H106" s="212"/>
    </row>
    <row r="107" spans="1:8" s="2" customFormat="1" ht="11.25">
      <c r="A107" s="203">
        <v>22</v>
      </c>
      <c r="B107" s="204" t="s">
        <v>594</v>
      </c>
      <c r="C107" s="205" t="s">
        <v>1257</v>
      </c>
      <c r="D107" s="205" t="s">
        <v>1258</v>
      </c>
      <c r="E107" s="205" t="s">
        <v>597</v>
      </c>
      <c r="F107" s="206">
        <v>1.88</v>
      </c>
      <c r="G107" s="207"/>
      <c r="H107" s="208"/>
    </row>
    <row r="108" spans="1:8" s="2" customFormat="1" ht="11.25">
      <c r="A108" s="213"/>
      <c r="B108" s="213"/>
      <c r="C108" s="210"/>
      <c r="D108" s="213" t="s">
        <v>1259</v>
      </c>
      <c r="E108" s="213"/>
      <c r="F108" s="214">
        <v>1.88</v>
      </c>
      <c r="G108" s="213"/>
      <c r="H108" s="215"/>
    </row>
    <row r="109" spans="1:8" s="2" customFormat="1" ht="11.25">
      <c r="A109" s="220"/>
      <c r="B109" s="220"/>
      <c r="C109" s="221"/>
      <c r="D109" s="221" t="s">
        <v>192</v>
      </c>
      <c r="E109" s="220"/>
      <c r="F109" s="222">
        <v>1.88</v>
      </c>
      <c r="G109" s="220"/>
      <c r="H109" s="223"/>
    </row>
    <row r="110" spans="1:8" s="2" customFormat="1" ht="11.25">
      <c r="A110" s="203">
        <v>23</v>
      </c>
      <c r="B110" s="204" t="s">
        <v>594</v>
      </c>
      <c r="C110" s="205" t="s">
        <v>1260</v>
      </c>
      <c r="D110" s="205" t="s">
        <v>1261</v>
      </c>
      <c r="E110" s="205" t="s">
        <v>245</v>
      </c>
      <c r="F110" s="206">
        <v>1</v>
      </c>
      <c r="G110" s="207"/>
      <c r="H110" s="208"/>
    </row>
    <row r="111" spans="1:8" s="2" customFormat="1" ht="22.5">
      <c r="A111" s="203">
        <v>24</v>
      </c>
      <c r="B111" s="204" t="s">
        <v>594</v>
      </c>
      <c r="C111" s="205" t="s">
        <v>1262</v>
      </c>
      <c r="D111" s="205" t="s">
        <v>1263</v>
      </c>
      <c r="E111" s="205" t="s">
        <v>245</v>
      </c>
      <c r="F111" s="206">
        <v>1</v>
      </c>
      <c r="G111" s="207"/>
      <c r="H111" s="208"/>
    </row>
    <row r="112" spans="1:8" s="2" customFormat="1" ht="11.25">
      <c r="A112" s="209"/>
      <c r="B112" s="209"/>
      <c r="C112" s="210"/>
      <c r="D112" s="209" t="s">
        <v>1264</v>
      </c>
      <c r="E112" s="209"/>
      <c r="F112" s="211"/>
      <c r="G112" s="209"/>
      <c r="H112" s="212"/>
    </row>
    <row r="113" spans="1:8" s="2" customFormat="1" ht="11.25">
      <c r="A113" s="213"/>
      <c r="B113" s="213"/>
      <c r="C113" s="210"/>
      <c r="D113" s="213" t="s">
        <v>247</v>
      </c>
      <c r="E113" s="213"/>
      <c r="F113" s="214">
        <v>1</v>
      </c>
      <c r="G113" s="213"/>
      <c r="H113" s="215"/>
    </row>
    <row r="114" spans="1:8" s="2" customFormat="1" ht="11.25">
      <c r="A114" s="220"/>
      <c r="B114" s="220"/>
      <c r="C114" s="221"/>
      <c r="D114" s="221" t="s">
        <v>192</v>
      </c>
      <c r="E114" s="220"/>
      <c r="F114" s="222">
        <v>1</v>
      </c>
      <c r="G114" s="220"/>
      <c r="H114" s="223"/>
    </row>
    <row r="115" spans="1:8" s="2" customFormat="1" ht="11.25">
      <c r="A115" s="203">
        <v>25</v>
      </c>
      <c r="B115" s="204" t="s">
        <v>594</v>
      </c>
      <c r="C115" s="205" t="s">
        <v>1265</v>
      </c>
      <c r="D115" s="205" t="s">
        <v>1266</v>
      </c>
      <c r="E115" s="205" t="s">
        <v>197</v>
      </c>
      <c r="F115" s="206">
        <v>18</v>
      </c>
      <c r="G115" s="207"/>
      <c r="H115" s="208"/>
    </row>
    <row r="116" spans="1:8" s="2" customFormat="1" ht="11.25">
      <c r="A116" s="209"/>
      <c r="B116" s="209"/>
      <c r="C116" s="210"/>
      <c r="D116" s="209" t="s">
        <v>1267</v>
      </c>
      <c r="E116" s="209"/>
      <c r="F116" s="211"/>
      <c r="G116" s="209"/>
      <c r="H116" s="212"/>
    </row>
    <row r="117" spans="1:8" s="2" customFormat="1" ht="11.25">
      <c r="A117" s="213"/>
      <c r="B117" s="213"/>
      <c r="C117" s="210"/>
      <c r="D117" s="213" t="s">
        <v>1268</v>
      </c>
      <c r="E117" s="213"/>
      <c r="F117" s="214">
        <v>18</v>
      </c>
      <c r="G117" s="213"/>
      <c r="H117" s="215"/>
    </row>
    <row r="118" spans="1:8" s="2" customFormat="1" ht="11.25">
      <c r="A118" s="220"/>
      <c r="B118" s="220"/>
      <c r="C118" s="221"/>
      <c r="D118" s="221" t="s">
        <v>192</v>
      </c>
      <c r="E118" s="220"/>
      <c r="F118" s="222">
        <v>18</v>
      </c>
      <c r="G118" s="220"/>
      <c r="H118" s="223"/>
    </row>
    <row r="119" spans="1:8" s="2" customFormat="1" ht="12.75">
      <c r="A119" s="152"/>
      <c r="B119" s="152"/>
      <c r="C119" s="201" t="s">
        <v>50</v>
      </c>
      <c r="D119" s="201" t="s">
        <v>950</v>
      </c>
      <c r="E119" s="152"/>
      <c r="F119" s="152"/>
      <c r="G119" s="152"/>
      <c r="H119" s="224"/>
    </row>
    <row r="120" spans="1:8" s="2" customFormat="1" ht="11.25">
      <c r="A120" s="203">
        <v>26</v>
      </c>
      <c r="B120" s="204" t="s">
        <v>594</v>
      </c>
      <c r="C120" s="205" t="s">
        <v>1269</v>
      </c>
      <c r="D120" s="205" t="s">
        <v>1270</v>
      </c>
      <c r="E120" s="205" t="s">
        <v>597</v>
      </c>
      <c r="F120" s="206">
        <v>3.81</v>
      </c>
      <c r="G120" s="207"/>
      <c r="H120" s="208"/>
    </row>
    <row r="121" spans="1:8" s="2" customFormat="1" ht="11.25">
      <c r="A121" s="209"/>
      <c r="B121" s="209"/>
      <c r="C121" s="210"/>
      <c r="D121" s="209" t="s">
        <v>1271</v>
      </c>
      <c r="E121" s="209"/>
      <c r="F121" s="211"/>
      <c r="G121" s="209"/>
      <c r="H121" s="212"/>
    </row>
    <row r="122" spans="1:8" s="2" customFormat="1" ht="11.25">
      <c r="A122" s="213"/>
      <c r="B122" s="213"/>
      <c r="C122" s="210"/>
      <c r="D122" s="213" t="s">
        <v>1272</v>
      </c>
      <c r="E122" s="213"/>
      <c r="F122" s="214">
        <v>3.81</v>
      </c>
      <c r="G122" s="213"/>
      <c r="H122" s="215"/>
    </row>
    <row r="123" spans="1:8" s="2" customFormat="1" ht="11.25">
      <c r="A123" s="220"/>
      <c r="B123" s="220"/>
      <c r="C123" s="221"/>
      <c r="D123" s="221" t="s">
        <v>192</v>
      </c>
      <c r="E123" s="220"/>
      <c r="F123" s="222">
        <v>3.81</v>
      </c>
      <c r="G123" s="220"/>
      <c r="H123" s="223"/>
    </row>
    <row r="124" spans="1:8" s="2" customFormat="1" ht="11.25">
      <c r="A124" s="203">
        <v>27</v>
      </c>
      <c r="B124" s="204" t="s">
        <v>594</v>
      </c>
      <c r="C124" s="205" t="s">
        <v>1273</v>
      </c>
      <c r="D124" s="205" t="s">
        <v>1274</v>
      </c>
      <c r="E124" s="205" t="s">
        <v>320</v>
      </c>
      <c r="F124" s="206">
        <v>0.04</v>
      </c>
      <c r="G124" s="207"/>
      <c r="H124" s="208"/>
    </row>
    <row r="125" spans="1:8" s="2" customFormat="1" ht="11.25">
      <c r="A125" s="213"/>
      <c r="B125" s="213"/>
      <c r="C125" s="210"/>
      <c r="D125" s="213" t="s">
        <v>1275</v>
      </c>
      <c r="E125" s="213"/>
      <c r="F125" s="214">
        <v>0.04</v>
      </c>
      <c r="G125" s="213"/>
      <c r="H125" s="215"/>
    </row>
    <row r="126" spans="1:8" s="2" customFormat="1" ht="11.25">
      <c r="A126" s="220"/>
      <c r="B126" s="220"/>
      <c r="C126" s="221"/>
      <c r="D126" s="221" t="s">
        <v>192</v>
      </c>
      <c r="E126" s="220"/>
      <c r="F126" s="222">
        <v>0.04</v>
      </c>
      <c r="G126" s="220"/>
      <c r="H126" s="223"/>
    </row>
    <row r="127" spans="1:8" s="2" customFormat="1" ht="22.5">
      <c r="A127" s="203">
        <v>28</v>
      </c>
      <c r="B127" s="204" t="s">
        <v>594</v>
      </c>
      <c r="C127" s="205" t="s">
        <v>1276</v>
      </c>
      <c r="D127" s="205" t="s">
        <v>1277</v>
      </c>
      <c r="E127" s="205" t="s">
        <v>197</v>
      </c>
      <c r="F127" s="206">
        <v>13.34</v>
      </c>
      <c r="G127" s="207"/>
      <c r="H127" s="208"/>
    </row>
    <row r="128" spans="1:8" s="2" customFormat="1" ht="11.25">
      <c r="A128" s="209"/>
      <c r="B128" s="209"/>
      <c r="C128" s="210"/>
      <c r="D128" s="209" t="s">
        <v>1278</v>
      </c>
      <c r="E128" s="209"/>
      <c r="F128" s="211"/>
      <c r="G128" s="209"/>
      <c r="H128" s="212"/>
    </row>
    <row r="129" spans="1:8" s="2" customFormat="1" ht="11.25">
      <c r="A129" s="213"/>
      <c r="B129" s="213"/>
      <c r="C129" s="210"/>
      <c r="D129" s="213" t="s">
        <v>1279</v>
      </c>
      <c r="E129" s="213"/>
      <c r="F129" s="214">
        <v>3.4</v>
      </c>
      <c r="G129" s="213"/>
      <c r="H129" s="215"/>
    </row>
    <row r="130" spans="1:8" s="2" customFormat="1" ht="11.25">
      <c r="A130" s="213"/>
      <c r="B130" s="213"/>
      <c r="C130" s="210"/>
      <c r="D130" s="213" t="s">
        <v>1280</v>
      </c>
      <c r="E130" s="213"/>
      <c r="F130" s="214">
        <v>2.24</v>
      </c>
      <c r="G130" s="213"/>
      <c r="H130" s="215"/>
    </row>
    <row r="131" spans="1:8" s="2" customFormat="1" ht="11.25">
      <c r="A131" s="213"/>
      <c r="B131" s="213"/>
      <c r="C131" s="210"/>
      <c r="D131" s="213" t="s">
        <v>1281</v>
      </c>
      <c r="E131" s="213"/>
      <c r="F131" s="214">
        <v>1.03</v>
      </c>
      <c r="G131" s="213"/>
      <c r="H131" s="215"/>
    </row>
    <row r="132" spans="1:8" s="2" customFormat="1" ht="11.25">
      <c r="A132" s="216"/>
      <c r="B132" s="216"/>
      <c r="C132" s="210"/>
      <c r="D132" s="217" t="s">
        <v>153</v>
      </c>
      <c r="E132" s="217"/>
      <c r="F132" s="218">
        <v>6.67</v>
      </c>
      <c r="G132" s="216"/>
      <c r="H132" s="219"/>
    </row>
    <row r="133" spans="1:8" s="2" customFormat="1" ht="11.25">
      <c r="A133" s="209"/>
      <c r="B133" s="209"/>
      <c r="C133" s="210"/>
      <c r="D133" s="209" t="s">
        <v>1282</v>
      </c>
      <c r="E133" s="209"/>
      <c r="F133" s="211"/>
      <c r="G133" s="209"/>
      <c r="H133" s="212"/>
    </row>
    <row r="134" spans="1:8" s="2" customFormat="1" ht="11.25">
      <c r="A134" s="213"/>
      <c r="B134" s="213"/>
      <c r="C134" s="210"/>
      <c r="D134" s="213" t="s">
        <v>1283</v>
      </c>
      <c r="E134" s="213"/>
      <c r="F134" s="214">
        <v>6.67</v>
      </c>
      <c r="G134" s="213"/>
      <c r="H134" s="215"/>
    </row>
    <row r="135" spans="1:8" s="2" customFormat="1" ht="11.25">
      <c r="A135" s="220"/>
      <c r="B135" s="220"/>
      <c r="C135" s="221"/>
      <c r="D135" s="221" t="s">
        <v>192</v>
      </c>
      <c r="E135" s="220"/>
      <c r="F135" s="222">
        <v>13.34</v>
      </c>
      <c r="G135" s="220"/>
      <c r="H135" s="223"/>
    </row>
    <row r="136" spans="1:8" s="2" customFormat="1" ht="22.5">
      <c r="A136" s="203">
        <v>29</v>
      </c>
      <c r="B136" s="204" t="s">
        <v>594</v>
      </c>
      <c r="C136" s="205" t="s">
        <v>1284</v>
      </c>
      <c r="D136" s="205" t="s">
        <v>1285</v>
      </c>
      <c r="E136" s="205" t="s">
        <v>197</v>
      </c>
      <c r="F136" s="206">
        <v>13.34</v>
      </c>
      <c r="G136" s="207"/>
      <c r="H136" s="208"/>
    </row>
    <row r="137" spans="1:8" s="2" customFormat="1" ht="12.75">
      <c r="A137" s="152"/>
      <c r="B137" s="152"/>
      <c r="C137" s="201" t="s">
        <v>54</v>
      </c>
      <c r="D137" s="201" t="s">
        <v>1286</v>
      </c>
      <c r="E137" s="152"/>
      <c r="F137" s="152"/>
      <c r="G137" s="152"/>
      <c r="H137" s="224"/>
    </row>
    <row r="138" spans="1:8" s="2" customFormat="1" ht="11.25">
      <c r="A138" s="203">
        <v>30</v>
      </c>
      <c r="B138" s="204" t="s">
        <v>1160</v>
      </c>
      <c r="C138" s="205" t="s">
        <v>1287</v>
      </c>
      <c r="D138" s="205" t="s">
        <v>1288</v>
      </c>
      <c r="E138" s="205" t="s">
        <v>597</v>
      </c>
      <c r="F138" s="206">
        <v>12.6</v>
      </c>
      <c r="G138" s="207"/>
      <c r="H138" s="208"/>
    </row>
    <row r="139" spans="1:8" s="2" customFormat="1" ht="11.25">
      <c r="A139" s="213"/>
      <c r="B139" s="213"/>
      <c r="C139" s="210"/>
      <c r="D139" s="213" t="s">
        <v>1289</v>
      </c>
      <c r="E139" s="213"/>
      <c r="F139" s="214">
        <v>12.6</v>
      </c>
      <c r="G139" s="213"/>
      <c r="H139" s="215"/>
    </row>
    <row r="140" spans="1:8" s="2" customFormat="1" ht="11.25">
      <c r="A140" s="220"/>
      <c r="B140" s="220"/>
      <c r="C140" s="221"/>
      <c r="D140" s="221" t="s">
        <v>192</v>
      </c>
      <c r="E140" s="220"/>
      <c r="F140" s="222">
        <v>12.6</v>
      </c>
      <c r="G140" s="220"/>
      <c r="H140" s="223"/>
    </row>
    <row r="141" spans="1:8" s="2" customFormat="1" ht="11.25">
      <c r="A141" s="203">
        <v>31</v>
      </c>
      <c r="B141" s="204" t="s">
        <v>1160</v>
      </c>
      <c r="C141" s="205" t="s">
        <v>1290</v>
      </c>
      <c r="D141" s="205" t="s">
        <v>1291</v>
      </c>
      <c r="E141" s="205" t="s">
        <v>197</v>
      </c>
      <c r="F141" s="206">
        <v>153.38</v>
      </c>
      <c r="G141" s="207"/>
      <c r="H141" s="208"/>
    </row>
    <row r="142" spans="1:8" s="2" customFormat="1" ht="11.25">
      <c r="A142" s="209"/>
      <c r="B142" s="209"/>
      <c r="C142" s="210"/>
      <c r="D142" s="209" t="s">
        <v>1292</v>
      </c>
      <c r="E142" s="209"/>
      <c r="F142" s="211"/>
      <c r="G142" s="209"/>
      <c r="H142" s="212"/>
    </row>
    <row r="143" spans="1:8" s="2" customFormat="1" ht="11.25">
      <c r="A143" s="213"/>
      <c r="B143" s="213"/>
      <c r="C143" s="210"/>
      <c r="D143" s="213" t="s">
        <v>1293</v>
      </c>
      <c r="E143" s="213"/>
      <c r="F143" s="214">
        <v>33.38</v>
      </c>
      <c r="G143" s="213"/>
      <c r="H143" s="215"/>
    </row>
    <row r="144" spans="1:8" s="2" customFormat="1" ht="11.25">
      <c r="A144" s="209"/>
      <c r="B144" s="209"/>
      <c r="C144" s="210"/>
      <c r="D144" s="209" t="s">
        <v>1294</v>
      </c>
      <c r="E144" s="209"/>
      <c r="F144" s="211"/>
      <c r="G144" s="209"/>
      <c r="H144" s="212"/>
    </row>
    <row r="145" spans="1:8" s="2" customFormat="1" ht="11.25">
      <c r="A145" s="213"/>
      <c r="B145" s="213"/>
      <c r="C145" s="210"/>
      <c r="D145" s="213" t="s">
        <v>819</v>
      </c>
      <c r="E145" s="213"/>
      <c r="F145" s="214">
        <v>120</v>
      </c>
      <c r="G145" s="213"/>
      <c r="H145" s="215"/>
    </row>
    <row r="146" spans="1:8" s="2" customFormat="1" ht="11.25">
      <c r="A146" s="220"/>
      <c r="B146" s="220"/>
      <c r="C146" s="221"/>
      <c r="D146" s="221" t="s">
        <v>192</v>
      </c>
      <c r="E146" s="220"/>
      <c r="F146" s="222">
        <v>153.38</v>
      </c>
      <c r="G146" s="220"/>
      <c r="H146" s="223"/>
    </row>
    <row r="147" spans="1:8" s="2" customFormat="1" ht="22.5">
      <c r="A147" s="203">
        <v>32</v>
      </c>
      <c r="B147" s="204" t="s">
        <v>1160</v>
      </c>
      <c r="C147" s="205" t="s">
        <v>1295</v>
      </c>
      <c r="D147" s="205" t="s">
        <v>1296</v>
      </c>
      <c r="E147" s="205" t="s">
        <v>197</v>
      </c>
      <c r="F147" s="206">
        <v>153.38</v>
      </c>
      <c r="G147" s="207"/>
      <c r="H147" s="208"/>
    </row>
    <row r="148" spans="1:8" s="2" customFormat="1" ht="22.5">
      <c r="A148" s="203">
        <v>33</v>
      </c>
      <c r="B148" s="204" t="s">
        <v>1160</v>
      </c>
      <c r="C148" s="205" t="s">
        <v>1297</v>
      </c>
      <c r="D148" s="205" t="s">
        <v>1298</v>
      </c>
      <c r="E148" s="205" t="s">
        <v>197</v>
      </c>
      <c r="F148" s="206">
        <v>153.38</v>
      </c>
      <c r="G148" s="207"/>
      <c r="H148" s="208"/>
    </row>
    <row r="149" spans="1:8" s="2" customFormat="1" ht="22.5">
      <c r="A149" s="203">
        <v>34</v>
      </c>
      <c r="B149" s="204" t="s">
        <v>1160</v>
      </c>
      <c r="C149" s="205" t="s">
        <v>1299</v>
      </c>
      <c r="D149" s="205" t="s">
        <v>1300</v>
      </c>
      <c r="E149" s="205" t="s">
        <v>144</v>
      </c>
      <c r="F149" s="206">
        <v>70</v>
      </c>
      <c r="G149" s="207"/>
      <c r="H149" s="208"/>
    </row>
    <row r="150" spans="1:8" s="2" customFormat="1" ht="11.25">
      <c r="A150" s="213"/>
      <c r="B150" s="213"/>
      <c r="C150" s="210"/>
      <c r="D150" s="213" t="s">
        <v>1132</v>
      </c>
      <c r="E150" s="213"/>
      <c r="F150" s="214">
        <v>70</v>
      </c>
      <c r="G150" s="213"/>
      <c r="H150" s="215"/>
    </row>
    <row r="151" spans="1:8" s="2" customFormat="1" ht="11.25">
      <c r="A151" s="220"/>
      <c r="B151" s="220"/>
      <c r="C151" s="221"/>
      <c r="D151" s="221" t="s">
        <v>192</v>
      </c>
      <c r="E151" s="220"/>
      <c r="F151" s="222">
        <v>70</v>
      </c>
      <c r="G151" s="220"/>
      <c r="H151" s="223"/>
    </row>
    <row r="152" spans="1:8" s="2" customFormat="1" ht="12.75">
      <c r="A152" s="152"/>
      <c r="B152" s="152"/>
      <c r="C152" s="201" t="s">
        <v>58</v>
      </c>
      <c r="D152" s="201" t="s">
        <v>140</v>
      </c>
      <c r="E152" s="152"/>
      <c r="F152" s="152"/>
      <c r="G152" s="152"/>
      <c r="H152" s="224"/>
    </row>
    <row r="153" spans="1:8" s="2" customFormat="1" ht="22.5">
      <c r="A153" s="203">
        <v>35</v>
      </c>
      <c r="B153" s="204" t="s">
        <v>141</v>
      </c>
      <c r="C153" s="205" t="s">
        <v>1301</v>
      </c>
      <c r="D153" s="205" t="s">
        <v>1302</v>
      </c>
      <c r="E153" s="205" t="s">
        <v>245</v>
      </c>
      <c r="F153" s="206">
        <v>3</v>
      </c>
      <c r="G153" s="207"/>
      <c r="H153" s="208"/>
    </row>
    <row r="154" spans="1:8" s="2" customFormat="1" ht="11.25">
      <c r="A154" s="209"/>
      <c r="B154" s="209"/>
      <c r="C154" s="210"/>
      <c r="D154" s="209" t="s">
        <v>1303</v>
      </c>
      <c r="E154" s="209"/>
      <c r="F154" s="211"/>
      <c r="G154" s="209"/>
      <c r="H154" s="212"/>
    </row>
    <row r="155" spans="1:8" s="2" customFormat="1" ht="11.25">
      <c r="A155" s="213"/>
      <c r="B155" s="213"/>
      <c r="C155" s="210"/>
      <c r="D155" s="213" t="s">
        <v>1304</v>
      </c>
      <c r="E155" s="213"/>
      <c r="F155" s="214">
        <v>1</v>
      </c>
      <c r="G155" s="213"/>
      <c r="H155" s="215"/>
    </row>
    <row r="156" spans="1:8" s="2" customFormat="1" ht="11.25">
      <c r="A156" s="213"/>
      <c r="B156" s="213"/>
      <c r="C156" s="210"/>
      <c r="D156" s="213" t="s">
        <v>1305</v>
      </c>
      <c r="E156" s="213"/>
      <c r="F156" s="214">
        <v>2</v>
      </c>
      <c r="G156" s="213"/>
      <c r="H156" s="215"/>
    </row>
    <row r="157" spans="1:8" s="2" customFormat="1" ht="11.25">
      <c r="A157" s="220"/>
      <c r="B157" s="220"/>
      <c r="C157" s="221"/>
      <c r="D157" s="221" t="s">
        <v>192</v>
      </c>
      <c r="E157" s="220"/>
      <c r="F157" s="222">
        <v>3</v>
      </c>
      <c r="G157" s="220"/>
      <c r="H157" s="223"/>
    </row>
    <row r="158" spans="1:8" s="2" customFormat="1" ht="11.25">
      <c r="A158" s="203">
        <v>36</v>
      </c>
      <c r="B158" s="204" t="s">
        <v>589</v>
      </c>
      <c r="C158" s="205" t="s">
        <v>1306</v>
      </c>
      <c r="D158" s="205" t="s">
        <v>1307</v>
      </c>
      <c r="E158" s="205" t="s">
        <v>197</v>
      </c>
      <c r="F158" s="206">
        <v>182.06</v>
      </c>
      <c r="G158" s="207"/>
      <c r="H158" s="208"/>
    </row>
    <row r="159" spans="1:8" s="2" customFormat="1" ht="11.25">
      <c r="A159" s="209"/>
      <c r="B159" s="209"/>
      <c r="C159" s="210"/>
      <c r="D159" s="209" t="s">
        <v>1308</v>
      </c>
      <c r="E159" s="209"/>
      <c r="F159" s="211"/>
      <c r="G159" s="209"/>
      <c r="H159" s="212"/>
    </row>
    <row r="160" spans="1:8" s="2" customFormat="1" ht="11.25">
      <c r="A160" s="213"/>
      <c r="B160" s="213"/>
      <c r="C160" s="210"/>
      <c r="D160" s="213" t="s">
        <v>1309</v>
      </c>
      <c r="E160" s="213"/>
      <c r="F160" s="214">
        <v>190.4</v>
      </c>
      <c r="G160" s="213"/>
      <c r="H160" s="215"/>
    </row>
    <row r="161" spans="1:8" s="2" customFormat="1" ht="11.25">
      <c r="A161" s="209"/>
      <c r="B161" s="209"/>
      <c r="C161" s="210"/>
      <c r="D161" s="209" t="s">
        <v>1310</v>
      </c>
      <c r="E161" s="209"/>
      <c r="F161" s="211"/>
      <c r="G161" s="209"/>
      <c r="H161" s="212"/>
    </row>
    <row r="162" spans="1:8" s="2" customFormat="1" ht="33.75">
      <c r="A162" s="213"/>
      <c r="B162" s="213"/>
      <c r="C162" s="210"/>
      <c r="D162" s="213" t="s">
        <v>1311</v>
      </c>
      <c r="E162" s="213"/>
      <c r="F162" s="214">
        <v>-28.34</v>
      </c>
      <c r="G162" s="213"/>
      <c r="H162" s="215"/>
    </row>
    <row r="163" spans="1:8" s="2" customFormat="1" ht="11.25">
      <c r="A163" s="209"/>
      <c r="B163" s="209"/>
      <c r="C163" s="210"/>
      <c r="D163" s="209" t="s">
        <v>1312</v>
      </c>
      <c r="E163" s="209"/>
      <c r="F163" s="211"/>
      <c r="G163" s="209"/>
      <c r="H163" s="212"/>
    </row>
    <row r="164" spans="1:8" s="2" customFormat="1" ht="11.25">
      <c r="A164" s="213"/>
      <c r="B164" s="213"/>
      <c r="C164" s="210"/>
      <c r="D164" s="213" t="s">
        <v>1313</v>
      </c>
      <c r="E164" s="213"/>
      <c r="F164" s="214">
        <v>20</v>
      </c>
      <c r="G164" s="213"/>
      <c r="H164" s="215"/>
    </row>
    <row r="165" spans="1:8" s="2" customFormat="1" ht="11.25">
      <c r="A165" s="220"/>
      <c r="B165" s="220"/>
      <c r="C165" s="221"/>
      <c r="D165" s="221" t="s">
        <v>192</v>
      </c>
      <c r="E165" s="220"/>
      <c r="F165" s="222">
        <v>182.06</v>
      </c>
      <c r="G165" s="220"/>
      <c r="H165" s="223"/>
    </row>
    <row r="166" spans="1:8" s="2" customFormat="1" ht="11.25">
      <c r="A166" s="203">
        <v>37</v>
      </c>
      <c r="B166" s="204" t="s">
        <v>589</v>
      </c>
      <c r="C166" s="205" t="s">
        <v>1314</v>
      </c>
      <c r="D166" s="205" t="s">
        <v>1315</v>
      </c>
      <c r="E166" s="205" t="s">
        <v>197</v>
      </c>
      <c r="F166" s="206">
        <v>40.8</v>
      </c>
      <c r="G166" s="207"/>
      <c r="H166" s="208"/>
    </row>
    <row r="167" spans="1:8" s="2" customFormat="1" ht="11.25">
      <c r="A167" s="209"/>
      <c r="B167" s="209"/>
      <c r="C167" s="210"/>
      <c r="D167" s="209" t="s">
        <v>1316</v>
      </c>
      <c r="E167" s="209"/>
      <c r="F167" s="211"/>
      <c r="G167" s="209"/>
      <c r="H167" s="212"/>
    </row>
    <row r="168" spans="1:8" s="2" customFormat="1" ht="11.25">
      <c r="A168" s="213"/>
      <c r="B168" s="213"/>
      <c r="C168" s="210"/>
      <c r="D168" s="213" t="s">
        <v>1317</v>
      </c>
      <c r="E168" s="213"/>
      <c r="F168" s="214">
        <v>40.8</v>
      </c>
      <c r="G168" s="213"/>
      <c r="H168" s="215"/>
    </row>
    <row r="169" spans="1:8" s="2" customFormat="1" ht="11.25">
      <c r="A169" s="220"/>
      <c r="B169" s="220"/>
      <c r="C169" s="221"/>
      <c r="D169" s="221" t="s">
        <v>192</v>
      </c>
      <c r="E169" s="220"/>
      <c r="F169" s="222">
        <v>40.8</v>
      </c>
      <c r="G169" s="220"/>
      <c r="H169" s="223"/>
    </row>
    <row r="170" spans="1:8" s="2" customFormat="1" ht="11.25">
      <c r="A170" s="203">
        <v>38</v>
      </c>
      <c r="B170" s="204" t="s">
        <v>589</v>
      </c>
      <c r="C170" s="205" t="s">
        <v>1318</v>
      </c>
      <c r="D170" s="205" t="s">
        <v>1319</v>
      </c>
      <c r="E170" s="205" t="s">
        <v>197</v>
      </c>
      <c r="F170" s="206">
        <v>182.06</v>
      </c>
      <c r="G170" s="207"/>
      <c r="H170" s="208"/>
    </row>
    <row r="171" spans="1:8" s="2" customFormat="1" ht="11.25">
      <c r="A171" s="203">
        <v>39</v>
      </c>
      <c r="B171" s="204" t="s">
        <v>589</v>
      </c>
      <c r="C171" s="205" t="s">
        <v>1320</v>
      </c>
      <c r="D171" s="205" t="s">
        <v>1321</v>
      </c>
      <c r="E171" s="205" t="s">
        <v>197</v>
      </c>
      <c r="F171" s="206">
        <v>40.8</v>
      </c>
      <c r="G171" s="207"/>
      <c r="H171" s="208"/>
    </row>
    <row r="172" spans="1:8" s="2" customFormat="1" ht="22.5">
      <c r="A172" s="203">
        <v>40</v>
      </c>
      <c r="B172" s="204" t="s">
        <v>594</v>
      </c>
      <c r="C172" s="205" t="s">
        <v>1322</v>
      </c>
      <c r="D172" s="205" t="s">
        <v>1323</v>
      </c>
      <c r="E172" s="205" t="s">
        <v>197</v>
      </c>
      <c r="F172" s="206">
        <v>62.63</v>
      </c>
      <c r="G172" s="207"/>
      <c r="H172" s="208"/>
    </row>
    <row r="173" spans="1:8" s="2" customFormat="1" ht="22.5">
      <c r="A173" s="203">
        <v>41</v>
      </c>
      <c r="B173" s="204" t="s">
        <v>594</v>
      </c>
      <c r="C173" s="205" t="s">
        <v>1324</v>
      </c>
      <c r="D173" s="205" t="s">
        <v>1325</v>
      </c>
      <c r="E173" s="205" t="s">
        <v>197</v>
      </c>
      <c r="F173" s="206">
        <v>62.63</v>
      </c>
      <c r="G173" s="207"/>
      <c r="H173" s="208"/>
    </row>
    <row r="174" spans="1:8" s="2" customFormat="1" ht="11.25">
      <c r="A174" s="209"/>
      <c r="B174" s="209"/>
      <c r="C174" s="210"/>
      <c r="D174" s="209" t="s">
        <v>1326</v>
      </c>
      <c r="E174" s="209"/>
      <c r="F174" s="211"/>
      <c r="G174" s="209"/>
      <c r="H174" s="212"/>
    </row>
    <row r="175" spans="1:8" s="2" customFormat="1" ht="11.25">
      <c r="A175" s="213"/>
      <c r="B175" s="213"/>
      <c r="C175" s="210"/>
      <c r="D175" s="213" t="s">
        <v>1327</v>
      </c>
      <c r="E175" s="213"/>
      <c r="F175" s="214">
        <v>36</v>
      </c>
      <c r="G175" s="213"/>
      <c r="H175" s="215"/>
    </row>
    <row r="176" spans="1:8" s="2" customFormat="1" ht="11.25">
      <c r="A176" s="209"/>
      <c r="B176" s="209"/>
      <c r="C176" s="210"/>
      <c r="D176" s="209" t="s">
        <v>1250</v>
      </c>
      <c r="E176" s="209"/>
      <c r="F176" s="211"/>
      <c r="G176" s="209"/>
      <c r="H176" s="212"/>
    </row>
    <row r="177" spans="1:8" s="2" customFormat="1" ht="11.25">
      <c r="A177" s="213"/>
      <c r="B177" s="213"/>
      <c r="C177" s="210"/>
      <c r="D177" s="213" t="s">
        <v>1328</v>
      </c>
      <c r="E177" s="213"/>
      <c r="F177" s="214">
        <v>6.87</v>
      </c>
      <c r="G177" s="213"/>
      <c r="H177" s="215"/>
    </row>
    <row r="178" spans="1:8" s="2" customFormat="1" ht="11.25">
      <c r="A178" s="213"/>
      <c r="B178" s="213"/>
      <c r="C178" s="210"/>
      <c r="D178" s="213" t="s">
        <v>1329</v>
      </c>
      <c r="E178" s="213"/>
      <c r="F178" s="214">
        <v>-3.15</v>
      </c>
      <c r="G178" s="213"/>
      <c r="H178" s="215"/>
    </row>
    <row r="179" spans="1:8" s="2" customFormat="1" ht="11.25">
      <c r="A179" s="209"/>
      <c r="B179" s="209"/>
      <c r="C179" s="210"/>
      <c r="D179" s="209" t="s">
        <v>1330</v>
      </c>
      <c r="E179" s="209"/>
      <c r="F179" s="211"/>
      <c r="G179" s="209"/>
      <c r="H179" s="212"/>
    </row>
    <row r="180" spans="1:8" s="2" customFormat="1" ht="11.25">
      <c r="A180" s="213"/>
      <c r="B180" s="213"/>
      <c r="C180" s="210"/>
      <c r="D180" s="213" t="s">
        <v>1331</v>
      </c>
      <c r="E180" s="213"/>
      <c r="F180" s="214">
        <v>12.77</v>
      </c>
      <c r="G180" s="213"/>
      <c r="H180" s="215"/>
    </row>
    <row r="181" spans="1:8" s="2" customFormat="1" ht="11.25">
      <c r="A181" s="213"/>
      <c r="B181" s="213"/>
      <c r="C181" s="210"/>
      <c r="D181" s="213" t="s">
        <v>1332</v>
      </c>
      <c r="E181" s="213"/>
      <c r="F181" s="214">
        <v>10.14</v>
      </c>
      <c r="G181" s="213"/>
      <c r="H181" s="215"/>
    </row>
    <row r="182" spans="1:8" s="2" customFormat="1" ht="11.25">
      <c r="A182" s="220"/>
      <c r="B182" s="220"/>
      <c r="C182" s="221"/>
      <c r="D182" s="221" t="s">
        <v>192</v>
      </c>
      <c r="E182" s="220"/>
      <c r="F182" s="222">
        <v>62.63</v>
      </c>
      <c r="G182" s="220"/>
      <c r="H182" s="223"/>
    </row>
    <row r="183" spans="1:8" s="2" customFormat="1" ht="33.75">
      <c r="A183" s="203">
        <v>42</v>
      </c>
      <c r="B183" s="204" t="s">
        <v>594</v>
      </c>
      <c r="C183" s="205" t="s">
        <v>1333</v>
      </c>
      <c r="D183" s="205" t="s">
        <v>1334</v>
      </c>
      <c r="E183" s="205" t="s">
        <v>197</v>
      </c>
      <c r="F183" s="206">
        <v>27</v>
      </c>
      <c r="G183" s="207"/>
      <c r="H183" s="208"/>
    </row>
    <row r="184" spans="1:8" s="2" customFormat="1" ht="11.25">
      <c r="A184" s="213"/>
      <c r="B184" s="213"/>
      <c r="C184" s="210"/>
      <c r="D184" s="213" t="s">
        <v>994</v>
      </c>
      <c r="E184" s="213"/>
      <c r="F184" s="214">
        <v>27</v>
      </c>
      <c r="G184" s="213"/>
      <c r="H184" s="215"/>
    </row>
    <row r="185" spans="1:8" s="2" customFormat="1" ht="11.25">
      <c r="A185" s="220"/>
      <c r="B185" s="220"/>
      <c r="C185" s="221"/>
      <c r="D185" s="221" t="s">
        <v>192</v>
      </c>
      <c r="E185" s="220"/>
      <c r="F185" s="222">
        <v>27</v>
      </c>
      <c r="G185" s="220"/>
      <c r="H185" s="223"/>
    </row>
    <row r="186" spans="1:8" s="2" customFormat="1" ht="22.5">
      <c r="A186" s="209"/>
      <c r="B186" s="209"/>
      <c r="C186" s="210"/>
      <c r="D186" s="209" t="s">
        <v>705</v>
      </c>
      <c r="E186" s="209"/>
      <c r="F186" s="211"/>
      <c r="G186" s="209"/>
      <c r="H186" s="212"/>
    </row>
    <row r="187" spans="1:8" s="2" customFormat="1" ht="33.75">
      <c r="A187" s="203">
        <v>43</v>
      </c>
      <c r="B187" s="204" t="s">
        <v>594</v>
      </c>
      <c r="C187" s="205" t="s">
        <v>1335</v>
      </c>
      <c r="D187" s="205" t="s">
        <v>1336</v>
      </c>
      <c r="E187" s="205" t="s">
        <v>197</v>
      </c>
      <c r="F187" s="206">
        <v>9</v>
      </c>
      <c r="G187" s="207"/>
      <c r="H187" s="208"/>
    </row>
    <row r="188" spans="1:8" s="2" customFormat="1" ht="11.25">
      <c r="A188" s="213"/>
      <c r="B188" s="213"/>
      <c r="C188" s="210"/>
      <c r="D188" s="213" t="s">
        <v>1337</v>
      </c>
      <c r="E188" s="213"/>
      <c r="F188" s="214">
        <v>9</v>
      </c>
      <c r="G188" s="213"/>
      <c r="H188" s="215"/>
    </row>
    <row r="189" spans="1:8" s="2" customFormat="1" ht="11.25">
      <c r="A189" s="220"/>
      <c r="B189" s="220"/>
      <c r="C189" s="221"/>
      <c r="D189" s="221" t="s">
        <v>192</v>
      </c>
      <c r="E189" s="220"/>
      <c r="F189" s="222">
        <v>9</v>
      </c>
      <c r="G189" s="220"/>
      <c r="H189" s="223"/>
    </row>
    <row r="190" spans="1:8" s="2" customFormat="1" ht="22.5">
      <c r="A190" s="209"/>
      <c r="B190" s="209"/>
      <c r="C190" s="210"/>
      <c r="D190" s="209" t="s">
        <v>705</v>
      </c>
      <c r="E190" s="209"/>
      <c r="F190" s="211"/>
      <c r="G190" s="209"/>
      <c r="H190" s="212"/>
    </row>
    <row r="191" spans="1:8" s="2" customFormat="1" ht="33.75">
      <c r="A191" s="203">
        <v>44</v>
      </c>
      <c r="B191" s="204" t="s">
        <v>594</v>
      </c>
      <c r="C191" s="205" t="s">
        <v>1338</v>
      </c>
      <c r="D191" s="205" t="s">
        <v>1339</v>
      </c>
      <c r="E191" s="205" t="s">
        <v>197</v>
      </c>
      <c r="F191" s="206">
        <v>2.46</v>
      </c>
      <c r="G191" s="207"/>
      <c r="H191" s="208"/>
    </row>
    <row r="192" spans="1:8" s="2" customFormat="1" ht="11.25">
      <c r="A192" s="213"/>
      <c r="B192" s="213"/>
      <c r="C192" s="210"/>
      <c r="D192" s="213" t="s">
        <v>1340</v>
      </c>
      <c r="E192" s="213"/>
      <c r="F192" s="214">
        <v>2.46</v>
      </c>
      <c r="G192" s="213"/>
      <c r="H192" s="215"/>
    </row>
    <row r="193" spans="1:8" s="2" customFormat="1" ht="11.25">
      <c r="A193" s="220"/>
      <c r="B193" s="220"/>
      <c r="C193" s="221"/>
      <c r="D193" s="221" t="s">
        <v>192</v>
      </c>
      <c r="E193" s="220"/>
      <c r="F193" s="222">
        <v>2.46</v>
      </c>
      <c r="G193" s="220"/>
      <c r="H193" s="223"/>
    </row>
    <row r="194" spans="1:8" s="2" customFormat="1" ht="22.5">
      <c r="A194" s="209"/>
      <c r="B194" s="209"/>
      <c r="C194" s="210"/>
      <c r="D194" s="209" t="s">
        <v>705</v>
      </c>
      <c r="E194" s="209"/>
      <c r="F194" s="211"/>
      <c r="G194" s="209"/>
      <c r="H194" s="212"/>
    </row>
    <row r="195" spans="1:8" s="2" customFormat="1" ht="33.75">
      <c r="A195" s="203">
        <v>45</v>
      </c>
      <c r="B195" s="204" t="s">
        <v>594</v>
      </c>
      <c r="C195" s="205" t="s">
        <v>1341</v>
      </c>
      <c r="D195" s="205" t="s">
        <v>1342</v>
      </c>
      <c r="E195" s="205" t="s">
        <v>197</v>
      </c>
      <c r="F195" s="206">
        <v>5.54</v>
      </c>
      <c r="G195" s="207"/>
      <c r="H195" s="208"/>
    </row>
    <row r="196" spans="1:8" s="2" customFormat="1" ht="11.25">
      <c r="A196" s="213"/>
      <c r="B196" s="213"/>
      <c r="C196" s="210"/>
      <c r="D196" s="213" t="s">
        <v>1343</v>
      </c>
      <c r="E196" s="213"/>
      <c r="F196" s="214">
        <v>5.54</v>
      </c>
      <c r="G196" s="213"/>
      <c r="H196" s="215"/>
    </row>
    <row r="197" spans="1:8" s="2" customFormat="1" ht="11.25">
      <c r="A197" s="220"/>
      <c r="B197" s="220"/>
      <c r="C197" s="221"/>
      <c r="D197" s="221" t="s">
        <v>192</v>
      </c>
      <c r="E197" s="220"/>
      <c r="F197" s="222">
        <v>5.54</v>
      </c>
      <c r="G197" s="220"/>
      <c r="H197" s="223"/>
    </row>
    <row r="198" spans="1:8" s="2" customFormat="1" ht="22.5">
      <c r="A198" s="209"/>
      <c r="B198" s="209"/>
      <c r="C198" s="210"/>
      <c r="D198" s="209" t="s">
        <v>705</v>
      </c>
      <c r="E198" s="209"/>
      <c r="F198" s="211"/>
      <c r="G198" s="209"/>
      <c r="H198" s="212"/>
    </row>
    <row r="199" spans="1:8" s="2" customFormat="1" ht="22.5">
      <c r="A199" s="203">
        <v>46</v>
      </c>
      <c r="B199" s="204" t="s">
        <v>141</v>
      </c>
      <c r="C199" s="205" t="s">
        <v>1344</v>
      </c>
      <c r="D199" s="205" t="s">
        <v>1345</v>
      </c>
      <c r="E199" s="205" t="s">
        <v>597</v>
      </c>
      <c r="F199" s="206">
        <v>0.3</v>
      </c>
      <c r="G199" s="207"/>
      <c r="H199" s="208"/>
    </row>
    <row r="200" spans="1:8" s="2" customFormat="1" ht="11.25">
      <c r="A200" s="209"/>
      <c r="B200" s="209"/>
      <c r="C200" s="210"/>
      <c r="D200" s="209" t="s">
        <v>1346</v>
      </c>
      <c r="E200" s="209"/>
      <c r="F200" s="211"/>
      <c r="G200" s="209"/>
      <c r="H200" s="212"/>
    </row>
    <row r="201" spans="1:8" s="2" customFormat="1" ht="11.25">
      <c r="A201" s="213"/>
      <c r="B201" s="213"/>
      <c r="C201" s="210"/>
      <c r="D201" s="213" t="s">
        <v>1347</v>
      </c>
      <c r="E201" s="213"/>
      <c r="F201" s="214">
        <v>0.3</v>
      </c>
      <c r="G201" s="213"/>
      <c r="H201" s="215"/>
    </row>
    <row r="202" spans="1:8" s="2" customFormat="1" ht="11.25">
      <c r="A202" s="220"/>
      <c r="B202" s="220"/>
      <c r="C202" s="221"/>
      <c r="D202" s="221" t="s">
        <v>192</v>
      </c>
      <c r="E202" s="220"/>
      <c r="F202" s="222">
        <v>0.3</v>
      </c>
      <c r="G202" s="220"/>
      <c r="H202" s="223"/>
    </row>
    <row r="203" spans="1:8" s="2" customFormat="1" ht="11.25">
      <c r="A203" s="203">
        <v>47</v>
      </c>
      <c r="B203" s="204" t="s">
        <v>594</v>
      </c>
      <c r="C203" s="205" t="s">
        <v>1348</v>
      </c>
      <c r="D203" s="205" t="s">
        <v>1349</v>
      </c>
      <c r="E203" s="205" t="s">
        <v>597</v>
      </c>
      <c r="F203" s="206">
        <v>0.4</v>
      </c>
      <c r="G203" s="207"/>
      <c r="H203" s="208"/>
    </row>
    <row r="204" spans="1:8" s="2" customFormat="1" ht="11.25">
      <c r="A204" s="209"/>
      <c r="B204" s="209"/>
      <c r="C204" s="210"/>
      <c r="D204" s="209" t="s">
        <v>1350</v>
      </c>
      <c r="E204" s="209"/>
      <c r="F204" s="211"/>
      <c r="G204" s="209"/>
      <c r="H204" s="212"/>
    </row>
    <row r="205" spans="1:8" s="2" customFormat="1" ht="11.25">
      <c r="A205" s="213"/>
      <c r="B205" s="213"/>
      <c r="C205" s="210"/>
      <c r="D205" s="213" t="s">
        <v>1351</v>
      </c>
      <c r="E205" s="213"/>
      <c r="F205" s="214">
        <v>0.4</v>
      </c>
      <c r="G205" s="213"/>
      <c r="H205" s="215"/>
    </row>
    <row r="206" spans="1:8" s="2" customFormat="1" ht="11.25">
      <c r="A206" s="220"/>
      <c r="B206" s="220"/>
      <c r="C206" s="221"/>
      <c r="D206" s="221" t="s">
        <v>192</v>
      </c>
      <c r="E206" s="220"/>
      <c r="F206" s="222">
        <v>0.4</v>
      </c>
      <c r="G206" s="220"/>
      <c r="H206" s="223"/>
    </row>
    <row r="207" spans="1:8" s="2" customFormat="1" ht="11.25">
      <c r="A207" s="209"/>
      <c r="B207" s="209"/>
      <c r="C207" s="210"/>
      <c r="D207" s="209" t="s">
        <v>1352</v>
      </c>
      <c r="E207" s="209"/>
      <c r="F207" s="211"/>
      <c r="G207" s="209"/>
      <c r="H207" s="212"/>
    </row>
    <row r="208" spans="1:8" s="2" customFormat="1" ht="22.5">
      <c r="A208" s="203">
        <v>48</v>
      </c>
      <c r="B208" s="204" t="s">
        <v>594</v>
      </c>
      <c r="C208" s="205" t="s">
        <v>1353</v>
      </c>
      <c r="D208" s="205" t="s">
        <v>1354</v>
      </c>
      <c r="E208" s="205" t="s">
        <v>597</v>
      </c>
      <c r="F208" s="206">
        <v>17.3</v>
      </c>
      <c r="G208" s="207"/>
      <c r="H208" s="208"/>
    </row>
    <row r="209" spans="1:8" s="2" customFormat="1" ht="11.25">
      <c r="A209" s="213"/>
      <c r="B209" s="213"/>
      <c r="C209" s="210"/>
      <c r="D209" s="213" t="s">
        <v>1355</v>
      </c>
      <c r="E209" s="213"/>
      <c r="F209" s="214">
        <v>17.3</v>
      </c>
      <c r="G209" s="213"/>
      <c r="H209" s="215"/>
    </row>
    <row r="210" spans="1:8" s="2" customFormat="1" ht="11.25">
      <c r="A210" s="220"/>
      <c r="B210" s="220"/>
      <c r="C210" s="221"/>
      <c r="D210" s="221" t="s">
        <v>192</v>
      </c>
      <c r="E210" s="220"/>
      <c r="F210" s="222">
        <v>17.3</v>
      </c>
      <c r="G210" s="220"/>
      <c r="H210" s="223"/>
    </row>
    <row r="211" spans="1:8" s="2" customFormat="1" ht="22.5">
      <c r="A211" s="203">
        <v>49</v>
      </c>
      <c r="B211" s="204" t="s">
        <v>594</v>
      </c>
      <c r="C211" s="205" t="s">
        <v>1356</v>
      </c>
      <c r="D211" s="205" t="s">
        <v>1357</v>
      </c>
      <c r="E211" s="205" t="s">
        <v>597</v>
      </c>
      <c r="F211" s="206">
        <v>17.3</v>
      </c>
      <c r="G211" s="207"/>
      <c r="H211" s="208"/>
    </row>
    <row r="212" spans="1:8" s="2" customFormat="1" ht="11.25">
      <c r="A212" s="203">
        <v>50</v>
      </c>
      <c r="B212" s="204" t="s">
        <v>594</v>
      </c>
      <c r="C212" s="205" t="s">
        <v>1358</v>
      </c>
      <c r="D212" s="205" t="s">
        <v>1359</v>
      </c>
      <c r="E212" s="205" t="s">
        <v>597</v>
      </c>
      <c r="F212" s="206">
        <v>16.9</v>
      </c>
      <c r="G212" s="207"/>
      <c r="H212" s="208"/>
    </row>
    <row r="213" spans="1:8" s="2" customFormat="1" ht="11.25">
      <c r="A213" s="209"/>
      <c r="B213" s="209"/>
      <c r="C213" s="210"/>
      <c r="D213" s="209" t="s">
        <v>1360</v>
      </c>
      <c r="E213" s="209"/>
      <c r="F213" s="211"/>
      <c r="G213" s="209"/>
      <c r="H213" s="212"/>
    </row>
    <row r="214" spans="1:8" s="2" customFormat="1" ht="11.25">
      <c r="A214" s="213"/>
      <c r="B214" s="213"/>
      <c r="C214" s="210"/>
      <c r="D214" s="213" t="s">
        <v>1361</v>
      </c>
      <c r="E214" s="213"/>
      <c r="F214" s="214">
        <v>16.9</v>
      </c>
      <c r="G214" s="213"/>
      <c r="H214" s="215"/>
    </row>
    <row r="215" spans="1:8" s="2" customFormat="1" ht="11.25">
      <c r="A215" s="220"/>
      <c r="B215" s="220"/>
      <c r="C215" s="221"/>
      <c r="D215" s="221" t="s">
        <v>192</v>
      </c>
      <c r="E215" s="220"/>
      <c r="F215" s="222">
        <v>16.9</v>
      </c>
      <c r="G215" s="220"/>
      <c r="H215" s="223"/>
    </row>
    <row r="216" spans="1:8" s="2" customFormat="1" ht="22.5">
      <c r="A216" s="209"/>
      <c r="B216" s="209"/>
      <c r="C216" s="210"/>
      <c r="D216" s="209" t="s">
        <v>1362</v>
      </c>
      <c r="E216" s="209"/>
      <c r="F216" s="211"/>
      <c r="G216" s="209"/>
      <c r="H216" s="212"/>
    </row>
    <row r="217" spans="1:8" s="2" customFormat="1" ht="22.5">
      <c r="A217" s="203">
        <v>51</v>
      </c>
      <c r="B217" s="204" t="s">
        <v>594</v>
      </c>
      <c r="C217" s="205" t="s">
        <v>1363</v>
      </c>
      <c r="D217" s="205" t="s">
        <v>1364</v>
      </c>
      <c r="E217" s="205" t="s">
        <v>320</v>
      </c>
      <c r="F217" s="206">
        <v>0.48</v>
      </c>
      <c r="G217" s="207"/>
      <c r="H217" s="208"/>
    </row>
    <row r="218" spans="1:8" s="2" customFormat="1" ht="11.25">
      <c r="A218" s="209"/>
      <c r="B218" s="209"/>
      <c r="C218" s="210"/>
      <c r="D218" s="209" t="s">
        <v>1365</v>
      </c>
      <c r="E218" s="209"/>
      <c r="F218" s="211"/>
      <c r="G218" s="209"/>
      <c r="H218" s="212"/>
    </row>
    <row r="219" spans="1:8" s="2" customFormat="1" ht="11.25">
      <c r="A219" s="213"/>
      <c r="B219" s="213"/>
      <c r="C219" s="210"/>
      <c r="D219" s="213" t="s">
        <v>1366</v>
      </c>
      <c r="E219" s="213"/>
      <c r="F219" s="214">
        <v>0.03</v>
      </c>
      <c r="G219" s="213"/>
      <c r="H219" s="215"/>
    </row>
    <row r="220" spans="1:8" s="2" customFormat="1" ht="11.25">
      <c r="A220" s="209"/>
      <c r="B220" s="209"/>
      <c r="C220" s="210"/>
      <c r="D220" s="209" t="s">
        <v>1360</v>
      </c>
      <c r="E220" s="209"/>
      <c r="F220" s="211"/>
      <c r="G220" s="209"/>
      <c r="H220" s="212"/>
    </row>
    <row r="221" spans="1:8" s="2" customFormat="1" ht="11.25">
      <c r="A221" s="213"/>
      <c r="B221" s="213"/>
      <c r="C221" s="210"/>
      <c r="D221" s="213" t="s">
        <v>1367</v>
      </c>
      <c r="E221" s="213"/>
      <c r="F221" s="214">
        <v>0.45</v>
      </c>
      <c r="G221" s="213"/>
      <c r="H221" s="215"/>
    </row>
    <row r="222" spans="1:8" s="2" customFormat="1" ht="11.25">
      <c r="A222" s="220"/>
      <c r="B222" s="220"/>
      <c r="C222" s="221"/>
      <c r="D222" s="221" t="s">
        <v>192</v>
      </c>
      <c r="E222" s="220"/>
      <c r="F222" s="222">
        <v>0.48</v>
      </c>
      <c r="G222" s="220"/>
      <c r="H222" s="223"/>
    </row>
    <row r="223" spans="1:8" s="2" customFormat="1" ht="11.25">
      <c r="A223" s="203">
        <v>52</v>
      </c>
      <c r="B223" s="204" t="s">
        <v>594</v>
      </c>
      <c r="C223" s="205" t="s">
        <v>1368</v>
      </c>
      <c r="D223" s="205" t="s">
        <v>1369</v>
      </c>
      <c r="E223" s="205" t="s">
        <v>197</v>
      </c>
      <c r="F223" s="206">
        <v>8</v>
      </c>
      <c r="G223" s="207"/>
      <c r="H223" s="208"/>
    </row>
    <row r="224" spans="1:8" s="2" customFormat="1" ht="11.25">
      <c r="A224" s="209"/>
      <c r="B224" s="209"/>
      <c r="C224" s="210"/>
      <c r="D224" s="209" t="s">
        <v>1350</v>
      </c>
      <c r="E224" s="209"/>
      <c r="F224" s="211"/>
      <c r="G224" s="209"/>
      <c r="H224" s="212"/>
    </row>
    <row r="225" spans="1:8" s="2" customFormat="1" ht="11.25">
      <c r="A225" s="213"/>
      <c r="B225" s="213"/>
      <c r="C225" s="210"/>
      <c r="D225" s="213" t="s">
        <v>292</v>
      </c>
      <c r="E225" s="213"/>
      <c r="F225" s="214">
        <v>8</v>
      </c>
      <c r="G225" s="213"/>
      <c r="H225" s="215"/>
    </row>
    <row r="226" spans="1:8" s="2" customFormat="1" ht="11.25">
      <c r="A226" s="220"/>
      <c r="B226" s="220"/>
      <c r="C226" s="221"/>
      <c r="D226" s="221" t="s">
        <v>192</v>
      </c>
      <c r="E226" s="220"/>
      <c r="F226" s="222">
        <v>8</v>
      </c>
      <c r="G226" s="220"/>
      <c r="H226" s="223"/>
    </row>
    <row r="227" spans="1:8" s="2" customFormat="1" ht="11.25">
      <c r="A227" s="203">
        <v>53</v>
      </c>
      <c r="B227" s="204" t="s">
        <v>594</v>
      </c>
      <c r="C227" s="205" t="s">
        <v>1370</v>
      </c>
      <c r="D227" s="205" t="s">
        <v>1371</v>
      </c>
      <c r="E227" s="205" t="s">
        <v>197</v>
      </c>
      <c r="F227" s="206">
        <v>40.8</v>
      </c>
      <c r="G227" s="207"/>
      <c r="H227" s="208"/>
    </row>
    <row r="228" spans="1:8" s="2" customFormat="1" ht="11.25">
      <c r="A228" s="209"/>
      <c r="B228" s="209"/>
      <c r="C228" s="210"/>
      <c r="D228" s="209" t="s">
        <v>1372</v>
      </c>
      <c r="E228" s="209"/>
      <c r="F228" s="211"/>
      <c r="G228" s="209"/>
      <c r="H228" s="212"/>
    </row>
    <row r="229" spans="1:8" s="2" customFormat="1" ht="11.25">
      <c r="A229" s="213"/>
      <c r="B229" s="213"/>
      <c r="C229" s="210"/>
      <c r="D229" s="213" t="s">
        <v>1317</v>
      </c>
      <c r="E229" s="213"/>
      <c r="F229" s="214">
        <v>40.8</v>
      </c>
      <c r="G229" s="213"/>
      <c r="H229" s="215"/>
    </row>
    <row r="230" spans="1:8" s="2" customFormat="1" ht="11.25">
      <c r="A230" s="220"/>
      <c r="B230" s="220"/>
      <c r="C230" s="221"/>
      <c r="D230" s="221" t="s">
        <v>192</v>
      </c>
      <c r="E230" s="220"/>
      <c r="F230" s="222">
        <v>40.8</v>
      </c>
      <c r="G230" s="220"/>
      <c r="H230" s="223"/>
    </row>
    <row r="231" spans="1:8" s="2" customFormat="1" ht="12.75">
      <c r="A231" s="152"/>
      <c r="B231" s="152"/>
      <c r="C231" s="201" t="s">
        <v>40</v>
      </c>
      <c r="D231" s="201" t="s">
        <v>193</v>
      </c>
      <c r="E231" s="152"/>
      <c r="F231" s="152"/>
      <c r="G231" s="152"/>
      <c r="H231" s="224"/>
    </row>
    <row r="232" spans="1:8" s="2" customFormat="1" ht="22.5">
      <c r="A232" s="203">
        <v>54</v>
      </c>
      <c r="B232" s="204" t="s">
        <v>1160</v>
      </c>
      <c r="C232" s="205" t="s">
        <v>1373</v>
      </c>
      <c r="D232" s="205" t="s">
        <v>1374</v>
      </c>
      <c r="E232" s="205" t="s">
        <v>144</v>
      </c>
      <c r="F232" s="206">
        <v>70</v>
      </c>
      <c r="G232" s="207"/>
      <c r="H232" s="208"/>
    </row>
    <row r="233" spans="1:8" s="2" customFormat="1" ht="11.25">
      <c r="A233" s="213"/>
      <c r="B233" s="213"/>
      <c r="C233" s="210"/>
      <c r="D233" s="213" t="s">
        <v>1132</v>
      </c>
      <c r="E233" s="213"/>
      <c r="F233" s="214">
        <v>70</v>
      </c>
      <c r="G233" s="213"/>
      <c r="H233" s="215"/>
    </row>
    <row r="234" spans="1:8" s="2" customFormat="1" ht="11.25">
      <c r="A234" s="220"/>
      <c r="B234" s="220"/>
      <c r="C234" s="221"/>
      <c r="D234" s="221" t="s">
        <v>192</v>
      </c>
      <c r="E234" s="220"/>
      <c r="F234" s="222">
        <v>70</v>
      </c>
      <c r="G234" s="220"/>
      <c r="H234" s="223"/>
    </row>
    <row r="235" spans="1:8" s="2" customFormat="1" ht="11.25">
      <c r="A235" s="227">
        <v>55</v>
      </c>
      <c r="B235" s="228" t="s">
        <v>1375</v>
      </c>
      <c r="C235" s="229" t="s">
        <v>1376</v>
      </c>
      <c r="D235" s="229" t="s">
        <v>1377</v>
      </c>
      <c r="E235" s="229" t="s">
        <v>245</v>
      </c>
      <c r="F235" s="230">
        <v>71</v>
      </c>
      <c r="G235" s="231"/>
      <c r="H235" s="232"/>
    </row>
    <row r="236" spans="1:8" s="2" customFormat="1" ht="11.25">
      <c r="A236" s="213"/>
      <c r="B236" s="213"/>
      <c r="C236" s="210"/>
      <c r="D236" s="213" t="s">
        <v>1378</v>
      </c>
      <c r="E236" s="213"/>
      <c r="F236" s="214">
        <v>70.7</v>
      </c>
      <c r="G236" s="213"/>
      <c r="H236" s="215"/>
    </row>
    <row r="237" spans="1:8" s="2" customFormat="1" ht="11.25">
      <c r="A237" s="220"/>
      <c r="B237" s="220"/>
      <c r="C237" s="221"/>
      <c r="D237" s="221" t="s">
        <v>192</v>
      </c>
      <c r="E237" s="220"/>
      <c r="F237" s="222">
        <v>70.7</v>
      </c>
      <c r="G237" s="220"/>
      <c r="H237" s="223"/>
    </row>
    <row r="238" spans="1:8" s="2" customFormat="1" ht="11.25">
      <c r="A238" s="213"/>
      <c r="B238" s="213"/>
      <c r="C238" s="210"/>
      <c r="D238" s="213" t="s">
        <v>1379</v>
      </c>
      <c r="E238" s="213"/>
      <c r="F238" s="214">
        <v>71</v>
      </c>
      <c r="G238" s="213"/>
      <c r="H238" s="215"/>
    </row>
    <row r="239" spans="1:8" s="2" customFormat="1" ht="22.5">
      <c r="A239" s="203">
        <v>56</v>
      </c>
      <c r="B239" s="204" t="s">
        <v>1160</v>
      </c>
      <c r="C239" s="205" t="s">
        <v>1380</v>
      </c>
      <c r="D239" s="205" t="s">
        <v>1381</v>
      </c>
      <c r="E239" s="205" t="s">
        <v>597</v>
      </c>
      <c r="F239" s="206">
        <v>2.1</v>
      </c>
      <c r="G239" s="207"/>
      <c r="H239" s="208"/>
    </row>
    <row r="240" spans="1:8" s="2" customFormat="1" ht="11.25">
      <c r="A240" s="213"/>
      <c r="B240" s="213"/>
      <c r="C240" s="210"/>
      <c r="D240" s="213" t="s">
        <v>1382</v>
      </c>
      <c r="E240" s="213"/>
      <c r="F240" s="214">
        <v>2.1</v>
      </c>
      <c r="G240" s="213"/>
      <c r="H240" s="215"/>
    </row>
    <row r="241" spans="1:8" s="2" customFormat="1" ht="11.25">
      <c r="A241" s="220"/>
      <c r="B241" s="220"/>
      <c r="C241" s="221"/>
      <c r="D241" s="221" t="s">
        <v>192</v>
      </c>
      <c r="E241" s="220"/>
      <c r="F241" s="222">
        <v>2.1</v>
      </c>
      <c r="G241" s="220"/>
      <c r="H241" s="223"/>
    </row>
    <row r="242" spans="1:8" s="2" customFormat="1" ht="22.5">
      <c r="A242" s="203">
        <v>57</v>
      </c>
      <c r="B242" s="204" t="s">
        <v>1160</v>
      </c>
      <c r="C242" s="205" t="s">
        <v>1383</v>
      </c>
      <c r="D242" s="205" t="s">
        <v>1384</v>
      </c>
      <c r="E242" s="205" t="s">
        <v>144</v>
      </c>
      <c r="F242" s="206">
        <v>194.5</v>
      </c>
      <c r="G242" s="207"/>
      <c r="H242" s="208"/>
    </row>
    <row r="243" spans="1:8" s="2" customFormat="1" ht="11.25">
      <c r="A243" s="209"/>
      <c r="B243" s="209"/>
      <c r="C243" s="210"/>
      <c r="D243" s="209" t="s">
        <v>1385</v>
      </c>
      <c r="E243" s="209"/>
      <c r="F243" s="211"/>
      <c r="G243" s="209"/>
      <c r="H243" s="212"/>
    </row>
    <row r="244" spans="1:8" s="2" customFormat="1" ht="11.25">
      <c r="A244" s="213"/>
      <c r="B244" s="213"/>
      <c r="C244" s="210"/>
      <c r="D244" s="213" t="s">
        <v>1386</v>
      </c>
      <c r="E244" s="213"/>
      <c r="F244" s="214">
        <v>7</v>
      </c>
      <c r="G244" s="213"/>
      <c r="H244" s="215"/>
    </row>
    <row r="245" spans="1:8" s="2" customFormat="1" ht="11.25">
      <c r="A245" s="213"/>
      <c r="B245" s="213"/>
      <c r="C245" s="210"/>
      <c r="D245" s="213" t="s">
        <v>1387</v>
      </c>
      <c r="E245" s="213"/>
      <c r="F245" s="214">
        <v>7.5</v>
      </c>
      <c r="G245" s="213"/>
      <c r="H245" s="215"/>
    </row>
    <row r="246" spans="1:8" s="2" customFormat="1" ht="11.25">
      <c r="A246" s="209"/>
      <c r="B246" s="209"/>
      <c r="C246" s="210"/>
      <c r="D246" s="209" t="s">
        <v>1388</v>
      </c>
      <c r="E246" s="209"/>
      <c r="F246" s="211"/>
      <c r="G246" s="209"/>
      <c r="H246" s="212"/>
    </row>
    <row r="247" spans="1:8" s="2" customFormat="1" ht="11.25">
      <c r="A247" s="213"/>
      <c r="B247" s="213"/>
      <c r="C247" s="210"/>
      <c r="D247" s="213" t="s">
        <v>1389</v>
      </c>
      <c r="E247" s="213"/>
      <c r="F247" s="214">
        <v>78.07</v>
      </c>
      <c r="G247" s="213"/>
      <c r="H247" s="215"/>
    </row>
    <row r="248" spans="1:8" s="2" customFormat="1" ht="11.25">
      <c r="A248" s="209"/>
      <c r="B248" s="209"/>
      <c r="C248" s="210"/>
      <c r="D248" s="209" t="s">
        <v>1390</v>
      </c>
      <c r="E248" s="209"/>
      <c r="F248" s="211"/>
      <c r="G248" s="209"/>
      <c r="H248" s="212"/>
    </row>
    <row r="249" spans="1:8" s="2" customFormat="1" ht="11.25">
      <c r="A249" s="213"/>
      <c r="B249" s="213"/>
      <c r="C249" s="210"/>
      <c r="D249" s="213" t="s">
        <v>1391</v>
      </c>
      <c r="E249" s="213"/>
      <c r="F249" s="214">
        <v>101.93</v>
      </c>
      <c r="G249" s="213"/>
      <c r="H249" s="215"/>
    </row>
    <row r="250" spans="1:8" s="2" customFormat="1" ht="11.25">
      <c r="A250" s="220"/>
      <c r="B250" s="220"/>
      <c r="C250" s="221"/>
      <c r="D250" s="221" t="s">
        <v>192</v>
      </c>
      <c r="E250" s="220"/>
      <c r="F250" s="222">
        <v>194.5</v>
      </c>
      <c r="G250" s="220"/>
      <c r="H250" s="223"/>
    </row>
    <row r="251" spans="1:8" s="2" customFormat="1" ht="22.5">
      <c r="A251" s="203">
        <v>58</v>
      </c>
      <c r="B251" s="204" t="s">
        <v>796</v>
      </c>
      <c r="C251" s="205" t="s">
        <v>1392</v>
      </c>
      <c r="D251" s="205" t="s">
        <v>1393</v>
      </c>
      <c r="E251" s="205" t="s">
        <v>197</v>
      </c>
      <c r="F251" s="206">
        <v>403.35</v>
      </c>
      <c r="G251" s="207"/>
      <c r="H251" s="208"/>
    </row>
    <row r="252" spans="1:8" s="2" customFormat="1" ht="11.25">
      <c r="A252" s="209"/>
      <c r="B252" s="209"/>
      <c r="C252" s="210"/>
      <c r="D252" s="209" t="s">
        <v>1394</v>
      </c>
      <c r="E252" s="209"/>
      <c r="F252" s="211"/>
      <c r="G252" s="209"/>
      <c r="H252" s="212"/>
    </row>
    <row r="253" spans="1:8" s="2" customFormat="1" ht="11.25">
      <c r="A253" s="209"/>
      <c r="B253" s="209"/>
      <c r="C253" s="210"/>
      <c r="D253" s="209" t="s">
        <v>1395</v>
      </c>
      <c r="E253" s="209"/>
      <c r="F253" s="211"/>
      <c r="G253" s="209"/>
      <c r="H253" s="212"/>
    </row>
    <row r="254" spans="1:8" s="2" customFormat="1" ht="11.25">
      <c r="A254" s="213"/>
      <c r="B254" s="213"/>
      <c r="C254" s="210"/>
      <c r="D254" s="213" t="s">
        <v>1396</v>
      </c>
      <c r="E254" s="213"/>
      <c r="F254" s="214">
        <v>20.8</v>
      </c>
      <c r="G254" s="213"/>
      <c r="H254" s="215"/>
    </row>
    <row r="255" spans="1:8" s="2" customFormat="1" ht="11.25">
      <c r="A255" s="209"/>
      <c r="B255" s="209"/>
      <c r="C255" s="210"/>
      <c r="D255" s="209" t="s">
        <v>1397</v>
      </c>
      <c r="E255" s="209"/>
      <c r="F255" s="211"/>
      <c r="G255" s="209"/>
      <c r="H255" s="212"/>
    </row>
    <row r="256" spans="1:8" s="2" customFormat="1" ht="11.25">
      <c r="A256" s="213"/>
      <c r="B256" s="213"/>
      <c r="C256" s="210"/>
      <c r="D256" s="213" t="s">
        <v>1398</v>
      </c>
      <c r="E256" s="213"/>
      <c r="F256" s="214">
        <v>10.9</v>
      </c>
      <c r="G256" s="213"/>
      <c r="H256" s="215"/>
    </row>
    <row r="257" spans="1:8" s="2" customFormat="1" ht="11.25">
      <c r="A257" s="209"/>
      <c r="B257" s="209"/>
      <c r="C257" s="210"/>
      <c r="D257" s="209" t="s">
        <v>1399</v>
      </c>
      <c r="E257" s="209"/>
      <c r="F257" s="211"/>
      <c r="G257" s="209"/>
      <c r="H257" s="212"/>
    </row>
    <row r="258" spans="1:8" s="2" customFormat="1" ht="11.25">
      <c r="A258" s="213"/>
      <c r="B258" s="213"/>
      <c r="C258" s="210"/>
      <c r="D258" s="213" t="s">
        <v>1400</v>
      </c>
      <c r="E258" s="213"/>
      <c r="F258" s="214">
        <v>83.55</v>
      </c>
      <c r="G258" s="213"/>
      <c r="H258" s="215"/>
    </row>
    <row r="259" spans="1:8" s="2" customFormat="1" ht="11.25">
      <c r="A259" s="209"/>
      <c r="B259" s="209"/>
      <c r="C259" s="210"/>
      <c r="D259" s="209" t="s">
        <v>1401</v>
      </c>
      <c r="E259" s="209"/>
      <c r="F259" s="211"/>
      <c r="G259" s="209"/>
      <c r="H259" s="212"/>
    </row>
    <row r="260" spans="1:8" s="2" customFormat="1" ht="22.5">
      <c r="A260" s="213"/>
      <c r="B260" s="213"/>
      <c r="C260" s="210"/>
      <c r="D260" s="213" t="s">
        <v>1402</v>
      </c>
      <c r="E260" s="213"/>
      <c r="F260" s="214">
        <v>288.1</v>
      </c>
      <c r="G260" s="213"/>
      <c r="H260" s="215"/>
    </row>
    <row r="261" spans="1:8" s="2" customFormat="1" ht="11.25">
      <c r="A261" s="220"/>
      <c r="B261" s="220"/>
      <c r="C261" s="221"/>
      <c r="D261" s="221" t="s">
        <v>192</v>
      </c>
      <c r="E261" s="220"/>
      <c r="F261" s="222">
        <v>403.35</v>
      </c>
      <c r="G261" s="220"/>
      <c r="H261" s="223"/>
    </row>
    <row r="262" spans="1:8" s="2" customFormat="1" ht="11.25">
      <c r="A262" s="203">
        <v>59</v>
      </c>
      <c r="B262" s="204" t="s">
        <v>594</v>
      </c>
      <c r="C262" s="205" t="s">
        <v>1403</v>
      </c>
      <c r="D262" s="205" t="s">
        <v>1404</v>
      </c>
      <c r="E262" s="205" t="s">
        <v>197</v>
      </c>
      <c r="F262" s="206">
        <v>555.23</v>
      </c>
      <c r="G262" s="207"/>
      <c r="H262" s="208"/>
    </row>
    <row r="263" spans="1:8" s="2" customFormat="1" ht="11.25">
      <c r="A263" s="209"/>
      <c r="B263" s="209"/>
      <c r="C263" s="210"/>
      <c r="D263" s="209" t="s">
        <v>1405</v>
      </c>
      <c r="E263" s="209"/>
      <c r="F263" s="211"/>
      <c r="G263" s="209"/>
      <c r="H263" s="212"/>
    </row>
    <row r="264" spans="1:8" s="2" customFormat="1" ht="11.25">
      <c r="A264" s="209"/>
      <c r="B264" s="209"/>
      <c r="C264" s="210"/>
      <c r="D264" s="209" t="s">
        <v>1406</v>
      </c>
      <c r="E264" s="209"/>
      <c r="F264" s="211"/>
      <c r="G264" s="209"/>
      <c r="H264" s="212"/>
    </row>
    <row r="265" spans="1:8" s="2" customFormat="1" ht="11.25">
      <c r="A265" s="213"/>
      <c r="B265" s="213"/>
      <c r="C265" s="210"/>
      <c r="D265" s="213" t="s">
        <v>1407</v>
      </c>
      <c r="E265" s="213"/>
      <c r="F265" s="214">
        <v>201.61</v>
      </c>
      <c r="G265" s="213"/>
      <c r="H265" s="215"/>
    </row>
    <row r="266" spans="1:8" s="2" customFormat="1" ht="11.25">
      <c r="A266" s="209"/>
      <c r="B266" s="209"/>
      <c r="C266" s="210"/>
      <c r="D266" s="209" t="s">
        <v>1408</v>
      </c>
      <c r="E266" s="209"/>
      <c r="F266" s="211"/>
      <c r="G266" s="209"/>
      <c r="H266" s="212"/>
    </row>
    <row r="267" spans="1:8" s="2" customFormat="1" ht="11.25">
      <c r="A267" s="213"/>
      <c r="B267" s="213"/>
      <c r="C267" s="210"/>
      <c r="D267" s="213" t="s">
        <v>1409</v>
      </c>
      <c r="E267" s="213"/>
      <c r="F267" s="214">
        <v>353.62</v>
      </c>
      <c r="G267" s="213"/>
      <c r="H267" s="215"/>
    </row>
    <row r="268" spans="1:8" s="2" customFormat="1" ht="11.25">
      <c r="A268" s="220"/>
      <c r="B268" s="220"/>
      <c r="C268" s="221"/>
      <c r="D268" s="221" t="s">
        <v>192</v>
      </c>
      <c r="E268" s="220"/>
      <c r="F268" s="222">
        <v>555.23</v>
      </c>
      <c r="G268" s="220"/>
      <c r="H268" s="223"/>
    </row>
    <row r="269" spans="1:8" s="2" customFormat="1" ht="22.5">
      <c r="A269" s="203">
        <v>60</v>
      </c>
      <c r="B269" s="204" t="s">
        <v>141</v>
      </c>
      <c r="C269" s="205" t="s">
        <v>1410</v>
      </c>
      <c r="D269" s="205" t="s">
        <v>1411</v>
      </c>
      <c r="E269" s="205" t="s">
        <v>1412</v>
      </c>
      <c r="F269" s="206">
        <v>2</v>
      </c>
      <c r="G269" s="207"/>
      <c r="H269" s="208"/>
    </row>
    <row r="270" spans="1:8" s="2" customFormat="1" ht="22.5">
      <c r="A270" s="203">
        <v>61</v>
      </c>
      <c r="B270" s="204" t="s">
        <v>194</v>
      </c>
      <c r="C270" s="205" t="s">
        <v>1413</v>
      </c>
      <c r="D270" s="205" t="s">
        <v>1414</v>
      </c>
      <c r="E270" s="205" t="s">
        <v>597</v>
      </c>
      <c r="F270" s="206">
        <v>4.06</v>
      </c>
      <c r="G270" s="207"/>
      <c r="H270" s="208"/>
    </row>
    <row r="271" spans="1:8" s="2" customFormat="1" ht="11.25">
      <c r="A271" s="209"/>
      <c r="B271" s="209"/>
      <c r="C271" s="210"/>
      <c r="D271" s="209" t="s">
        <v>1415</v>
      </c>
      <c r="E271" s="209"/>
      <c r="F271" s="211"/>
      <c r="G271" s="209"/>
      <c r="H271" s="212"/>
    </row>
    <row r="272" spans="1:8" s="2" customFormat="1" ht="11.25">
      <c r="A272" s="213"/>
      <c r="B272" s="213"/>
      <c r="C272" s="210"/>
      <c r="D272" s="213" t="s">
        <v>1416</v>
      </c>
      <c r="E272" s="213"/>
      <c r="F272" s="214">
        <v>0.96</v>
      </c>
      <c r="G272" s="213"/>
      <c r="H272" s="215"/>
    </row>
    <row r="273" spans="1:8" s="2" customFormat="1" ht="11.25">
      <c r="A273" s="209"/>
      <c r="B273" s="209"/>
      <c r="C273" s="210"/>
      <c r="D273" s="209" t="s">
        <v>1171</v>
      </c>
      <c r="E273" s="209"/>
      <c r="F273" s="211"/>
      <c r="G273" s="209"/>
      <c r="H273" s="212"/>
    </row>
    <row r="274" spans="1:8" s="2" customFormat="1" ht="11.25">
      <c r="A274" s="213"/>
      <c r="B274" s="213"/>
      <c r="C274" s="210"/>
      <c r="D274" s="213" t="s">
        <v>247</v>
      </c>
      <c r="E274" s="213"/>
      <c r="F274" s="214">
        <v>1</v>
      </c>
      <c r="G274" s="213"/>
      <c r="H274" s="215"/>
    </row>
    <row r="275" spans="1:8" s="2" customFormat="1" ht="11.25">
      <c r="A275" s="209"/>
      <c r="B275" s="209"/>
      <c r="C275" s="210"/>
      <c r="D275" s="209" t="s">
        <v>1417</v>
      </c>
      <c r="E275" s="209"/>
      <c r="F275" s="211"/>
      <c r="G275" s="209"/>
      <c r="H275" s="212"/>
    </row>
    <row r="276" spans="1:8" s="2" customFormat="1" ht="11.25">
      <c r="A276" s="213"/>
      <c r="B276" s="213"/>
      <c r="C276" s="210"/>
      <c r="D276" s="213" t="s">
        <v>1418</v>
      </c>
      <c r="E276" s="213"/>
      <c r="F276" s="214">
        <v>0.24</v>
      </c>
      <c r="G276" s="213"/>
      <c r="H276" s="215"/>
    </row>
    <row r="277" spans="1:8" s="2" customFormat="1" ht="11.25">
      <c r="A277" s="209"/>
      <c r="B277" s="209"/>
      <c r="C277" s="210"/>
      <c r="D277" s="209" t="s">
        <v>1419</v>
      </c>
      <c r="E277" s="209"/>
      <c r="F277" s="211"/>
      <c r="G277" s="209"/>
      <c r="H277" s="212"/>
    </row>
    <row r="278" spans="1:8" s="2" customFormat="1" ht="11.25">
      <c r="A278" s="213"/>
      <c r="B278" s="213"/>
      <c r="C278" s="210"/>
      <c r="D278" s="213" t="s">
        <v>1420</v>
      </c>
      <c r="E278" s="213"/>
      <c r="F278" s="214">
        <v>1.86</v>
      </c>
      <c r="G278" s="213"/>
      <c r="H278" s="215"/>
    </row>
    <row r="279" spans="1:8" s="2" customFormat="1" ht="11.25">
      <c r="A279" s="220"/>
      <c r="B279" s="220"/>
      <c r="C279" s="221"/>
      <c r="D279" s="221" t="s">
        <v>192</v>
      </c>
      <c r="E279" s="220"/>
      <c r="F279" s="222">
        <v>4.06</v>
      </c>
      <c r="G279" s="220"/>
      <c r="H279" s="223"/>
    </row>
    <row r="280" spans="1:8" s="2" customFormat="1" ht="33.75">
      <c r="A280" s="203">
        <v>62</v>
      </c>
      <c r="B280" s="204" t="s">
        <v>194</v>
      </c>
      <c r="C280" s="205" t="s">
        <v>839</v>
      </c>
      <c r="D280" s="205" t="s">
        <v>840</v>
      </c>
      <c r="E280" s="205" t="s">
        <v>597</v>
      </c>
      <c r="F280" s="206">
        <v>8.9</v>
      </c>
      <c r="G280" s="207"/>
      <c r="H280" s="208"/>
    </row>
    <row r="281" spans="1:8" s="2" customFormat="1" ht="11.25">
      <c r="A281" s="209"/>
      <c r="B281" s="209"/>
      <c r="C281" s="210"/>
      <c r="D281" s="209" t="s">
        <v>1421</v>
      </c>
      <c r="E281" s="209"/>
      <c r="F281" s="211"/>
      <c r="G281" s="209"/>
      <c r="H281" s="212"/>
    </row>
    <row r="282" spans="1:8" s="2" customFormat="1" ht="11.25">
      <c r="A282" s="213"/>
      <c r="B282" s="213"/>
      <c r="C282" s="210"/>
      <c r="D282" s="213" t="s">
        <v>1422</v>
      </c>
      <c r="E282" s="213"/>
      <c r="F282" s="214">
        <v>0.5</v>
      </c>
      <c r="G282" s="213"/>
      <c r="H282" s="215"/>
    </row>
    <row r="283" spans="1:8" s="2" customFormat="1" ht="11.25">
      <c r="A283" s="209"/>
      <c r="B283" s="209"/>
      <c r="C283" s="210"/>
      <c r="D283" s="209" t="s">
        <v>1423</v>
      </c>
      <c r="E283" s="209"/>
      <c r="F283" s="211"/>
      <c r="G283" s="209"/>
      <c r="H283" s="212"/>
    </row>
    <row r="284" spans="1:8" s="2" customFormat="1" ht="11.25">
      <c r="A284" s="213"/>
      <c r="B284" s="213"/>
      <c r="C284" s="210"/>
      <c r="D284" s="213" t="s">
        <v>1424</v>
      </c>
      <c r="E284" s="213"/>
      <c r="F284" s="214">
        <v>8.4</v>
      </c>
      <c r="G284" s="213"/>
      <c r="H284" s="215"/>
    </row>
    <row r="285" spans="1:8" s="2" customFormat="1" ht="11.25">
      <c r="A285" s="220"/>
      <c r="B285" s="220"/>
      <c r="C285" s="221"/>
      <c r="D285" s="221" t="s">
        <v>192</v>
      </c>
      <c r="E285" s="220"/>
      <c r="F285" s="222">
        <v>8.9</v>
      </c>
      <c r="G285" s="220"/>
      <c r="H285" s="223"/>
    </row>
    <row r="286" spans="1:8" s="2" customFormat="1" ht="22.5">
      <c r="A286" s="203">
        <v>63</v>
      </c>
      <c r="B286" s="204" t="s">
        <v>194</v>
      </c>
      <c r="C286" s="205" t="s">
        <v>1425</v>
      </c>
      <c r="D286" s="205" t="s">
        <v>1426</v>
      </c>
      <c r="E286" s="205" t="s">
        <v>197</v>
      </c>
      <c r="F286" s="206">
        <v>3.6</v>
      </c>
      <c r="G286" s="207"/>
      <c r="H286" s="208"/>
    </row>
    <row r="287" spans="1:8" s="2" customFormat="1" ht="11.25">
      <c r="A287" s="209"/>
      <c r="B287" s="209"/>
      <c r="C287" s="210"/>
      <c r="D287" s="209" t="s">
        <v>1427</v>
      </c>
      <c r="E287" s="209"/>
      <c r="F287" s="211"/>
      <c r="G287" s="209"/>
      <c r="H287" s="212"/>
    </row>
    <row r="288" spans="1:8" s="2" customFormat="1" ht="11.25">
      <c r="A288" s="213"/>
      <c r="B288" s="213"/>
      <c r="C288" s="210"/>
      <c r="D288" s="213" t="s">
        <v>1428</v>
      </c>
      <c r="E288" s="213"/>
      <c r="F288" s="214">
        <v>3.6</v>
      </c>
      <c r="G288" s="213"/>
      <c r="H288" s="215"/>
    </row>
    <row r="289" spans="1:8" s="2" customFormat="1" ht="11.25">
      <c r="A289" s="220"/>
      <c r="B289" s="220"/>
      <c r="C289" s="221"/>
      <c r="D289" s="221" t="s">
        <v>192</v>
      </c>
      <c r="E289" s="220"/>
      <c r="F289" s="222">
        <v>3.6</v>
      </c>
      <c r="G289" s="220"/>
      <c r="H289" s="223"/>
    </row>
    <row r="290" spans="1:8" s="2" customFormat="1" ht="33.75">
      <c r="A290" s="203">
        <v>64</v>
      </c>
      <c r="B290" s="204" t="s">
        <v>194</v>
      </c>
      <c r="C290" s="205" t="s">
        <v>1429</v>
      </c>
      <c r="D290" s="205" t="s">
        <v>1430</v>
      </c>
      <c r="E290" s="205" t="s">
        <v>597</v>
      </c>
      <c r="F290" s="206">
        <v>20.34</v>
      </c>
      <c r="G290" s="207"/>
      <c r="H290" s="208"/>
    </row>
    <row r="291" spans="1:8" s="2" customFormat="1" ht="11.25">
      <c r="A291" s="209"/>
      <c r="B291" s="209"/>
      <c r="C291" s="210"/>
      <c r="D291" s="209" t="s">
        <v>1431</v>
      </c>
      <c r="E291" s="209"/>
      <c r="F291" s="211"/>
      <c r="G291" s="209"/>
      <c r="H291" s="212"/>
    </row>
    <row r="292" spans="1:8" s="2" customFormat="1" ht="11.25">
      <c r="A292" s="213"/>
      <c r="B292" s="213"/>
      <c r="C292" s="210"/>
      <c r="D292" s="213" t="s">
        <v>1432</v>
      </c>
      <c r="E292" s="213"/>
      <c r="F292" s="214">
        <v>14.4</v>
      </c>
      <c r="G292" s="213"/>
      <c r="H292" s="215"/>
    </row>
    <row r="293" spans="1:8" s="2" customFormat="1" ht="11.25">
      <c r="A293" s="209"/>
      <c r="B293" s="209"/>
      <c r="C293" s="210"/>
      <c r="D293" s="209" t="s">
        <v>1417</v>
      </c>
      <c r="E293" s="209"/>
      <c r="F293" s="211"/>
      <c r="G293" s="209"/>
      <c r="H293" s="212"/>
    </row>
    <row r="294" spans="1:8" s="2" customFormat="1" ht="11.25">
      <c r="A294" s="213"/>
      <c r="B294" s="213"/>
      <c r="C294" s="210"/>
      <c r="D294" s="213" t="s">
        <v>1433</v>
      </c>
      <c r="E294" s="213"/>
      <c r="F294" s="214">
        <v>5.94</v>
      </c>
      <c r="G294" s="213"/>
      <c r="H294" s="215"/>
    </row>
    <row r="295" spans="1:8" s="2" customFormat="1" ht="11.25">
      <c r="A295" s="220"/>
      <c r="B295" s="220"/>
      <c r="C295" s="221"/>
      <c r="D295" s="221" t="s">
        <v>192</v>
      </c>
      <c r="E295" s="220"/>
      <c r="F295" s="222">
        <v>20.34</v>
      </c>
      <c r="G295" s="220"/>
      <c r="H295" s="223"/>
    </row>
    <row r="296" spans="1:8" s="2" customFormat="1" ht="33.75">
      <c r="A296" s="203">
        <v>65</v>
      </c>
      <c r="B296" s="204" t="s">
        <v>194</v>
      </c>
      <c r="C296" s="205" t="s">
        <v>1434</v>
      </c>
      <c r="D296" s="205" t="s">
        <v>1435</v>
      </c>
      <c r="E296" s="205" t="s">
        <v>197</v>
      </c>
      <c r="F296" s="206">
        <v>49.54</v>
      </c>
      <c r="G296" s="207"/>
      <c r="H296" s="208"/>
    </row>
    <row r="297" spans="1:8" s="2" customFormat="1" ht="11.25">
      <c r="A297" s="209"/>
      <c r="B297" s="209"/>
      <c r="C297" s="210"/>
      <c r="D297" s="209" t="s">
        <v>1436</v>
      </c>
      <c r="E297" s="209"/>
      <c r="F297" s="211"/>
      <c r="G297" s="209"/>
      <c r="H297" s="212"/>
    </row>
    <row r="298" spans="1:8" s="2" customFormat="1" ht="11.25">
      <c r="A298" s="209"/>
      <c r="B298" s="209"/>
      <c r="C298" s="210"/>
      <c r="D298" s="209" t="s">
        <v>1437</v>
      </c>
      <c r="E298" s="209"/>
      <c r="F298" s="211"/>
      <c r="G298" s="209"/>
      <c r="H298" s="212"/>
    </row>
    <row r="299" spans="1:8" s="2" customFormat="1" ht="11.25">
      <c r="A299" s="213"/>
      <c r="B299" s="213"/>
      <c r="C299" s="210"/>
      <c r="D299" s="213" t="s">
        <v>1438</v>
      </c>
      <c r="E299" s="213"/>
      <c r="F299" s="214">
        <v>16.22</v>
      </c>
      <c r="G299" s="213"/>
      <c r="H299" s="215"/>
    </row>
    <row r="300" spans="1:8" s="2" customFormat="1" ht="11.25">
      <c r="A300" s="209"/>
      <c r="B300" s="209"/>
      <c r="C300" s="210"/>
      <c r="D300" s="209" t="s">
        <v>1439</v>
      </c>
      <c r="E300" s="209"/>
      <c r="F300" s="211"/>
      <c r="G300" s="209"/>
      <c r="H300" s="212"/>
    </row>
    <row r="301" spans="1:8" s="2" customFormat="1" ht="11.25">
      <c r="A301" s="213"/>
      <c r="B301" s="213"/>
      <c r="C301" s="210"/>
      <c r="D301" s="213" t="s">
        <v>1440</v>
      </c>
      <c r="E301" s="213"/>
      <c r="F301" s="214">
        <v>33.32</v>
      </c>
      <c r="G301" s="213"/>
      <c r="H301" s="215"/>
    </row>
    <row r="302" spans="1:8" s="2" customFormat="1" ht="11.25">
      <c r="A302" s="220"/>
      <c r="B302" s="220"/>
      <c r="C302" s="221"/>
      <c r="D302" s="221" t="s">
        <v>192</v>
      </c>
      <c r="E302" s="220"/>
      <c r="F302" s="222">
        <v>49.54</v>
      </c>
      <c r="G302" s="220"/>
      <c r="H302" s="223"/>
    </row>
    <row r="303" spans="1:8" s="2" customFormat="1" ht="22.5">
      <c r="A303" s="203">
        <v>66</v>
      </c>
      <c r="B303" s="204" t="s">
        <v>242</v>
      </c>
      <c r="C303" s="205" t="s">
        <v>243</v>
      </c>
      <c r="D303" s="205" t="s">
        <v>244</v>
      </c>
      <c r="E303" s="205" t="s">
        <v>245</v>
      </c>
      <c r="F303" s="206">
        <v>2</v>
      </c>
      <c r="G303" s="207"/>
      <c r="H303" s="208"/>
    </row>
    <row r="304" spans="1:8" s="2" customFormat="1" ht="11.25">
      <c r="A304" s="209"/>
      <c r="B304" s="209"/>
      <c r="C304" s="210"/>
      <c r="D304" s="209" t="s">
        <v>1441</v>
      </c>
      <c r="E304" s="209"/>
      <c r="F304" s="211"/>
      <c r="G304" s="209"/>
      <c r="H304" s="212"/>
    </row>
    <row r="305" spans="1:8" s="2" customFormat="1" ht="11.25">
      <c r="A305" s="213"/>
      <c r="B305" s="213"/>
      <c r="C305" s="210"/>
      <c r="D305" s="213" t="s">
        <v>249</v>
      </c>
      <c r="E305" s="213"/>
      <c r="F305" s="214">
        <v>2</v>
      </c>
      <c r="G305" s="213"/>
      <c r="H305" s="215"/>
    </row>
    <row r="306" spans="1:8" s="2" customFormat="1" ht="11.25">
      <c r="A306" s="220"/>
      <c r="B306" s="220"/>
      <c r="C306" s="221"/>
      <c r="D306" s="221" t="s">
        <v>192</v>
      </c>
      <c r="E306" s="220"/>
      <c r="F306" s="222">
        <v>2</v>
      </c>
      <c r="G306" s="220"/>
      <c r="H306" s="223"/>
    </row>
    <row r="307" spans="1:8" s="2" customFormat="1" ht="22.5">
      <c r="A307" s="203">
        <v>67</v>
      </c>
      <c r="B307" s="204" t="s">
        <v>242</v>
      </c>
      <c r="C307" s="205" t="s">
        <v>250</v>
      </c>
      <c r="D307" s="205" t="s">
        <v>251</v>
      </c>
      <c r="E307" s="205" t="s">
        <v>197</v>
      </c>
      <c r="F307" s="206">
        <v>3.15</v>
      </c>
      <c r="G307" s="207"/>
      <c r="H307" s="208"/>
    </row>
    <row r="308" spans="1:8" s="2" customFormat="1" ht="11.25">
      <c r="A308" s="209"/>
      <c r="B308" s="209"/>
      <c r="C308" s="210"/>
      <c r="D308" s="209" t="s">
        <v>1442</v>
      </c>
      <c r="E308" s="209"/>
      <c r="F308" s="211"/>
      <c r="G308" s="209"/>
      <c r="H308" s="212"/>
    </row>
    <row r="309" spans="1:8" s="2" customFormat="1" ht="11.25">
      <c r="A309" s="213"/>
      <c r="B309" s="213"/>
      <c r="C309" s="210"/>
      <c r="D309" s="213" t="s">
        <v>1443</v>
      </c>
      <c r="E309" s="213"/>
      <c r="F309" s="214">
        <v>3.15</v>
      </c>
      <c r="G309" s="213"/>
      <c r="H309" s="215"/>
    </row>
    <row r="310" spans="1:8" s="2" customFormat="1" ht="11.25">
      <c r="A310" s="220"/>
      <c r="B310" s="220"/>
      <c r="C310" s="221"/>
      <c r="D310" s="221" t="s">
        <v>192</v>
      </c>
      <c r="E310" s="220"/>
      <c r="F310" s="222">
        <v>3.15</v>
      </c>
      <c r="G310" s="220"/>
      <c r="H310" s="223"/>
    </row>
    <row r="311" spans="1:8" s="2" customFormat="1" ht="11.25">
      <c r="A311" s="203">
        <v>68</v>
      </c>
      <c r="B311" s="204" t="s">
        <v>194</v>
      </c>
      <c r="C311" s="205" t="s">
        <v>1444</v>
      </c>
      <c r="D311" s="205" t="s">
        <v>1445</v>
      </c>
      <c r="E311" s="205" t="s">
        <v>245</v>
      </c>
      <c r="F311" s="206">
        <v>3</v>
      </c>
      <c r="G311" s="207"/>
      <c r="H311" s="208"/>
    </row>
    <row r="312" spans="1:8" s="2" customFormat="1" ht="11.25">
      <c r="A312" s="209"/>
      <c r="B312" s="209"/>
      <c r="C312" s="210"/>
      <c r="D312" s="209" t="s">
        <v>1446</v>
      </c>
      <c r="E312" s="209"/>
      <c r="F312" s="211"/>
      <c r="G312" s="209"/>
      <c r="H312" s="212"/>
    </row>
    <row r="313" spans="1:8" s="2" customFormat="1" ht="11.25">
      <c r="A313" s="213"/>
      <c r="B313" s="213"/>
      <c r="C313" s="210"/>
      <c r="D313" s="213" t="s">
        <v>294</v>
      </c>
      <c r="E313" s="213"/>
      <c r="F313" s="214">
        <v>3</v>
      </c>
      <c r="G313" s="213"/>
      <c r="H313" s="215"/>
    </row>
    <row r="314" spans="1:8" s="2" customFormat="1" ht="11.25">
      <c r="A314" s="220"/>
      <c r="B314" s="220"/>
      <c r="C314" s="221"/>
      <c r="D314" s="221" t="s">
        <v>192</v>
      </c>
      <c r="E314" s="220"/>
      <c r="F314" s="222">
        <v>3</v>
      </c>
      <c r="G314" s="220"/>
      <c r="H314" s="223"/>
    </row>
    <row r="315" spans="1:8" s="2" customFormat="1" ht="45">
      <c r="A315" s="203">
        <v>69</v>
      </c>
      <c r="B315" s="204" t="s">
        <v>194</v>
      </c>
      <c r="C315" s="205" t="s">
        <v>1447</v>
      </c>
      <c r="D315" s="205" t="s">
        <v>1448</v>
      </c>
      <c r="E315" s="205" t="s">
        <v>245</v>
      </c>
      <c r="F315" s="206">
        <v>1</v>
      </c>
      <c r="G315" s="207"/>
      <c r="H315" s="208"/>
    </row>
    <row r="316" spans="1:8" s="2" customFormat="1" ht="56.25">
      <c r="A316" s="203">
        <v>70</v>
      </c>
      <c r="B316" s="204" t="s">
        <v>194</v>
      </c>
      <c r="C316" s="205" t="s">
        <v>1449</v>
      </c>
      <c r="D316" s="205" t="s">
        <v>1450</v>
      </c>
      <c r="E316" s="205" t="s">
        <v>245</v>
      </c>
      <c r="F316" s="206">
        <v>1</v>
      </c>
      <c r="G316" s="207"/>
      <c r="H316" s="208"/>
    </row>
    <row r="317" spans="1:8" s="2" customFormat="1" ht="56.25">
      <c r="A317" s="203">
        <v>71</v>
      </c>
      <c r="B317" s="204" t="s">
        <v>194</v>
      </c>
      <c r="C317" s="205" t="s">
        <v>1451</v>
      </c>
      <c r="D317" s="205" t="s">
        <v>1452</v>
      </c>
      <c r="E317" s="205" t="s">
        <v>245</v>
      </c>
      <c r="F317" s="206">
        <v>1</v>
      </c>
      <c r="G317" s="207"/>
      <c r="H317" s="208"/>
    </row>
    <row r="318" spans="1:8" s="2" customFormat="1" ht="56.25">
      <c r="A318" s="203">
        <v>72</v>
      </c>
      <c r="B318" s="204" t="s">
        <v>194</v>
      </c>
      <c r="C318" s="205" t="s">
        <v>1453</v>
      </c>
      <c r="D318" s="205" t="s">
        <v>1454</v>
      </c>
      <c r="E318" s="205" t="s">
        <v>245</v>
      </c>
      <c r="F318" s="206">
        <v>1</v>
      </c>
      <c r="G318" s="207"/>
      <c r="H318" s="208"/>
    </row>
    <row r="319" spans="1:8" s="2" customFormat="1" ht="22.5">
      <c r="A319" s="203">
        <v>73</v>
      </c>
      <c r="B319" s="204" t="s">
        <v>194</v>
      </c>
      <c r="C319" s="205" t="s">
        <v>1455</v>
      </c>
      <c r="D319" s="205" t="s">
        <v>1456</v>
      </c>
      <c r="E319" s="205" t="s">
        <v>197</v>
      </c>
      <c r="F319" s="206">
        <v>2.4</v>
      </c>
      <c r="G319" s="207"/>
      <c r="H319" s="208"/>
    </row>
    <row r="320" spans="1:8" s="2" customFormat="1" ht="11.25">
      <c r="A320" s="213"/>
      <c r="B320" s="213"/>
      <c r="C320" s="210"/>
      <c r="D320" s="213" t="s">
        <v>1457</v>
      </c>
      <c r="E320" s="213"/>
      <c r="F320" s="214">
        <v>2.4</v>
      </c>
      <c r="G320" s="213"/>
      <c r="H320" s="215"/>
    </row>
    <row r="321" spans="1:8" s="2" customFormat="1" ht="11.25">
      <c r="A321" s="220"/>
      <c r="B321" s="220"/>
      <c r="C321" s="221"/>
      <c r="D321" s="221" t="s">
        <v>192</v>
      </c>
      <c r="E321" s="220"/>
      <c r="F321" s="222">
        <v>2.4</v>
      </c>
      <c r="G321" s="220"/>
      <c r="H321" s="223"/>
    </row>
    <row r="322" spans="1:8" s="2" customFormat="1" ht="22.5">
      <c r="A322" s="203">
        <v>74</v>
      </c>
      <c r="B322" s="204" t="s">
        <v>194</v>
      </c>
      <c r="C322" s="205" t="s">
        <v>1458</v>
      </c>
      <c r="D322" s="205" t="s">
        <v>1459</v>
      </c>
      <c r="E322" s="205" t="s">
        <v>197</v>
      </c>
      <c r="F322" s="206">
        <v>39.6</v>
      </c>
      <c r="G322" s="207"/>
      <c r="H322" s="208"/>
    </row>
    <row r="323" spans="1:8" s="2" customFormat="1" ht="11.25">
      <c r="A323" s="209"/>
      <c r="B323" s="209"/>
      <c r="C323" s="210"/>
      <c r="D323" s="209" t="s">
        <v>1460</v>
      </c>
      <c r="E323" s="209"/>
      <c r="F323" s="211"/>
      <c r="G323" s="209"/>
      <c r="H323" s="212"/>
    </row>
    <row r="324" spans="1:8" s="2" customFormat="1" ht="11.25">
      <c r="A324" s="213"/>
      <c r="B324" s="213"/>
      <c r="C324" s="210"/>
      <c r="D324" s="213" t="s">
        <v>1461</v>
      </c>
      <c r="E324" s="213"/>
      <c r="F324" s="214">
        <v>39.6</v>
      </c>
      <c r="G324" s="213"/>
      <c r="H324" s="215"/>
    </row>
    <row r="325" spans="1:8" s="2" customFormat="1" ht="11.25">
      <c r="A325" s="220"/>
      <c r="B325" s="220"/>
      <c r="C325" s="221"/>
      <c r="D325" s="221" t="s">
        <v>192</v>
      </c>
      <c r="E325" s="220"/>
      <c r="F325" s="222">
        <v>39.6</v>
      </c>
      <c r="G325" s="220"/>
      <c r="H325" s="223"/>
    </row>
    <row r="326" spans="1:8" s="2" customFormat="1" ht="22.5">
      <c r="A326" s="203">
        <v>75</v>
      </c>
      <c r="B326" s="204" t="s">
        <v>194</v>
      </c>
      <c r="C326" s="205" t="s">
        <v>1462</v>
      </c>
      <c r="D326" s="205" t="s">
        <v>1463</v>
      </c>
      <c r="E326" s="205" t="s">
        <v>197</v>
      </c>
      <c r="F326" s="206">
        <v>168.17</v>
      </c>
      <c r="G326" s="207"/>
      <c r="H326" s="208"/>
    </row>
    <row r="327" spans="1:8" s="2" customFormat="1" ht="11.25">
      <c r="A327" s="209"/>
      <c r="B327" s="209"/>
      <c r="C327" s="210"/>
      <c r="D327" s="209" t="s">
        <v>1464</v>
      </c>
      <c r="E327" s="209"/>
      <c r="F327" s="211"/>
      <c r="G327" s="209"/>
      <c r="H327" s="212"/>
    </row>
    <row r="328" spans="1:8" s="2" customFormat="1" ht="11.25">
      <c r="A328" s="213"/>
      <c r="B328" s="213"/>
      <c r="C328" s="210"/>
      <c r="D328" s="213" t="s">
        <v>1465</v>
      </c>
      <c r="E328" s="213"/>
      <c r="F328" s="214">
        <v>184.8</v>
      </c>
      <c r="G328" s="213"/>
      <c r="H328" s="215"/>
    </row>
    <row r="329" spans="1:8" s="2" customFormat="1" ht="11.25">
      <c r="A329" s="209"/>
      <c r="B329" s="209"/>
      <c r="C329" s="210"/>
      <c r="D329" s="209" t="s">
        <v>1310</v>
      </c>
      <c r="E329" s="209"/>
      <c r="F329" s="211"/>
      <c r="G329" s="209"/>
      <c r="H329" s="212"/>
    </row>
    <row r="330" spans="1:8" s="2" customFormat="1" ht="45">
      <c r="A330" s="213"/>
      <c r="B330" s="213"/>
      <c r="C330" s="210"/>
      <c r="D330" s="213" t="s">
        <v>1466</v>
      </c>
      <c r="E330" s="213"/>
      <c r="F330" s="214">
        <v>-36.63</v>
      </c>
      <c r="G330" s="213"/>
      <c r="H330" s="215"/>
    </row>
    <row r="331" spans="1:8" s="2" customFormat="1" ht="11.25">
      <c r="A331" s="209"/>
      <c r="B331" s="209"/>
      <c r="C331" s="210"/>
      <c r="D331" s="209" t="s">
        <v>1467</v>
      </c>
      <c r="E331" s="209"/>
      <c r="F331" s="211"/>
      <c r="G331" s="209"/>
      <c r="H331" s="212"/>
    </row>
    <row r="332" spans="1:8" s="2" customFormat="1" ht="11.25">
      <c r="A332" s="213"/>
      <c r="B332" s="213"/>
      <c r="C332" s="210"/>
      <c r="D332" s="213" t="s">
        <v>1313</v>
      </c>
      <c r="E332" s="213"/>
      <c r="F332" s="214">
        <v>20</v>
      </c>
      <c r="G332" s="213"/>
      <c r="H332" s="215"/>
    </row>
    <row r="333" spans="1:8" s="2" customFormat="1" ht="11.25">
      <c r="A333" s="220"/>
      <c r="B333" s="220"/>
      <c r="C333" s="221"/>
      <c r="D333" s="221" t="s">
        <v>192</v>
      </c>
      <c r="E333" s="220"/>
      <c r="F333" s="222">
        <v>168.17</v>
      </c>
      <c r="G333" s="220"/>
      <c r="H333" s="223"/>
    </row>
    <row r="334" spans="1:8" s="2" customFormat="1" ht="22.5">
      <c r="A334" s="203">
        <v>76</v>
      </c>
      <c r="B334" s="204" t="s">
        <v>194</v>
      </c>
      <c r="C334" s="205" t="s">
        <v>1468</v>
      </c>
      <c r="D334" s="205" t="s">
        <v>1469</v>
      </c>
      <c r="E334" s="205" t="s">
        <v>245</v>
      </c>
      <c r="F334" s="206">
        <v>2</v>
      </c>
      <c r="G334" s="207"/>
      <c r="H334" s="208"/>
    </row>
    <row r="335" spans="1:8" s="2" customFormat="1" ht="22.5">
      <c r="A335" s="203">
        <v>77</v>
      </c>
      <c r="B335" s="204" t="s">
        <v>194</v>
      </c>
      <c r="C335" s="205" t="s">
        <v>1470</v>
      </c>
      <c r="D335" s="205" t="s">
        <v>1471</v>
      </c>
      <c r="E335" s="205" t="s">
        <v>245</v>
      </c>
      <c r="F335" s="206">
        <v>26</v>
      </c>
      <c r="G335" s="207"/>
      <c r="H335" s="208"/>
    </row>
    <row r="336" spans="1:8" s="2" customFormat="1" ht="11.25">
      <c r="A336" s="213"/>
      <c r="B336" s="213"/>
      <c r="C336" s="210"/>
      <c r="D336" s="213" t="s">
        <v>1472</v>
      </c>
      <c r="E336" s="213"/>
      <c r="F336" s="214">
        <v>26</v>
      </c>
      <c r="G336" s="213"/>
      <c r="H336" s="215"/>
    </row>
    <row r="337" spans="1:8" s="2" customFormat="1" ht="11.25">
      <c r="A337" s="220"/>
      <c r="B337" s="220"/>
      <c r="C337" s="221"/>
      <c r="D337" s="221" t="s">
        <v>192</v>
      </c>
      <c r="E337" s="220"/>
      <c r="F337" s="222">
        <v>26</v>
      </c>
      <c r="G337" s="220"/>
      <c r="H337" s="223"/>
    </row>
    <row r="338" spans="1:8" s="2" customFormat="1" ht="22.5">
      <c r="A338" s="203">
        <v>78</v>
      </c>
      <c r="B338" s="204" t="s">
        <v>194</v>
      </c>
      <c r="C338" s="205" t="s">
        <v>1473</v>
      </c>
      <c r="D338" s="205" t="s">
        <v>1474</v>
      </c>
      <c r="E338" s="205" t="s">
        <v>245</v>
      </c>
      <c r="F338" s="206">
        <v>1</v>
      </c>
      <c r="G338" s="207"/>
      <c r="H338" s="208"/>
    </row>
    <row r="339" spans="1:8" s="2" customFormat="1" ht="22.5">
      <c r="A339" s="203">
        <v>79</v>
      </c>
      <c r="B339" s="204" t="s">
        <v>194</v>
      </c>
      <c r="C339" s="205" t="s">
        <v>318</v>
      </c>
      <c r="D339" s="205" t="s">
        <v>319</v>
      </c>
      <c r="E339" s="205" t="s">
        <v>320</v>
      </c>
      <c r="F339" s="206">
        <v>129.41</v>
      </c>
      <c r="G339" s="207"/>
      <c r="H339" s="208"/>
    </row>
    <row r="340" spans="1:8" s="2" customFormat="1" ht="22.5">
      <c r="A340" s="203">
        <v>80</v>
      </c>
      <c r="B340" s="204" t="s">
        <v>194</v>
      </c>
      <c r="C340" s="205" t="s">
        <v>321</v>
      </c>
      <c r="D340" s="205" t="s">
        <v>322</v>
      </c>
      <c r="E340" s="205" t="s">
        <v>320</v>
      </c>
      <c r="F340" s="206">
        <v>129.41</v>
      </c>
      <c r="G340" s="207"/>
      <c r="H340" s="208"/>
    </row>
    <row r="341" spans="1:8" s="2" customFormat="1" ht="11.25">
      <c r="A341" s="203">
        <v>81</v>
      </c>
      <c r="B341" s="204" t="s">
        <v>194</v>
      </c>
      <c r="C341" s="205" t="s">
        <v>323</v>
      </c>
      <c r="D341" s="205" t="s">
        <v>324</v>
      </c>
      <c r="E341" s="205" t="s">
        <v>320</v>
      </c>
      <c r="F341" s="206">
        <v>129.41</v>
      </c>
      <c r="G341" s="207"/>
      <c r="H341" s="208"/>
    </row>
    <row r="342" spans="1:8" s="2" customFormat="1" ht="11.25">
      <c r="A342" s="203">
        <v>82</v>
      </c>
      <c r="B342" s="204" t="s">
        <v>194</v>
      </c>
      <c r="C342" s="205" t="s">
        <v>325</v>
      </c>
      <c r="D342" s="205" t="s">
        <v>326</v>
      </c>
      <c r="E342" s="205" t="s">
        <v>320</v>
      </c>
      <c r="F342" s="206">
        <v>2458.79</v>
      </c>
      <c r="G342" s="207"/>
      <c r="H342" s="208"/>
    </row>
    <row r="343" spans="1:8" s="2" customFormat="1" ht="11.25">
      <c r="A343" s="203">
        <v>83</v>
      </c>
      <c r="B343" s="204" t="s">
        <v>194</v>
      </c>
      <c r="C343" s="205" t="s">
        <v>327</v>
      </c>
      <c r="D343" s="205" t="s">
        <v>328</v>
      </c>
      <c r="E343" s="205" t="s">
        <v>320</v>
      </c>
      <c r="F343" s="206">
        <v>129.41</v>
      </c>
      <c r="G343" s="207"/>
      <c r="H343" s="208"/>
    </row>
    <row r="344" spans="1:8" s="2" customFormat="1" ht="22.5">
      <c r="A344" s="203">
        <v>84</v>
      </c>
      <c r="B344" s="204" t="s">
        <v>194</v>
      </c>
      <c r="C344" s="205" t="s">
        <v>329</v>
      </c>
      <c r="D344" s="205" t="s">
        <v>330</v>
      </c>
      <c r="E344" s="205" t="s">
        <v>320</v>
      </c>
      <c r="F344" s="206">
        <v>776.46</v>
      </c>
      <c r="G344" s="207"/>
      <c r="H344" s="208"/>
    </row>
    <row r="345" spans="1:8" s="2" customFormat="1" ht="11.25">
      <c r="A345" s="203">
        <v>85</v>
      </c>
      <c r="B345" s="204" t="s">
        <v>194</v>
      </c>
      <c r="C345" s="205" t="s">
        <v>331</v>
      </c>
      <c r="D345" s="205" t="s">
        <v>332</v>
      </c>
      <c r="E345" s="205" t="s">
        <v>320</v>
      </c>
      <c r="F345" s="206">
        <v>129.41</v>
      </c>
      <c r="G345" s="207"/>
      <c r="H345" s="208"/>
    </row>
    <row r="346" spans="1:8" s="2" customFormat="1" ht="12.75">
      <c r="A346" s="152"/>
      <c r="B346" s="152"/>
      <c r="C346" s="201" t="s">
        <v>333</v>
      </c>
      <c r="D346" s="201" t="s">
        <v>334</v>
      </c>
      <c r="E346" s="152"/>
      <c r="F346" s="152"/>
      <c r="G346" s="152"/>
      <c r="H346" s="224"/>
    </row>
    <row r="347" spans="1:8" s="2" customFormat="1" ht="22.5">
      <c r="A347" s="203">
        <v>86</v>
      </c>
      <c r="B347" s="204" t="s">
        <v>141</v>
      </c>
      <c r="C347" s="205" t="s">
        <v>335</v>
      </c>
      <c r="D347" s="205" t="s">
        <v>336</v>
      </c>
      <c r="E347" s="205" t="s">
        <v>320</v>
      </c>
      <c r="F347" s="206">
        <v>188.16</v>
      </c>
      <c r="G347" s="207"/>
      <c r="H347" s="208"/>
    </row>
    <row r="348" spans="1:8" s="2" customFormat="1" ht="12.75">
      <c r="A348" s="196"/>
      <c r="B348" s="7"/>
      <c r="C348" s="7"/>
      <c r="D348" s="7"/>
      <c r="E348" s="7"/>
      <c r="F348" s="7"/>
      <c r="G348" s="7"/>
      <c r="H348" s="225"/>
    </row>
    <row r="349" spans="1:8" s="2" customFormat="1" ht="15">
      <c r="A349" s="119"/>
      <c r="B349" s="119"/>
      <c r="C349" s="198" t="s">
        <v>45</v>
      </c>
      <c r="D349" s="199" t="s">
        <v>337</v>
      </c>
      <c r="E349" s="119"/>
      <c r="F349" s="119"/>
      <c r="G349" s="119"/>
      <c r="H349" s="226"/>
    </row>
    <row r="350" spans="1:8" s="2" customFormat="1" ht="12.75">
      <c r="A350" s="152"/>
      <c r="B350" s="152"/>
      <c r="C350" s="201" t="s">
        <v>879</v>
      </c>
      <c r="D350" s="201" t="s">
        <v>880</v>
      </c>
      <c r="E350" s="152"/>
      <c r="F350" s="152"/>
      <c r="G350" s="152"/>
      <c r="H350" s="224"/>
    </row>
    <row r="351" spans="1:8" s="2" customFormat="1" ht="22.5">
      <c r="A351" s="203">
        <v>87</v>
      </c>
      <c r="B351" s="204" t="s">
        <v>879</v>
      </c>
      <c r="C351" s="205" t="s">
        <v>1475</v>
      </c>
      <c r="D351" s="205" t="s">
        <v>1476</v>
      </c>
      <c r="E351" s="205" t="s">
        <v>197</v>
      </c>
      <c r="F351" s="206">
        <v>130</v>
      </c>
      <c r="G351" s="207"/>
      <c r="H351" s="208"/>
    </row>
    <row r="352" spans="1:8" s="2" customFormat="1" ht="11.25">
      <c r="A352" s="209"/>
      <c r="B352" s="209"/>
      <c r="C352" s="210"/>
      <c r="D352" s="209" t="s">
        <v>1477</v>
      </c>
      <c r="E352" s="209"/>
      <c r="F352" s="211"/>
      <c r="G352" s="209"/>
      <c r="H352" s="212"/>
    </row>
    <row r="353" spans="1:8" s="2" customFormat="1" ht="11.25">
      <c r="A353" s="213"/>
      <c r="B353" s="213"/>
      <c r="C353" s="210"/>
      <c r="D353" s="213" t="s">
        <v>1478</v>
      </c>
      <c r="E353" s="213"/>
      <c r="F353" s="214">
        <v>130</v>
      </c>
      <c r="G353" s="213"/>
      <c r="H353" s="215"/>
    </row>
    <row r="354" spans="1:8" s="2" customFormat="1" ht="11.25">
      <c r="A354" s="216"/>
      <c r="B354" s="216"/>
      <c r="C354" s="210" t="s">
        <v>1479</v>
      </c>
      <c r="D354" s="217" t="s">
        <v>153</v>
      </c>
      <c r="E354" s="217"/>
      <c r="F354" s="218">
        <v>130</v>
      </c>
      <c r="G354" s="216"/>
      <c r="H354" s="219"/>
    </row>
    <row r="355" spans="1:8" s="2" customFormat="1" ht="11.25">
      <c r="A355" s="220"/>
      <c r="B355" s="220"/>
      <c r="C355" s="221"/>
      <c r="D355" s="221" t="s">
        <v>192</v>
      </c>
      <c r="E355" s="220"/>
      <c r="F355" s="222">
        <v>130</v>
      </c>
      <c r="G355" s="220"/>
      <c r="H355" s="223"/>
    </row>
    <row r="356" spans="1:8" s="2" customFormat="1" ht="22.5">
      <c r="A356" s="203">
        <v>88</v>
      </c>
      <c r="B356" s="204" t="s">
        <v>879</v>
      </c>
      <c r="C356" s="205" t="s">
        <v>1480</v>
      </c>
      <c r="D356" s="205" t="s">
        <v>1481</v>
      </c>
      <c r="E356" s="205" t="s">
        <v>197</v>
      </c>
      <c r="F356" s="206">
        <v>13.77</v>
      </c>
      <c r="G356" s="207"/>
      <c r="H356" s="208"/>
    </row>
    <row r="357" spans="1:8" s="2" customFormat="1" ht="11.25">
      <c r="A357" s="209"/>
      <c r="B357" s="209"/>
      <c r="C357" s="210"/>
      <c r="D357" s="209" t="s">
        <v>1477</v>
      </c>
      <c r="E357" s="209"/>
      <c r="F357" s="211"/>
      <c r="G357" s="209"/>
      <c r="H357" s="212"/>
    </row>
    <row r="358" spans="1:8" s="2" customFormat="1" ht="11.25">
      <c r="A358" s="209"/>
      <c r="B358" s="209"/>
      <c r="C358" s="210"/>
      <c r="D358" s="209" t="s">
        <v>1482</v>
      </c>
      <c r="E358" s="209"/>
      <c r="F358" s="211"/>
      <c r="G358" s="209"/>
      <c r="H358" s="212"/>
    </row>
    <row r="359" spans="1:8" s="2" customFormat="1" ht="11.25">
      <c r="A359" s="213"/>
      <c r="B359" s="213"/>
      <c r="C359" s="210"/>
      <c r="D359" s="213" t="s">
        <v>1483</v>
      </c>
      <c r="E359" s="213"/>
      <c r="F359" s="214">
        <v>1.69</v>
      </c>
      <c r="G359" s="213"/>
      <c r="H359" s="215"/>
    </row>
    <row r="360" spans="1:8" s="2" customFormat="1" ht="11.25">
      <c r="A360" s="209"/>
      <c r="B360" s="209"/>
      <c r="C360" s="210"/>
      <c r="D360" s="209" t="s">
        <v>1397</v>
      </c>
      <c r="E360" s="209"/>
      <c r="F360" s="211"/>
      <c r="G360" s="209"/>
      <c r="H360" s="212"/>
    </row>
    <row r="361" spans="1:8" s="2" customFormat="1" ht="11.25">
      <c r="A361" s="213"/>
      <c r="B361" s="213"/>
      <c r="C361" s="210"/>
      <c r="D361" s="213" t="s">
        <v>1484</v>
      </c>
      <c r="E361" s="213"/>
      <c r="F361" s="214">
        <v>1.74</v>
      </c>
      <c r="G361" s="213"/>
      <c r="H361" s="215"/>
    </row>
    <row r="362" spans="1:8" s="2" customFormat="1" ht="11.25">
      <c r="A362" s="209"/>
      <c r="B362" s="209"/>
      <c r="C362" s="210"/>
      <c r="D362" s="209" t="s">
        <v>1485</v>
      </c>
      <c r="E362" s="209"/>
      <c r="F362" s="211"/>
      <c r="G362" s="209"/>
      <c r="H362" s="212"/>
    </row>
    <row r="363" spans="1:8" s="2" customFormat="1" ht="11.25">
      <c r="A363" s="213"/>
      <c r="B363" s="213"/>
      <c r="C363" s="210"/>
      <c r="D363" s="213" t="s">
        <v>1486</v>
      </c>
      <c r="E363" s="213"/>
      <c r="F363" s="214">
        <v>3.13</v>
      </c>
      <c r="G363" s="213"/>
      <c r="H363" s="215"/>
    </row>
    <row r="364" spans="1:8" s="2" customFormat="1" ht="11.25">
      <c r="A364" s="209"/>
      <c r="B364" s="209"/>
      <c r="C364" s="210"/>
      <c r="D364" s="209" t="s">
        <v>1487</v>
      </c>
      <c r="E364" s="209"/>
      <c r="F364" s="211"/>
      <c r="G364" s="209"/>
      <c r="H364" s="212"/>
    </row>
    <row r="365" spans="1:8" s="2" customFormat="1" ht="11.25">
      <c r="A365" s="213"/>
      <c r="B365" s="213"/>
      <c r="C365" s="210"/>
      <c r="D365" s="213" t="s">
        <v>1488</v>
      </c>
      <c r="E365" s="213"/>
      <c r="F365" s="214">
        <v>2.78</v>
      </c>
      <c r="G365" s="213"/>
      <c r="H365" s="215"/>
    </row>
    <row r="366" spans="1:8" s="2" customFormat="1" ht="11.25">
      <c r="A366" s="209"/>
      <c r="B366" s="209"/>
      <c r="C366" s="210"/>
      <c r="D366" s="209" t="s">
        <v>1489</v>
      </c>
      <c r="E366" s="209"/>
      <c r="F366" s="211"/>
      <c r="G366" s="209"/>
      <c r="H366" s="212"/>
    </row>
    <row r="367" spans="1:8" s="2" customFormat="1" ht="11.25">
      <c r="A367" s="213"/>
      <c r="B367" s="213"/>
      <c r="C367" s="210"/>
      <c r="D367" s="213" t="s">
        <v>1490</v>
      </c>
      <c r="E367" s="213"/>
      <c r="F367" s="214">
        <v>3.21</v>
      </c>
      <c r="G367" s="213"/>
      <c r="H367" s="215"/>
    </row>
    <row r="368" spans="1:8" s="2" customFormat="1" ht="11.25">
      <c r="A368" s="209"/>
      <c r="B368" s="209"/>
      <c r="C368" s="210"/>
      <c r="D368" s="209" t="s">
        <v>1491</v>
      </c>
      <c r="E368" s="209"/>
      <c r="F368" s="211"/>
      <c r="G368" s="209"/>
      <c r="H368" s="212"/>
    </row>
    <row r="369" spans="1:8" s="2" customFormat="1" ht="11.25">
      <c r="A369" s="213"/>
      <c r="B369" s="213"/>
      <c r="C369" s="210"/>
      <c r="D369" s="213" t="s">
        <v>1492</v>
      </c>
      <c r="E369" s="213"/>
      <c r="F369" s="214">
        <v>1.22</v>
      </c>
      <c r="G369" s="213"/>
      <c r="H369" s="215"/>
    </row>
    <row r="370" spans="1:8" s="2" customFormat="1" ht="11.25">
      <c r="A370" s="220"/>
      <c r="B370" s="220"/>
      <c r="C370" s="221" t="s">
        <v>1493</v>
      </c>
      <c r="D370" s="221" t="s">
        <v>192</v>
      </c>
      <c r="E370" s="220"/>
      <c r="F370" s="222">
        <v>13.77</v>
      </c>
      <c r="G370" s="220"/>
      <c r="H370" s="223"/>
    </row>
    <row r="371" spans="1:8" s="2" customFormat="1" ht="11.25">
      <c r="A371" s="227">
        <v>89</v>
      </c>
      <c r="B371" s="228" t="s">
        <v>1017</v>
      </c>
      <c r="C371" s="229" t="s">
        <v>1494</v>
      </c>
      <c r="D371" s="229" t="s">
        <v>1495</v>
      </c>
      <c r="E371" s="229" t="s">
        <v>320</v>
      </c>
      <c r="F371" s="230">
        <v>0.05</v>
      </c>
      <c r="G371" s="231"/>
      <c r="H371" s="232"/>
    </row>
    <row r="372" spans="1:8" s="2" customFormat="1" ht="11.25">
      <c r="A372" s="213"/>
      <c r="B372" s="213"/>
      <c r="C372" s="210"/>
      <c r="D372" s="213" t="s">
        <v>1496</v>
      </c>
      <c r="E372" s="213"/>
      <c r="F372" s="214">
        <v>0.05</v>
      </c>
      <c r="G372" s="213"/>
      <c r="H372" s="215"/>
    </row>
    <row r="373" spans="1:8" s="2" customFormat="1" ht="11.25">
      <c r="A373" s="220"/>
      <c r="B373" s="220"/>
      <c r="C373" s="221"/>
      <c r="D373" s="221" t="s">
        <v>192</v>
      </c>
      <c r="E373" s="220"/>
      <c r="F373" s="222">
        <v>0.05</v>
      </c>
      <c r="G373" s="220"/>
      <c r="H373" s="223"/>
    </row>
    <row r="374" spans="1:8" s="2" customFormat="1" ht="22.5">
      <c r="A374" s="203">
        <v>90</v>
      </c>
      <c r="B374" s="204" t="s">
        <v>879</v>
      </c>
      <c r="C374" s="205" t="s">
        <v>1497</v>
      </c>
      <c r="D374" s="205" t="s">
        <v>1498</v>
      </c>
      <c r="E374" s="205" t="s">
        <v>197</v>
      </c>
      <c r="F374" s="206">
        <v>260</v>
      </c>
      <c r="G374" s="207"/>
      <c r="H374" s="208"/>
    </row>
    <row r="375" spans="1:8" s="2" customFormat="1" ht="11.25">
      <c r="A375" s="209"/>
      <c r="B375" s="209"/>
      <c r="C375" s="210"/>
      <c r="D375" s="209" t="s">
        <v>1499</v>
      </c>
      <c r="E375" s="209"/>
      <c r="F375" s="211"/>
      <c r="G375" s="209"/>
      <c r="H375" s="212"/>
    </row>
    <row r="376" spans="1:8" s="2" customFormat="1" ht="11.25">
      <c r="A376" s="213"/>
      <c r="B376" s="213"/>
      <c r="C376" s="210"/>
      <c r="D376" s="213" t="s">
        <v>1500</v>
      </c>
      <c r="E376" s="213"/>
      <c r="F376" s="214">
        <v>260</v>
      </c>
      <c r="G376" s="213"/>
      <c r="H376" s="215"/>
    </row>
    <row r="377" spans="1:8" s="2" customFormat="1" ht="11.25">
      <c r="A377" s="220"/>
      <c r="B377" s="220"/>
      <c r="C377" s="221"/>
      <c r="D377" s="221" t="s">
        <v>192</v>
      </c>
      <c r="E377" s="220"/>
      <c r="F377" s="222">
        <v>260</v>
      </c>
      <c r="G377" s="220"/>
      <c r="H377" s="223"/>
    </row>
    <row r="378" spans="1:8" s="2" customFormat="1" ht="22.5">
      <c r="A378" s="203">
        <v>91</v>
      </c>
      <c r="B378" s="204" t="s">
        <v>879</v>
      </c>
      <c r="C378" s="205" t="s">
        <v>1501</v>
      </c>
      <c r="D378" s="205" t="s">
        <v>1502</v>
      </c>
      <c r="E378" s="205" t="s">
        <v>197</v>
      </c>
      <c r="F378" s="206">
        <v>27.54</v>
      </c>
      <c r="G378" s="207"/>
      <c r="H378" s="208"/>
    </row>
    <row r="379" spans="1:8" s="2" customFormat="1" ht="11.25">
      <c r="A379" s="209"/>
      <c r="B379" s="209"/>
      <c r="C379" s="210"/>
      <c r="D379" s="209" t="s">
        <v>1503</v>
      </c>
      <c r="E379" s="209"/>
      <c r="F379" s="211"/>
      <c r="G379" s="209"/>
      <c r="H379" s="212"/>
    </row>
    <row r="380" spans="1:8" s="2" customFormat="1" ht="11.25">
      <c r="A380" s="213"/>
      <c r="B380" s="213"/>
      <c r="C380" s="210"/>
      <c r="D380" s="213" t="s">
        <v>1504</v>
      </c>
      <c r="E380" s="213"/>
      <c r="F380" s="214">
        <v>27.54</v>
      </c>
      <c r="G380" s="213"/>
      <c r="H380" s="215"/>
    </row>
    <row r="381" spans="1:8" s="2" customFormat="1" ht="11.25">
      <c r="A381" s="220"/>
      <c r="B381" s="220"/>
      <c r="C381" s="221"/>
      <c r="D381" s="221" t="s">
        <v>192</v>
      </c>
      <c r="E381" s="220"/>
      <c r="F381" s="222">
        <v>27.54</v>
      </c>
      <c r="G381" s="220"/>
      <c r="H381" s="223"/>
    </row>
    <row r="382" spans="1:8" s="2" customFormat="1" ht="22.5">
      <c r="A382" s="227">
        <v>92</v>
      </c>
      <c r="B382" s="228" t="s">
        <v>1028</v>
      </c>
      <c r="C382" s="229" t="s">
        <v>1505</v>
      </c>
      <c r="D382" s="229" t="s">
        <v>1506</v>
      </c>
      <c r="E382" s="229" t="s">
        <v>197</v>
      </c>
      <c r="F382" s="230">
        <v>330.67</v>
      </c>
      <c r="G382" s="231"/>
      <c r="H382" s="232"/>
    </row>
    <row r="383" spans="1:8" s="2" customFormat="1" ht="11.25">
      <c r="A383" s="213"/>
      <c r="B383" s="213"/>
      <c r="C383" s="210"/>
      <c r="D383" s="213" t="s">
        <v>1507</v>
      </c>
      <c r="E383" s="213"/>
      <c r="F383" s="214">
        <v>330.67</v>
      </c>
      <c r="G383" s="213"/>
      <c r="H383" s="215"/>
    </row>
    <row r="384" spans="1:8" s="2" customFormat="1" ht="11.25">
      <c r="A384" s="220"/>
      <c r="B384" s="220"/>
      <c r="C384" s="221"/>
      <c r="D384" s="221" t="s">
        <v>192</v>
      </c>
      <c r="E384" s="220"/>
      <c r="F384" s="222">
        <v>330.67</v>
      </c>
      <c r="G384" s="220"/>
      <c r="H384" s="223"/>
    </row>
    <row r="385" spans="1:8" s="2" customFormat="1" ht="33.75">
      <c r="A385" s="203">
        <v>93</v>
      </c>
      <c r="B385" s="204" t="s">
        <v>879</v>
      </c>
      <c r="C385" s="205" t="s">
        <v>1508</v>
      </c>
      <c r="D385" s="205" t="s">
        <v>1509</v>
      </c>
      <c r="E385" s="205" t="s">
        <v>197</v>
      </c>
      <c r="F385" s="206">
        <v>9.34</v>
      </c>
      <c r="G385" s="207"/>
      <c r="H385" s="208"/>
    </row>
    <row r="386" spans="1:8" s="2" customFormat="1" ht="11.25">
      <c r="A386" s="209"/>
      <c r="B386" s="209"/>
      <c r="C386" s="210"/>
      <c r="D386" s="209" t="s">
        <v>1350</v>
      </c>
      <c r="E386" s="209"/>
      <c r="F386" s="211"/>
      <c r="G386" s="209"/>
      <c r="H386" s="212"/>
    </row>
    <row r="387" spans="1:8" s="2" customFormat="1" ht="11.25">
      <c r="A387" s="213"/>
      <c r="B387" s="213"/>
      <c r="C387" s="210"/>
      <c r="D387" s="213" t="s">
        <v>292</v>
      </c>
      <c r="E387" s="213"/>
      <c r="F387" s="214">
        <v>8</v>
      </c>
      <c r="G387" s="213"/>
      <c r="H387" s="215"/>
    </row>
    <row r="388" spans="1:8" s="2" customFormat="1" ht="11.25">
      <c r="A388" s="209"/>
      <c r="B388" s="209"/>
      <c r="C388" s="210"/>
      <c r="D388" s="209" t="s">
        <v>1510</v>
      </c>
      <c r="E388" s="209"/>
      <c r="F388" s="211"/>
      <c r="G388" s="209"/>
      <c r="H388" s="212"/>
    </row>
    <row r="389" spans="1:8" s="2" customFormat="1" ht="11.25">
      <c r="A389" s="213"/>
      <c r="B389" s="213"/>
      <c r="C389" s="210"/>
      <c r="D389" s="213" t="s">
        <v>1511</v>
      </c>
      <c r="E389" s="213"/>
      <c r="F389" s="214">
        <v>1.34</v>
      </c>
      <c r="G389" s="213"/>
      <c r="H389" s="215"/>
    </row>
    <row r="390" spans="1:8" s="2" customFormat="1" ht="11.25">
      <c r="A390" s="220"/>
      <c r="B390" s="220"/>
      <c r="C390" s="221"/>
      <c r="D390" s="221" t="s">
        <v>192</v>
      </c>
      <c r="E390" s="220"/>
      <c r="F390" s="222">
        <v>9.34</v>
      </c>
      <c r="G390" s="220"/>
      <c r="H390" s="223"/>
    </row>
    <row r="391" spans="1:8" s="2" customFormat="1" ht="22.5">
      <c r="A391" s="203">
        <v>94</v>
      </c>
      <c r="B391" s="204" t="s">
        <v>879</v>
      </c>
      <c r="C391" s="205" t="s">
        <v>887</v>
      </c>
      <c r="D391" s="205" t="s">
        <v>888</v>
      </c>
      <c r="E391" s="205" t="s">
        <v>392</v>
      </c>
      <c r="F391" s="206"/>
      <c r="G391" s="207"/>
      <c r="H391" s="208"/>
    </row>
    <row r="392" spans="1:8" s="2" customFormat="1" ht="12.75">
      <c r="A392" s="152"/>
      <c r="B392" s="152"/>
      <c r="C392" s="201" t="s">
        <v>889</v>
      </c>
      <c r="D392" s="201" t="s">
        <v>890</v>
      </c>
      <c r="E392" s="152"/>
      <c r="F392" s="152"/>
      <c r="G392" s="152"/>
      <c r="H392" s="224"/>
    </row>
    <row r="393" spans="1:8" s="2" customFormat="1" ht="22.5">
      <c r="A393" s="203">
        <v>95</v>
      </c>
      <c r="B393" s="204" t="s">
        <v>879</v>
      </c>
      <c r="C393" s="205" t="s">
        <v>995</v>
      </c>
      <c r="D393" s="205" t="s">
        <v>996</v>
      </c>
      <c r="E393" s="205" t="s">
        <v>197</v>
      </c>
      <c r="F393" s="206">
        <v>110</v>
      </c>
      <c r="G393" s="207"/>
      <c r="H393" s="208"/>
    </row>
    <row r="394" spans="1:8" s="2" customFormat="1" ht="11.25">
      <c r="A394" s="209"/>
      <c r="B394" s="209"/>
      <c r="C394" s="210"/>
      <c r="D394" s="209" t="s">
        <v>1512</v>
      </c>
      <c r="E394" s="209"/>
      <c r="F394" s="211"/>
      <c r="G394" s="209"/>
      <c r="H394" s="212"/>
    </row>
    <row r="395" spans="1:8" s="2" customFormat="1" ht="11.25">
      <c r="A395" s="213"/>
      <c r="B395" s="213"/>
      <c r="C395" s="210"/>
      <c r="D395" s="213" t="s">
        <v>1513</v>
      </c>
      <c r="E395" s="213"/>
      <c r="F395" s="214">
        <v>80</v>
      </c>
      <c r="G395" s="213"/>
      <c r="H395" s="215"/>
    </row>
    <row r="396" spans="1:8" s="2" customFormat="1" ht="11.25">
      <c r="A396" s="209"/>
      <c r="B396" s="209"/>
      <c r="C396" s="210"/>
      <c r="D396" s="209" t="s">
        <v>1514</v>
      </c>
      <c r="E396" s="209"/>
      <c r="F396" s="211"/>
      <c r="G396" s="209"/>
      <c r="H396" s="212"/>
    </row>
    <row r="397" spans="1:8" s="2" customFormat="1" ht="11.25">
      <c r="A397" s="213"/>
      <c r="B397" s="213"/>
      <c r="C397" s="210"/>
      <c r="D397" s="213" t="s">
        <v>588</v>
      </c>
      <c r="E397" s="213"/>
      <c r="F397" s="214">
        <v>30</v>
      </c>
      <c r="G397" s="213"/>
      <c r="H397" s="215"/>
    </row>
    <row r="398" spans="1:8" s="2" customFormat="1" ht="11.25">
      <c r="A398" s="220"/>
      <c r="B398" s="220"/>
      <c r="C398" s="221"/>
      <c r="D398" s="221" t="s">
        <v>192</v>
      </c>
      <c r="E398" s="220"/>
      <c r="F398" s="222">
        <v>110</v>
      </c>
      <c r="G398" s="220"/>
      <c r="H398" s="223"/>
    </row>
    <row r="399" spans="1:8" s="2" customFormat="1" ht="22.5">
      <c r="A399" s="203">
        <v>96</v>
      </c>
      <c r="B399" s="204" t="s">
        <v>879</v>
      </c>
      <c r="C399" s="205" t="s">
        <v>895</v>
      </c>
      <c r="D399" s="205" t="s">
        <v>896</v>
      </c>
      <c r="E399" s="205" t="s">
        <v>392</v>
      </c>
      <c r="F399" s="206"/>
      <c r="G399" s="207"/>
      <c r="H399" s="208"/>
    </row>
    <row r="400" spans="1:8" s="2" customFormat="1" ht="12.75">
      <c r="A400" s="152"/>
      <c r="B400" s="152"/>
      <c r="C400" s="201" t="s">
        <v>338</v>
      </c>
      <c r="D400" s="201" t="s">
        <v>339</v>
      </c>
      <c r="E400" s="152"/>
      <c r="F400" s="152"/>
      <c r="G400" s="152"/>
      <c r="H400" s="224"/>
    </row>
    <row r="401" spans="1:8" s="2" customFormat="1" ht="22.5">
      <c r="A401" s="203">
        <v>97</v>
      </c>
      <c r="B401" s="204" t="s">
        <v>338</v>
      </c>
      <c r="C401" s="205" t="s">
        <v>1515</v>
      </c>
      <c r="D401" s="205" t="s">
        <v>1516</v>
      </c>
      <c r="E401" s="205" t="s">
        <v>197</v>
      </c>
      <c r="F401" s="206">
        <v>8</v>
      </c>
      <c r="G401" s="207"/>
      <c r="H401" s="208"/>
    </row>
    <row r="402" spans="1:8" s="2" customFormat="1" ht="11.25">
      <c r="A402" s="209"/>
      <c r="B402" s="209"/>
      <c r="C402" s="210"/>
      <c r="D402" s="209" t="s">
        <v>1350</v>
      </c>
      <c r="E402" s="209"/>
      <c r="F402" s="211"/>
      <c r="G402" s="209"/>
      <c r="H402" s="212"/>
    </row>
    <row r="403" spans="1:8" s="2" customFormat="1" ht="11.25">
      <c r="A403" s="213"/>
      <c r="B403" s="213"/>
      <c r="C403" s="210"/>
      <c r="D403" s="213" t="s">
        <v>292</v>
      </c>
      <c r="E403" s="213"/>
      <c r="F403" s="214">
        <v>8</v>
      </c>
      <c r="G403" s="213"/>
      <c r="H403" s="215"/>
    </row>
    <row r="404" spans="1:8" s="2" customFormat="1" ht="11.25">
      <c r="A404" s="220"/>
      <c r="B404" s="220"/>
      <c r="C404" s="221"/>
      <c r="D404" s="221" t="s">
        <v>192</v>
      </c>
      <c r="E404" s="220"/>
      <c r="F404" s="222">
        <v>8</v>
      </c>
      <c r="G404" s="220"/>
      <c r="H404" s="223"/>
    </row>
    <row r="405" spans="1:8" s="2" customFormat="1" ht="22.5">
      <c r="A405" s="227">
        <v>98</v>
      </c>
      <c r="B405" s="228" t="s">
        <v>1517</v>
      </c>
      <c r="C405" s="229" t="s">
        <v>1518</v>
      </c>
      <c r="D405" s="229" t="s">
        <v>1519</v>
      </c>
      <c r="E405" s="229" t="s">
        <v>197</v>
      </c>
      <c r="F405" s="230">
        <v>8.8</v>
      </c>
      <c r="G405" s="231"/>
      <c r="H405" s="232"/>
    </row>
    <row r="406" spans="1:8" s="2" customFormat="1" ht="11.25">
      <c r="A406" s="213"/>
      <c r="B406" s="213"/>
      <c r="C406" s="210"/>
      <c r="D406" s="213" t="s">
        <v>1520</v>
      </c>
      <c r="E406" s="213"/>
      <c r="F406" s="214">
        <v>8.8</v>
      </c>
      <c r="G406" s="213"/>
      <c r="H406" s="215"/>
    </row>
    <row r="407" spans="1:8" s="2" customFormat="1" ht="11.25">
      <c r="A407" s="220"/>
      <c r="B407" s="220"/>
      <c r="C407" s="221"/>
      <c r="D407" s="221" t="s">
        <v>192</v>
      </c>
      <c r="E407" s="220"/>
      <c r="F407" s="222">
        <v>8.8</v>
      </c>
      <c r="G407" s="220"/>
      <c r="H407" s="223"/>
    </row>
    <row r="408" spans="1:8" s="2" customFormat="1" ht="11.25">
      <c r="A408" s="203">
        <v>99</v>
      </c>
      <c r="B408" s="204" t="s">
        <v>338</v>
      </c>
      <c r="C408" s="205" t="s">
        <v>1521</v>
      </c>
      <c r="D408" s="205" t="s">
        <v>1522</v>
      </c>
      <c r="E408" s="205" t="s">
        <v>197</v>
      </c>
      <c r="F408" s="206">
        <v>8</v>
      </c>
      <c r="G408" s="207"/>
      <c r="H408" s="208"/>
    </row>
    <row r="409" spans="1:8" s="2" customFormat="1" ht="11.25">
      <c r="A409" s="209"/>
      <c r="B409" s="209"/>
      <c r="C409" s="210"/>
      <c r="D409" s="209" t="s">
        <v>1350</v>
      </c>
      <c r="E409" s="209"/>
      <c r="F409" s="211"/>
      <c r="G409" s="209"/>
      <c r="H409" s="212"/>
    </row>
    <row r="410" spans="1:8" s="2" customFormat="1" ht="11.25">
      <c r="A410" s="213"/>
      <c r="B410" s="213"/>
      <c r="C410" s="210"/>
      <c r="D410" s="213" t="s">
        <v>292</v>
      </c>
      <c r="E410" s="213"/>
      <c r="F410" s="214">
        <v>8</v>
      </c>
      <c r="G410" s="213"/>
      <c r="H410" s="215"/>
    </row>
    <row r="411" spans="1:8" s="2" customFormat="1" ht="11.25">
      <c r="A411" s="220"/>
      <c r="B411" s="220"/>
      <c r="C411" s="221"/>
      <c r="D411" s="221" t="s">
        <v>192</v>
      </c>
      <c r="E411" s="220"/>
      <c r="F411" s="222">
        <v>8</v>
      </c>
      <c r="G411" s="220"/>
      <c r="H411" s="223"/>
    </row>
    <row r="412" spans="1:8" s="2" customFormat="1" ht="22.5">
      <c r="A412" s="203">
        <v>100</v>
      </c>
      <c r="B412" s="204" t="s">
        <v>338</v>
      </c>
      <c r="C412" s="205" t="s">
        <v>390</v>
      </c>
      <c r="D412" s="205" t="s">
        <v>391</v>
      </c>
      <c r="E412" s="205" t="s">
        <v>392</v>
      </c>
      <c r="F412" s="206"/>
      <c r="G412" s="207"/>
      <c r="H412" s="208"/>
    </row>
    <row r="413" spans="1:8" s="2" customFormat="1" ht="12.75">
      <c r="A413" s="152"/>
      <c r="B413" s="152"/>
      <c r="C413" s="201" t="s">
        <v>1523</v>
      </c>
      <c r="D413" s="201" t="s">
        <v>1524</v>
      </c>
      <c r="E413" s="152"/>
      <c r="F413" s="152"/>
      <c r="G413" s="152"/>
      <c r="H413" s="224"/>
    </row>
    <row r="414" spans="1:8" s="2" customFormat="1" ht="33.75">
      <c r="A414" s="203">
        <v>101</v>
      </c>
      <c r="B414" s="204" t="s">
        <v>1523</v>
      </c>
      <c r="C414" s="205" t="s">
        <v>1525</v>
      </c>
      <c r="D414" s="205" t="s">
        <v>1526</v>
      </c>
      <c r="E414" s="205" t="s">
        <v>197</v>
      </c>
      <c r="F414" s="206">
        <v>300</v>
      </c>
      <c r="G414" s="207"/>
      <c r="H414" s="208"/>
    </row>
    <row r="415" spans="1:8" s="2" customFormat="1" ht="22.5">
      <c r="A415" s="203">
        <v>102</v>
      </c>
      <c r="B415" s="204" t="s">
        <v>1523</v>
      </c>
      <c r="C415" s="205" t="s">
        <v>1527</v>
      </c>
      <c r="D415" s="205" t="s">
        <v>1528</v>
      </c>
      <c r="E415" s="205" t="s">
        <v>392</v>
      </c>
      <c r="F415" s="206"/>
      <c r="G415" s="207"/>
      <c r="H415" s="208"/>
    </row>
    <row r="416" spans="1:8" s="2" customFormat="1" ht="12.75">
      <c r="A416" s="152"/>
      <c r="B416" s="152"/>
      <c r="C416" s="201" t="s">
        <v>486</v>
      </c>
      <c r="D416" s="201" t="s">
        <v>487</v>
      </c>
      <c r="E416" s="152"/>
      <c r="F416" s="152"/>
      <c r="G416" s="152"/>
      <c r="H416" s="224"/>
    </row>
    <row r="417" spans="1:8" s="2" customFormat="1" ht="33.75">
      <c r="A417" s="203">
        <v>103</v>
      </c>
      <c r="B417" s="204" t="s">
        <v>486</v>
      </c>
      <c r="C417" s="205" t="s">
        <v>1529</v>
      </c>
      <c r="D417" s="205" t="s">
        <v>1530</v>
      </c>
      <c r="E417" s="205" t="s">
        <v>197</v>
      </c>
      <c r="F417" s="206">
        <v>300</v>
      </c>
      <c r="G417" s="207"/>
      <c r="H417" s="208"/>
    </row>
    <row r="418" spans="1:8" s="2" customFormat="1" ht="45">
      <c r="A418" s="203">
        <v>104</v>
      </c>
      <c r="B418" s="204" t="s">
        <v>486</v>
      </c>
      <c r="C418" s="205" t="s">
        <v>1531</v>
      </c>
      <c r="D418" s="205" t="s">
        <v>1532</v>
      </c>
      <c r="E418" s="205" t="s">
        <v>144</v>
      </c>
      <c r="F418" s="206">
        <v>6</v>
      </c>
      <c r="G418" s="207"/>
      <c r="H418" s="208"/>
    </row>
    <row r="419" spans="1:8" s="2" customFormat="1" ht="11.25">
      <c r="A419" s="209"/>
      <c r="B419" s="209"/>
      <c r="C419" s="210"/>
      <c r="D419" s="209" t="s">
        <v>1533</v>
      </c>
      <c r="E419" s="209"/>
      <c r="F419" s="211"/>
      <c r="G419" s="209"/>
      <c r="H419" s="212"/>
    </row>
    <row r="420" spans="1:8" s="2" customFormat="1" ht="11.25">
      <c r="A420" s="213"/>
      <c r="B420" s="213"/>
      <c r="C420" s="210"/>
      <c r="D420" s="213" t="s">
        <v>297</v>
      </c>
      <c r="E420" s="213"/>
      <c r="F420" s="214">
        <v>6</v>
      </c>
      <c r="G420" s="213"/>
      <c r="H420" s="215"/>
    </row>
    <row r="421" spans="1:8" s="2" customFormat="1" ht="11.25">
      <c r="A421" s="220"/>
      <c r="B421" s="220"/>
      <c r="C421" s="221"/>
      <c r="D421" s="221" t="s">
        <v>192</v>
      </c>
      <c r="E421" s="220"/>
      <c r="F421" s="222">
        <v>6</v>
      </c>
      <c r="G421" s="220"/>
      <c r="H421" s="223"/>
    </row>
    <row r="422" spans="1:8" s="2" customFormat="1" ht="33.75">
      <c r="A422" s="203">
        <v>105</v>
      </c>
      <c r="B422" s="204" t="s">
        <v>486</v>
      </c>
      <c r="C422" s="205" t="s">
        <v>1534</v>
      </c>
      <c r="D422" s="205" t="s">
        <v>1535</v>
      </c>
      <c r="E422" s="205" t="s">
        <v>245</v>
      </c>
      <c r="F422" s="206">
        <v>1</v>
      </c>
      <c r="G422" s="207"/>
      <c r="H422" s="208"/>
    </row>
    <row r="423" spans="1:8" s="2" customFormat="1" ht="33.75">
      <c r="A423" s="203">
        <v>106</v>
      </c>
      <c r="B423" s="204" t="s">
        <v>486</v>
      </c>
      <c r="C423" s="205" t="s">
        <v>1536</v>
      </c>
      <c r="D423" s="205" t="s">
        <v>1537</v>
      </c>
      <c r="E423" s="205" t="s">
        <v>245</v>
      </c>
      <c r="F423" s="206">
        <v>1</v>
      </c>
      <c r="G423" s="207"/>
      <c r="H423" s="208"/>
    </row>
    <row r="424" spans="1:8" s="2" customFormat="1" ht="33.75">
      <c r="A424" s="203">
        <v>107</v>
      </c>
      <c r="B424" s="204" t="s">
        <v>486</v>
      </c>
      <c r="C424" s="205" t="s">
        <v>1538</v>
      </c>
      <c r="D424" s="205" t="s">
        <v>1539</v>
      </c>
      <c r="E424" s="205" t="s">
        <v>245</v>
      </c>
      <c r="F424" s="206">
        <v>1</v>
      </c>
      <c r="G424" s="207"/>
      <c r="H424" s="208"/>
    </row>
    <row r="425" spans="1:8" s="2" customFormat="1" ht="45">
      <c r="A425" s="203">
        <v>108</v>
      </c>
      <c r="B425" s="204" t="s">
        <v>486</v>
      </c>
      <c r="C425" s="205" t="s">
        <v>1540</v>
      </c>
      <c r="D425" s="205" t="s">
        <v>1541</v>
      </c>
      <c r="E425" s="205" t="s">
        <v>245</v>
      </c>
      <c r="F425" s="206">
        <v>1</v>
      </c>
      <c r="G425" s="207"/>
      <c r="H425" s="208"/>
    </row>
    <row r="426" spans="1:8" s="2" customFormat="1" ht="11.25">
      <c r="A426" s="209"/>
      <c r="B426" s="209"/>
      <c r="C426" s="210"/>
      <c r="D426" s="209" t="s">
        <v>1542</v>
      </c>
      <c r="E426" s="209"/>
      <c r="F426" s="211"/>
      <c r="G426" s="209"/>
      <c r="H426" s="212"/>
    </row>
    <row r="427" spans="1:8" s="2" customFormat="1" ht="11.25">
      <c r="A427" s="213"/>
      <c r="B427" s="213"/>
      <c r="C427" s="210"/>
      <c r="D427" s="213" t="s">
        <v>247</v>
      </c>
      <c r="E427" s="213"/>
      <c r="F427" s="214">
        <v>1</v>
      </c>
      <c r="G427" s="213"/>
      <c r="H427" s="215"/>
    </row>
    <row r="428" spans="1:8" s="2" customFormat="1" ht="11.25">
      <c r="A428" s="220"/>
      <c r="B428" s="220"/>
      <c r="C428" s="221"/>
      <c r="D428" s="221" t="s">
        <v>192</v>
      </c>
      <c r="E428" s="220"/>
      <c r="F428" s="222">
        <v>1</v>
      </c>
      <c r="G428" s="220"/>
      <c r="H428" s="223"/>
    </row>
    <row r="429" spans="1:8" s="2" customFormat="1" ht="22.5">
      <c r="A429" s="203">
        <v>109</v>
      </c>
      <c r="B429" s="204" t="s">
        <v>486</v>
      </c>
      <c r="C429" s="205" t="s">
        <v>1543</v>
      </c>
      <c r="D429" s="205" t="s">
        <v>1544</v>
      </c>
      <c r="E429" s="205" t="s">
        <v>245</v>
      </c>
      <c r="F429" s="206">
        <v>2</v>
      </c>
      <c r="G429" s="207"/>
      <c r="H429" s="208"/>
    </row>
    <row r="430" spans="1:8" s="2" customFormat="1" ht="11.25">
      <c r="A430" s="213"/>
      <c r="B430" s="213"/>
      <c r="C430" s="210"/>
      <c r="D430" s="213" t="s">
        <v>249</v>
      </c>
      <c r="E430" s="213"/>
      <c r="F430" s="214">
        <v>2</v>
      </c>
      <c r="G430" s="213"/>
      <c r="H430" s="215"/>
    </row>
    <row r="431" spans="1:8" s="2" customFormat="1" ht="11.25">
      <c r="A431" s="220"/>
      <c r="B431" s="220"/>
      <c r="C431" s="221"/>
      <c r="D431" s="221" t="s">
        <v>192</v>
      </c>
      <c r="E431" s="220"/>
      <c r="F431" s="222">
        <v>2</v>
      </c>
      <c r="G431" s="220"/>
      <c r="H431" s="223"/>
    </row>
    <row r="432" spans="1:8" s="2" customFormat="1" ht="11.25">
      <c r="A432" s="203">
        <v>110</v>
      </c>
      <c r="B432" s="204" t="s">
        <v>486</v>
      </c>
      <c r="C432" s="205" t="s">
        <v>1545</v>
      </c>
      <c r="D432" s="205" t="s">
        <v>1546</v>
      </c>
      <c r="E432" s="205" t="s">
        <v>245</v>
      </c>
      <c r="F432" s="206">
        <v>1</v>
      </c>
      <c r="G432" s="207"/>
      <c r="H432" s="208"/>
    </row>
    <row r="433" spans="1:8" s="2" customFormat="1" ht="11.25">
      <c r="A433" s="213"/>
      <c r="B433" s="213"/>
      <c r="C433" s="210"/>
      <c r="D433" s="213" t="s">
        <v>247</v>
      </c>
      <c r="E433" s="213"/>
      <c r="F433" s="214">
        <v>1</v>
      </c>
      <c r="G433" s="213"/>
      <c r="H433" s="215"/>
    </row>
    <row r="434" spans="1:8" s="2" customFormat="1" ht="11.25">
      <c r="A434" s="220"/>
      <c r="B434" s="220"/>
      <c r="C434" s="221"/>
      <c r="D434" s="221" t="s">
        <v>192</v>
      </c>
      <c r="E434" s="220"/>
      <c r="F434" s="222">
        <v>1</v>
      </c>
      <c r="G434" s="220"/>
      <c r="H434" s="223"/>
    </row>
    <row r="435" spans="1:8" s="2" customFormat="1" ht="11.25">
      <c r="A435" s="203">
        <v>111</v>
      </c>
      <c r="B435" s="204" t="s">
        <v>486</v>
      </c>
      <c r="C435" s="205" t="s">
        <v>1547</v>
      </c>
      <c r="D435" s="205" t="s">
        <v>1548</v>
      </c>
      <c r="E435" s="205" t="s">
        <v>245</v>
      </c>
      <c r="F435" s="206">
        <v>2</v>
      </c>
      <c r="G435" s="207"/>
      <c r="H435" s="208"/>
    </row>
    <row r="436" spans="1:8" s="2" customFormat="1" ht="11.25">
      <c r="A436" s="213"/>
      <c r="B436" s="213"/>
      <c r="C436" s="210"/>
      <c r="D436" s="213" t="s">
        <v>249</v>
      </c>
      <c r="E436" s="213"/>
      <c r="F436" s="214">
        <v>2</v>
      </c>
      <c r="G436" s="213"/>
      <c r="H436" s="215"/>
    </row>
    <row r="437" spans="1:8" s="2" customFormat="1" ht="11.25">
      <c r="A437" s="220"/>
      <c r="B437" s="220"/>
      <c r="C437" s="221"/>
      <c r="D437" s="221" t="s">
        <v>192</v>
      </c>
      <c r="E437" s="220"/>
      <c r="F437" s="222">
        <v>2</v>
      </c>
      <c r="G437" s="220"/>
      <c r="H437" s="223"/>
    </row>
    <row r="438" spans="1:8" s="2" customFormat="1" ht="45">
      <c r="A438" s="203">
        <v>112</v>
      </c>
      <c r="B438" s="204" t="s">
        <v>486</v>
      </c>
      <c r="C438" s="205" t="s">
        <v>1549</v>
      </c>
      <c r="D438" s="205" t="s">
        <v>1550</v>
      </c>
      <c r="E438" s="205" t="s">
        <v>245</v>
      </c>
      <c r="F438" s="206">
        <v>1</v>
      </c>
      <c r="G438" s="207"/>
      <c r="H438" s="208"/>
    </row>
    <row r="439" spans="1:8" s="2" customFormat="1" ht="11.25">
      <c r="A439" s="209"/>
      <c r="B439" s="209"/>
      <c r="C439" s="210"/>
      <c r="D439" s="209" t="s">
        <v>1551</v>
      </c>
      <c r="E439" s="209"/>
      <c r="F439" s="211"/>
      <c r="G439" s="209"/>
      <c r="H439" s="212"/>
    </row>
    <row r="440" spans="1:8" s="2" customFormat="1" ht="11.25">
      <c r="A440" s="213"/>
      <c r="B440" s="213"/>
      <c r="C440" s="210"/>
      <c r="D440" s="213" t="s">
        <v>247</v>
      </c>
      <c r="E440" s="213"/>
      <c r="F440" s="214">
        <v>1</v>
      </c>
      <c r="G440" s="213"/>
      <c r="H440" s="215"/>
    </row>
    <row r="441" spans="1:8" s="2" customFormat="1" ht="11.25">
      <c r="A441" s="220"/>
      <c r="B441" s="220"/>
      <c r="C441" s="221"/>
      <c r="D441" s="221" t="s">
        <v>192</v>
      </c>
      <c r="E441" s="220"/>
      <c r="F441" s="222">
        <v>1</v>
      </c>
      <c r="G441" s="220"/>
      <c r="H441" s="223"/>
    </row>
    <row r="442" spans="1:8" s="2" customFormat="1" ht="45">
      <c r="A442" s="203">
        <v>113</v>
      </c>
      <c r="B442" s="204" t="s">
        <v>486</v>
      </c>
      <c r="C442" s="205" t="s">
        <v>1552</v>
      </c>
      <c r="D442" s="205" t="s">
        <v>1553</v>
      </c>
      <c r="E442" s="205" t="s">
        <v>245</v>
      </c>
      <c r="F442" s="206">
        <v>2</v>
      </c>
      <c r="G442" s="207"/>
      <c r="H442" s="208"/>
    </row>
    <row r="443" spans="1:8" s="2" customFormat="1" ht="11.25">
      <c r="A443" s="213"/>
      <c r="B443" s="213"/>
      <c r="C443" s="210"/>
      <c r="D443" s="213" t="s">
        <v>1554</v>
      </c>
      <c r="E443" s="213"/>
      <c r="F443" s="214">
        <v>2</v>
      </c>
      <c r="G443" s="213"/>
      <c r="H443" s="215"/>
    </row>
    <row r="444" spans="1:8" s="2" customFormat="1" ht="11.25">
      <c r="A444" s="220"/>
      <c r="B444" s="220"/>
      <c r="C444" s="221"/>
      <c r="D444" s="221" t="s">
        <v>192</v>
      </c>
      <c r="E444" s="220"/>
      <c r="F444" s="222">
        <v>2</v>
      </c>
      <c r="G444" s="220"/>
      <c r="H444" s="223"/>
    </row>
    <row r="445" spans="1:8" s="2" customFormat="1" ht="45">
      <c r="A445" s="203">
        <v>114</v>
      </c>
      <c r="B445" s="204" t="s">
        <v>486</v>
      </c>
      <c r="C445" s="205" t="s">
        <v>1555</v>
      </c>
      <c r="D445" s="205" t="s">
        <v>1556</v>
      </c>
      <c r="E445" s="205" t="s">
        <v>245</v>
      </c>
      <c r="F445" s="206">
        <v>1</v>
      </c>
      <c r="G445" s="207"/>
      <c r="H445" s="208"/>
    </row>
    <row r="446" spans="1:8" s="2" customFormat="1" ht="11.25">
      <c r="A446" s="209"/>
      <c r="B446" s="209"/>
      <c r="C446" s="210"/>
      <c r="D446" s="209" t="s">
        <v>1557</v>
      </c>
      <c r="E446" s="209"/>
      <c r="F446" s="211"/>
      <c r="G446" s="209"/>
      <c r="H446" s="212"/>
    </row>
    <row r="447" spans="1:8" s="2" customFormat="1" ht="11.25">
      <c r="A447" s="213"/>
      <c r="B447" s="213"/>
      <c r="C447" s="210"/>
      <c r="D447" s="213" t="s">
        <v>247</v>
      </c>
      <c r="E447" s="213"/>
      <c r="F447" s="214">
        <v>1</v>
      </c>
      <c r="G447" s="213"/>
      <c r="H447" s="215"/>
    </row>
    <row r="448" spans="1:8" s="2" customFormat="1" ht="11.25">
      <c r="A448" s="220"/>
      <c r="B448" s="220"/>
      <c r="C448" s="221"/>
      <c r="D448" s="221" t="s">
        <v>192</v>
      </c>
      <c r="E448" s="220"/>
      <c r="F448" s="222">
        <v>1</v>
      </c>
      <c r="G448" s="220"/>
      <c r="H448" s="223"/>
    </row>
    <row r="449" spans="1:8" s="2" customFormat="1" ht="45">
      <c r="A449" s="203">
        <v>115</v>
      </c>
      <c r="B449" s="204" t="s">
        <v>486</v>
      </c>
      <c r="C449" s="205" t="s">
        <v>1558</v>
      </c>
      <c r="D449" s="205" t="s">
        <v>1559</v>
      </c>
      <c r="E449" s="205" t="s">
        <v>245</v>
      </c>
      <c r="F449" s="206">
        <v>5</v>
      </c>
      <c r="G449" s="207"/>
      <c r="H449" s="208"/>
    </row>
    <row r="450" spans="1:8" s="2" customFormat="1" ht="11.25">
      <c r="A450" s="213"/>
      <c r="B450" s="213"/>
      <c r="C450" s="210"/>
      <c r="D450" s="213" t="s">
        <v>1560</v>
      </c>
      <c r="E450" s="213"/>
      <c r="F450" s="214">
        <v>5</v>
      </c>
      <c r="G450" s="213"/>
      <c r="H450" s="215"/>
    </row>
    <row r="451" spans="1:8" s="2" customFormat="1" ht="11.25">
      <c r="A451" s="220"/>
      <c r="B451" s="220"/>
      <c r="C451" s="221"/>
      <c r="D451" s="221" t="s">
        <v>192</v>
      </c>
      <c r="E451" s="220"/>
      <c r="F451" s="222">
        <v>5</v>
      </c>
      <c r="G451" s="220"/>
      <c r="H451" s="223"/>
    </row>
    <row r="452" spans="1:8" s="2" customFormat="1" ht="45">
      <c r="A452" s="203">
        <v>116</v>
      </c>
      <c r="B452" s="204" t="s">
        <v>486</v>
      </c>
      <c r="C452" s="205" t="s">
        <v>1561</v>
      </c>
      <c r="D452" s="205" t="s">
        <v>1562</v>
      </c>
      <c r="E452" s="205" t="s">
        <v>245</v>
      </c>
      <c r="F452" s="206">
        <v>10</v>
      </c>
      <c r="G452" s="207"/>
      <c r="H452" s="208"/>
    </row>
    <row r="453" spans="1:8" s="2" customFormat="1" ht="11.25">
      <c r="A453" s="213"/>
      <c r="B453" s="213"/>
      <c r="C453" s="210"/>
      <c r="D453" s="213" t="s">
        <v>1563</v>
      </c>
      <c r="E453" s="213"/>
      <c r="F453" s="214">
        <v>10</v>
      </c>
      <c r="G453" s="213"/>
      <c r="H453" s="215"/>
    </row>
    <row r="454" spans="1:8" s="2" customFormat="1" ht="11.25">
      <c r="A454" s="220"/>
      <c r="B454" s="220"/>
      <c r="C454" s="221"/>
      <c r="D454" s="221" t="s">
        <v>192</v>
      </c>
      <c r="E454" s="220"/>
      <c r="F454" s="222">
        <v>10</v>
      </c>
      <c r="G454" s="220"/>
      <c r="H454" s="223"/>
    </row>
    <row r="455" spans="1:8" s="2" customFormat="1" ht="45">
      <c r="A455" s="203">
        <v>117</v>
      </c>
      <c r="B455" s="204" t="s">
        <v>486</v>
      </c>
      <c r="C455" s="205" t="s">
        <v>1564</v>
      </c>
      <c r="D455" s="205" t="s">
        <v>1565</v>
      </c>
      <c r="E455" s="205" t="s">
        <v>245</v>
      </c>
      <c r="F455" s="206">
        <v>1</v>
      </c>
      <c r="G455" s="207"/>
      <c r="H455" s="208"/>
    </row>
    <row r="456" spans="1:8" s="2" customFormat="1" ht="11.25">
      <c r="A456" s="213"/>
      <c r="B456" s="213"/>
      <c r="C456" s="210"/>
      <c r="D456" s="213" t="s">
        <v>247</v>
      </c>
      <c r="E456" s="213"/>
      <c r="F456" s="214">
        <v>1</v>
      </c>
      <c r="G456" s="213"/>
      <c r="H456" s="215"/>
    </row>
    <row r="457" spans="1:8" s="2" customFormat="1" ht="11.25">
      <c r="A457" s="220"/>
      <c r="B457" s="220"/>
      <c r="C457" s="221"/>
      <c r="D457" s="221" t="s">
        <v>192</v>
      </c>
      <c r="E457" s="220"/>
      <c r="F457" s="222">
        <v>1</v>
      </c>
      <c r="G457" s="220"/>
      <c r="H457" s="223"/>
    </row>
    <row r="458" spans="1:8" s="2" customFormat="1" ht="11.25">
      <c r="A458" s="203">
        <v>118</v>
      </c>
      <c r="B458" s="204" t="s">
        <v>486</v>
      </c>
      <c r="C458" s="205" t="s">
        <v>1566</v>
      </c>
      <c r="D458" s="205" t="s">
        <v>1567</v>
      </c>
      <c r="E458" s="205" t="s">
        <v>245</v>
      </c>
      <c r="F458" s="206">
        <v>1</v>
      </c>
      <c r="G458" s="207"/>
      <c r="H458" s="208"/>
    </row>
    <row r="459" spans="1:8" s="2" customFormat="1" ht="11.25">
      <c r="A459" s="213"/>
      <c r="B459" s="213"/>
      <c r="C459" s="210"/>
      <c r="D459" s="213" t="s">
        <v>247</v>
      </c>
      <c r="E459" s="213"/>
      <c r="F459" s="214">
        <v>1</v>
      </c>
      <c r="G459" s="213"/>
      <c r="H459" s="215"/>
    </row>
    <row r="460" spans="1:8" s="2" customFormat="1" ht="11.25">
      <c r="A460" s="220"/>
      <c r="B460" s="220"/>
      <c r="C460" s="221"/>
      <c r="D460" s="221" t="s">
        <v>192</v>
      </c>
      <c r="E460" s="220"/>
      <c r="F460" s="222">
        <v>1</v>
      </c>
      <c r="G460" s="220"/>
      <c r="H460" s="223"/>
    </row>
    <row r="461" spans="1:8" s="2" customFormat="1" ht="45">
      <c r="A461" s="203">
        <v>119</v>
      </c>
      <c r="B461" s="204" t="s">
        <v>486</v>
      </c>
      <c r="C461" s="205" t="s">
        <v>1568</v>
      </c>
      <c r="D461" s="205" t="s">
        <v>1569</v>
      </c>
      <c r="E461" s="205" t="s">
        <v>245</v>
      </c>
      <c r="F461" s="206">
        <v>1</v>
      </c>
      <c r="G461" s="207"/>
      <c r="H461" s="208"/>
    </row>
    <row r="462" spans="1:8" s="2" customFormat="1" ht="11.25">
      <c r="A462" s="213"/>
      <c r="B462" s="213"/>
      <c r="C462" s="210"/>
      <c r="D462" s="213" t="s">
        <v>247</v>
      </c>
      <c r="E462" s="213"/>
      <c r="F462" s="214">
        <v>1</v>
      </c>
      <c r="G462" s="213"/>
      <c r="H462" s="215"/>
    </row>
    <row r="463" spans="1:8" s="2" customFormat="1" ht="11.25">
      <c r="A463" s="220"/>
      <c r="B463" s="220"/>
      <c r="C463" s="221"/>
      <c r="D463" s="221" t="s">
        <v>192</v>
      </c>
      <c r="E463" s="220"/>
      <c r="F463" s="222">
        <v>1</v>
      </c>
      <c r="G463" s="220"/>
      <c r="H463" s="223"/>
    </row>
    <row r="464" spans="1:8" s="2" customFormat="1" ht="45">
      <c r="A464" s="203">
        <v>120</v>
      </c>
      <c r="B464" s="204" t="s">
        <v>486</v>
      </c>
      <c r="C464" s="205" t="s">
        <v>1570</v>
      </c>
      <c r="D464" s="205" t="s">
        <v>1571</v>
      </c>
      <c r="E464" s="205" t="s">
        <v>245</v>
      </c>
      <c r="F464" s="206">
        <v>3</v>
      </c>
      <c r="G464" s="207"/>
      <c r="H464" s="208"/>
    </row>
    <row r="465" spans="1:8" s="2" customFormat="1" ht="22.5">
      <c r="A465" s="203">
        <v>121</v>
      </c>
      <c r="B465" s="204" t="s">
        <v>486</v>
      </c>
      <c r="C465" s="205" t="s">
        <v>1572</v>
      </c>
      <c r="D465" s="205" t="s">
        <v>1573</v>
      </c>
      <c r="E465" s="205" t="s">
        <v>245</v>
      </c>
      <c r="F465" s="206">
        <v>2</v>
      </c>
      <c r="G465" s="207"/>
      <c r="H465" s="208"/>
    </row>
    <row r="466" spans="1:8" s="2" customFormat="1" ht="11.25">
      <c r="A466" s="209"/>
      <c r="B466" s="209"/>
      <c r="C466" s="210"/>
      <c r="D466" s="209" t="s">
        <v>1574</v>
      </c>
      <c r="E466" s="209"/>
      <c r="F466" s="211"/>
      <c r="G466" s="209"/>
      <c r="H466" s="212"/>
    </row>
    <row r="467" spans="1:8" s="2" customFormat="1" ht="11.25">
      <c r="A467" s="213"/>
      <c r="B467" s="213"/>
      <c r="C467" s="210"/>
      <c r="D467" s="213" t="s">
        <v>1554</v>
      </c>
      <c r="E467" s="213"/>
      <c r="F467" s="214">
        <v>2</v>
      </c>
      <c r="G467" s="213"/>
      <c r="H467" s="215"/>
    </row>
    <row r="468" spans="1:8" s="2" customFormat="1" ht="11.25">
      <c r="A468" s="220"/>
      <c r="B468" s="220"/>
      <c r="C468" s="221"/>
      <c r="D468" s="221" t="s">
        <v>192</v>
      </c>
      <c r="E468" s="220"/>
      <c r="F468" s="222">
        <v>2</v>
      </c>
      <c r="G468" s="220"/>
      <c r="H468" s="223"/>
    </row>
    <row r="469" spans="1:8" s="2" customFormat="1" ht="56.25">
      <c r="A469" s="203">
        <v>122</v>
      </c>
      <c r="B469" s="204" t="s">
        <v>486</v>
      </c>
      <c r="C469" s="205" t="s">
        <v>1575</v>
      </c>
      <c r="D469" s="205" t="s">
        <v>1576</v>
      </c>
      <c r="E469" s="205" t="s">
        <v>245</v>
      </c>
      <c r="F469" s="206">
        <v>1</v>
      </c>
      <c r="G469" s="207"/>
      <c r="H469" s="208"/>
    </row>
    <row r="470" spans="1:8" s="2" customFormat="1" ht="11.25">
      <c r="A470" s="209"/>
      <c r="B470" s="209"/>
      <c r="C470" s="210"/>
      <c r="D470" s="209" t="s">
        <v>1577</v>
      </c>
      <c r="E470" s="209"/>
      <c r="F470" s="211"/>
      <c r="G470" s="209"/>
      <c r="H470" s="212"/>
    </row>
    <row r="471" spans="1:8" s="2" customFormat="1" ht="11.25">
      <c r="A471" s="213"/>
      <c r="B471" s="213"/>
      <c r="C471" s="210"/>
      <c r="D471" s="213" t="s">
        <v>247</v>
      </c>
      <c r="E471" s="213"/>
      <c r="F471" s="214">
        <v>1</v>
      </c>
      <c r="G471" s="213"/>
      <c r="H471" s="215"/>
    </row>
    <row r="472" spans="1:8" s="2" customFormat="1" ht="11.25">
      <c r="A472" s="220"/>
      <c r="B472" s="220"/>
      <c r="C472" s="221"/>
      <c r="D472" s="221" t="s">
        <v>192</v>
      </c>
      <c r="E472" s="220"/>
      <c r="F472" s="222">
        <v>1</v>
      </c>
      <c r="G472" s="220"/>
      <c r="H472" s="223"/>
    </row>
    <row r="473" spans="1:8" s="2" customFormat="1" ht="33.75">
      <c r="A473" s="203">
        <v>123</v>
      </c>
      <c r="B473" s="204" t="s">
        <v>486</v>
      </c>
      <c r="C473" s="205" t="s">
        <v>1578</v>
      </c>
      <c r="D473" s="205" t="s">
        <v>1579</v>
      </c>
      <c r="E473" s="205" t="s">
        <v>245</v>
      </c>
      <c r="F473" s="206">
        <v>1</v>
      </c>
      <c r="G473" s="207"/>
      <c r="H473" s="208"/>
    </row>
    <row r="474" spans="1:8" s="2" customFormat="1" ht="11.25">
      <c r="A474" s="209"/>
      <c r="B474" s="209"/>
      <c r="C474" s="210"/>
      <c r="D474" s="209" t="s">
        <v>1580</v>
      </c>
      <c r="E474" s="209"/>
      <c r="F474" s="211"/>
      <c r="G474" s="209"/>
      <c r="H474" s="212"/>
    </row>
    <row r="475" spans="1:8" s="2" customFormat="1" ht="11.25">
      <c r="A475" s="213"/>
      <c r="B475" s="213"/>
      <c r="C475" s="210"/>
      <c r="D475" s="213" t="s">
        <v>247</v>
      </c>
      <c r="E475" s="213"/>
      <c r="F475" s="214">
        <v>1</v>
      </c>
      <c r="G475" s="213"/>
      <c r="H475" s="215"/>
    </row>
    <row r="476" spans="1:8" s="2" customFormat="1" ht="11.25">
      <c r="A476" s="220"/>
      <c r="B476" s="220"/>
      <c r="C476" s="221"/>
      <c r="D476" s="221" t="s">
        <v>192</v>
      </c>
      <c r="E476" s="220"/>
      <c r="F476" s="222">
        <v>1</v>
      </c>
      <c r="G476" s="220"/>
      <c r="H476" s="223"/>
    </row>
    <row r="477" spans="1:8" s="2" customFormat="1" ht="11.25">
      <c r="A477" s="203">
        <v>124</v>
      </c>
      <c r="B477" s="204" t="s">
        <v>486</v>
      </c>
      <c r="C477" s="205" t="s">
        <v>1581</v>
      </c>
      <c r="D477" s="205" t="s">
        <v>1582</v>
      </c>
      <c r="E477" s="205" t="s">
        <v>245</v>
      </c>
      <c r="F477" s="206">
        <v>4</v>
      </c>
      <c r="G477" s="207"/>
      <c r="H477" s="208"/>
    </row>
    <row r="478" spans="1:8" s="2" customFormat="1" ht="22.5">
      <c r="A478" s="203">
        <v>125</v>
      </c>
      <c r="B478" s="204" t="s">
        <v>486</v>
      </c>
      <c r="C478" s="205" t="s">
        <v>1583</v>
      </c>
      <c r="D478" s="205" t="s">
        <v>1584</v>
      </c>
      <c r="E478" s="205" t="s">
        <v>245</v>
      </c>
      <c r="F478" s="206">
        <v>1</v>
      </c>
      <c r="G478" s="207"/>
      <c r="H478" s="208"/>
    </row>
    <row r="479" spans="1:8" s="2" customFormat="1" ht="22.5">
      <c r="A479" s="203">
        <v>126</v>
      </c>
      <c r="B479" s="204" t="s">
        <v>486</v>
      </c>
      <c r="C479" s="205" t="s">
        <v>1585</v>
      </c>
      <c r="D479" s="205" t="s">
        <v>1586</v>
      </c>
      <c r="E479" s="205" t="s">
        <v>245</v>
      </c>
      <c r="F479" s="206">
        <v>2</v>
      </c>
      <c r="G479" s="207"/>
      <c r="H479" s="208"/>
    </row>
    <row r="480" spans="1:8" s="2" customFormat="1" ht="45">
      <c r="A480" s="203">
        <v>127</v>
      </c>
      <c r="B480" s="204" t="s">
        <v>486</v>
      </c>
      <c r="C480" s="205" t="s">
        <v>1587</v>
      </c>
      <c r="D480" s="205" t="s">
        <v>1588</v>
      </c>
      <c r="E480" s="205" t="s">
        <v>245</v>
      </c>
      <c r="F480" s="206">
        <v>1</v>
      </c>
      <c r="G480" s="207"/>
      <c r="H480" s="208"/>
    </row>
    <row r="481" spans="1:8" s="2" customFormat="1" ht="22.5">
      <c r="A481" s="203">
        <v>128</v>
      </c>
      <c r="B481" s="204" t="s">
        <v>486</v>
      </c>
      <c r="C481" s="205" t="s">
        <v>1589</v>
      </c>
      <c r="D481" s="205" t="s">
        <v>1590</v>
      </c>
      <c r="E481" s="205" t="s">
        <v>245</v>
      </c>
      <c r="F481" s="206">
        <v>8</v>
      </c>
      <c r="G481" s="207"/>
      <c r="H481" s="208"/>
    </row>
    <row r="482" spans="1:8" s="2" customFormat="1" ht="11.25">
      <c r="A482" s="203">
        <v>129</v>
      </c>
      <c r="B482" s="204" t="s">
        <v>486</v>
      </c>
      <c r="C482" s="205" t="s">
        <v>1591</v>
      </c>
      <c r="D482" s="205" t="s">
        <v>1592</v>
      </c>
      <c r="E482" s="205" t="s">
        <v>245</v>
      </c>
      <c r="F482" s="206">
        <v>2</v>
      </c>
      <c r="G482" s="207"/>
      <c r="H482" s="208"/>
    </row>
    <row r="483" spans="1:8" s="2" customFormat="1" ht="33.75">
      <c r="A483" s="203">
        <v>130</v>
      </c>
      <c r="B483" s="204" t="s">
        <v>486</v>
      </c>
      <c r="C483" s="205" t="s">
        <v>1593</v>
      </c>
      <c r="D483" s="205" t="s">
        <v>1594</v>
      </c>
      <c r="E483" s="205" t="s">
        <v>245</v>
      </c>
      <c r="F483" s="206">
        <v>2</v>
      </c>
      <c r="G483" s="207"/>
      <c r="H483" s="208"/>
    </row>
    <row r="484" spans="1:8" s="2" customFormat="1" ht="22.5">
      <c r="A484" s="203">
        <v>131</v>
      </c>
      <c r="B484" s="204" t="s">
        <v>486</v>
      </c>
      <c r="C484" s="205" t="s">
        <v>550</v>
      </c>
      <c r="D484" s="205" t="s">
        <v>551</v>
      </c>
      <c r="E484" s="205" t="s">
        <v>392</v>
      </c>
      <c r="F484" s="206"/>
      <c r="G484" s="207"/>
      <c r="H484" s="208"/>
    </row>
    <row r="485" spans="1:8" s="2" customFormat="1" ht="12.75">
      <c r="A485" s="152"/>
      <c r="B485" s="152"/>
      <c r="C485" s="201" t="s">
        <v>1595</v>
      </c>
      <c r="D485" s="201" t="s">
        <v>1596</v>
      </c>
      <c r="E485" s="152"/>
      <c r="F485" s="152"/>
      <c r="G485" s="152"/>
      <c r="H485" s="224"/>
    </row>
    <row r="486" spans="1:8" s="2" customFormat="1" ht="11.25">
      <c r="A486" s="203">
        <v>132</v>
      </c>
      <c r="B486" s="204" t="s">
        <v>1595</v>
      </c>
      <c r="C486" s="205" t="s">
        <v>1597</v>
      </c>
      <c r="D486" s="205" t="s">
        <v>1598</v>
      </c>
      <c r="E486" s="205" t="s">
        <v>144</v>
      </c>
      <c r="F486" s="206">
        <v>44.89</v>
      </c>
      <c r="G486" s="207"/>
      <c r="H486" s="208"/>
    </row>
    <row r="487" spans="1:8" s="2" customFormat="1" ht="11.25">
      <c r="A487" s="209"/>
      <c r="B487" s="209"/>
      <c r="C487" s="210"/>
      <c r="D487" s="209" t="s">
        <v>1350</v>
      </c>
      <c r="E487" s="209"/>
      <c r="F487" s="211"/>
      <c r="G487" s="209"/>
      <c r="H487" s="212"/>
    </row>
    <row r="488" spans="1:8" s="2" customFormat="1" ht="11.25">
      <c r="A488" s="209"/>
      <c r="B488" s="209"/>
      <c r="C488" s="210"/>
      <c r="D488" s="209" t="s">
        <v>1599</v>
      </c>
      <c r="E488" s="209"/>
      <c r="F488" s="211"/>
      <c r="G488" s="209"/>
      <c r="H488" s="212"/>
    </row>
    <row r="489" spans="1:8" s="2" customFormat="1" ht="11.25">
      <c r="A489" s="213"/>
      <c r="B489" s="213"/>
      <c r="C489" s="210"/>
      <c r="D489" s="213" t="s">
        <v>1600</v>
      </c>
      <c r="E489" s="213"/>
      <c r="F489" s="214">
        <v>8.91</v>
      </c>
      <c r="G489" s="213"/>
      <c r="H489" s="215"/>
    </row>
    <row r="490" spans="1:8" s="2" customFormat="1" ht="11.25">
      <c r="A490" s="209"/>
      <c r="B490" s="209"/>
      <c r="C490" s="210"/>
      <c r="D490" s="209" t="s">
        <v>1601</v>
      </c>
      <c r="E490" s="209"/>
      <c r="F490" s="211"/>
      <c r="G490" s="209"/>
      <c r="H490" s="212"/>
    </row>
    <row r="491" spans="1:8" s="2" customFormat="1" ht="11.25">
      <c r="A491" s="209"/>
      <c r="B491" s="209"/>
      <c r="C491" s="210"/>
      <c r="D491" s="209" t="s">
        <v>1489</v>
      </c>
      <c r="E491" s="209"/>
      <c r="F491" s="211"/>
      <c r="G491" s="209"/>
      <c r="H491" s="212"/>
    </row>
    <row r="492" spans="1:8" s="2" customFormat="1" ht="11.25">
      <c r="A492" s="213"/>
      <c r="B492" s="213"/>
      <c r="C492" s="210"/>
      <c r="D492" s="213" t="s">
        <v>1602</v>
      </c>
      <c r="E492" s="213"/>
      <c r="F492" s="214">
        <v>20.14</v>
      </c>
      <c r="G492" s="213"/>
      <c r="H492" s="215"/>
    </row>
    <row r="493" spans="1:8" s="2" customFormat="1" ht="11.25">
      <c r="A493" s="209"/>
      <c r="B493" s="209"/>
      <c r="C493" s="210"/>
      <c r="D493" s="209" t="s">
        <v>1397</v>
      </c>
      <c r="E493" s="209"/>
      <c r="F493" s="211"/>
      <c r="G493" s="209"/>
      <c r="H493" s="212"/>
    </row>
    <row r="494" spans="1:8" s="2" customFormat="1" ht="11.25">
      <c r="A494" s="213"/>
      <c r="B494" s="213"/>
      <c r="C494" s="210"/>
      <c r="D494" s="213" t="s">
        <v>1603</v>
      </c>
      <c r="E494" s="213"/>
      <c r="F494" s="214">
        <v>6.96</v>
      </c>
      <c r="G494" s="213"/>
      <c r="H494" s="215"/>
    </row>
    <row r="495" spans="1:8" s="2" customFormat="1" ht="11.25">
      <c r="A495" s="209"/>
      <c r="B495" s="209"/>
      <c r="C495" s="210"/>
      <c r="D495" s="209" t="s">
        <v>1491</v>
      </c>
      <c r="E495" s="209"/>
      <c r="F495" s="211"/>
      <c r="G495" s="209"/>
      <c r="H495" s="212"/>
    </row>
    <row r="496" spans="1:8" s="2" customFormat="1" ht="11.25">
      <c r="A496" s="213"/>
      <c r="B496" s="213"/>
      <c r="C496" s="210"/>
      <c r="D496" s="213" t="s">
        <v>1604</v>
      </c>
      <c r="E496" s="213"/>
      <c r="F496" s="214">
        <v>3.62</v>
      </c>
      <c r="G496" s="213"/>
      <c r="H496" s="215"/>
    </row>
    <row r="497" spans="1:8" s="2" customFormat="1" ht="11.25">
      <c r="A497" s="209"/>
      <c r="B497" s="209"/>
      <c r="C497" s="210"/>
      <c r="D497" s="209" t="s">
        <v>1482</v>
      </c>
      <c r="E497" s="209"/>
      <c r="F497" s="211"/>
      <c r="G497" s="209"/>
      <c r="H497" s="212"/>
    </row>
    <row r="498" spans="1:8" s="2" customFormat="1" ht="11.25">
      <c r="A498" s="213"/>
      <c r="B498" s="213"/>
      <c r="C498" s="210"/>
      <c r="D498" s="213" t="s">
        <v>1605</v>
      </c>
      <c r="E498" s="213"/>
      <c r="F498" s="214">
        <v>5.26</v>
      </c>
      <c r="G498" s="213"/>
      <c r="H498" s="215"/>
    </row>
    <row r="499" spans="1:8" s="2" customFormat="1" ht="11.25">
      <c r="A499" s="220"/>
      <c r="B499" s="220"/>
      <c r="C499" s="221"/>
      <c r="D499" s="221" t="s">
        <v>192</v>
      </c>
      <c r="E499" s="220"/>
      <c r="F499" s="222">
        <v>44.89</v>
      </c>
      <c r="G499" s="220"/>
      <c r="H499" s="223"/>
    </row>
    <row r="500" spans="1:8" s="2" customFormat="1" ht="22.5">
      <c r="A500" s="209"/>
      <c r="B500" s="209"/>
      <c r="C500" s="210"/>
      <c r="D500" s="209" t="s">
        <v>1606</v>
      </c>
      <c r="E500" s="209"/>
      <c r="F500" s="211"/>
      <c r="G500" s="209"/>
      <c r="H500" s="212"/>
    </row>
    <row r="501" spans="1:8" s="2" customFormat="1" ht="22.5">
      <c r="A501" s="203">
        <v>133</v>
      </c>
      <c r="B501" s="204" t="s">
        <v>1595</v>
      </c>
      <c r="C501" s="205" t="s">
        <v>1607</v>
      </c>
      <c r="D501" s="205" t="s">
        <v>1608</v>
      </c>
      <c r="E501" s="205" t="s">
        <v>197</v>
      </c>
      <c r="F501" s="206">
        <v>88</v>
      </c>
      <c r="G501" s="207"/>
      <c r="H501" s="208"/>
    </row>
    <row r="502" spans="1:8" s="2" customFormat="1" ht="11.25">
      <c r="A502" s="209"/>
      <c r="B502" s="209"/>
      <c r="C502" s="210"/>
      <c r="D502" s="209" t="s">
        <v>1609</v>
      </c>
      <c r="E502" s="209"/>
      <c r="F502" s="211"/>
      <c r="G502" s="209"/>
      <c r="H502" s="212"/>
    </row>
    <row r="503" spans="1:8" s="2" customFormat="1" ht="11.25">
      <c r="A503" s="213"/>
      <c r="B503" s="213"/>
      <c r="C503" s="210"/>
      <c r="D503" s="213" t="s">
        <v>292</v>
      </c>
      <c r="E503" s="213"/>
      <c r="F503" s="214">
        <v>8</v>
      </c>
      <c r="G503" s="213"/>
      <c r="H503" s="215"/>
    </row>
    <row r="504" spans="1:8" s="2" customFormat="1" ht="11.25">
      <c r="A504" s="209"/>
      <c r="B504" s="209"/>
      <c r="C504" s="210"/>
      <c r="D504" s="209" t="s">
        <v>1610</v>
      </c>
      <c r="E504" s="209"/>
      <c r="F504" s="211"/>
      <c r="G504" s="209"/>
      <c r="H504" s="212"/>
    </row>
    <row r="505" spans="1:8" s="2" customFormat="1" ht="11.25">
      <c r="A505" s="213"/>
      <c r="B505" s="213"/>
      <c r="C505" s="210"/>
      <c r="D505" s="213" t="s">
        <v>1513</v>
      </c>
      <c r="E505" s="213"/>
      <c r="F505" s="214">
        <v>80</v>
      </c>
      <c r="G505" s="213"/>
      <c r="H505" s="215"/>
    </row>
    <row r="506" spans="1:8" s="2" customFormat="1" ht="11.25">
      <c r="A506" s="220"/>
      <c r="B506" s="220"/>
      <c r="C506" s="221"/>
      <c r="D506" s="221" t="s">
        <v>192</v>
      </c>
      <c r="E506" s="220"/>
      <c r="F506" s="222">
        <v>88</v>
      </c>
      <c r="G506" s="220"/>
      <c r="H506" s="223"/>
    </row>
    <row r="507" spans="1:8" s="2" customFormat="1" ht="22.5">
      <c r="A507" s="209"/>
      <c r="B507" s="209"/>
      <c r="C507" s="210"/>
      <c r="D507" s="209" t="s">
        <v>1606</v>
      </c>
      <c r="E507" s="209"/>
      <c r="F507" s="211"/>
      <c r="G507" s="209"/>
      <c r="H507" s="212"/>
    </row>
    <row r="508" spans="1:8" s="2" customFormat="1" ht="22.5">
      <c r="A508" s="227">
        <v>134</v>
      </c>
      <c r="B508" s="228" t="s">
        <v>1611</v>
      </c>
      <c r="C508" s="229" t="s">
        <v>1612</v>
      </c>
      <c r="D508" s="229" t="s">
        <v>1613</v>
      </c>
      <c r="E508" s="229" t="s">
        <v>197</v>
      </c>
      <c r="F508" s="230">
        <v>95.31</v>
      </c>
      <c r="G508" s="231"/>
      <c r="H508" s="232"/>
    </row>
    <row r="509" spans="1:8" s="2" customFormat="1" ht="11.25">
      <c r="A509" s="213"/>
      <c r="B509" s="213"/>
      <c r="C509" s="210"/>
      <c r="D509" s="213" t="s">
        <v>1614</v>
      </c>
      <c r="E509" s="213"/>
      <c r="F509" s="214">
        <v>5.55</v>
      </c>
      <c r="G509" s="213"/>
      <c r="H509" s="215"/>
    </row>
    <row r="510" spans="1:8" s="2" customFormat="1" ht="11.25">
      <c r="A510" s="213"/>
      <c r="B510" s="213"/>
      <c r="C510" s="210"/>
      <c r="D510" s="213" t="s">
        <v>1615</v>
      </c>
      <c r="E510" s="213"/>
      <c r="F510" s="214">
        <v>89.76</v>
      </c>
      <c r="G510" s="213"/>
      <c r="H510" s="215"/>
    </row>
    <row r="511" spans="1:8" s="2" customFormat="1" ht="11.25">
      <c r="A511" s="220"/>
      <c r="B511" s="220"/>
      <c r="C511" s="221"/>
      <c r="D511" s="221" t="s">
        <v>192</v>
      </c>
      <c r="E511" s="220"/>
      <c r="F511" s="222">
        <v>95.31</v>
      </c>
      <c r="G511" s="220"/>
      <c r="H511" s="223"/>
    </row>
    <row r="512" spans="1:8" s="2" customFormat="1" ht="22.5">
      <c r="A512" s="203">
        <v>135</v>
      </c>
      <c r="B512" s="204" t="s">
        <v>1595</v>
      </c>
      <c r="C512" s="205" t="s">
        <v>1616</v>
      </c>
      <c r="D512" s="205" t="s">
        <v>1617</v>
      </c>
      <c r="E512" s="205" t="s">
        <v>144</v>
      </c>
      <c r="F512" s="206">
        <v>1.63</v>
      </c>
      <c r="G512" s="207"/>
      <c r="H512" s="208"/>
    </row>
    <row r="513" spans="1:8" s="2" customFormat="1" ht="11.25">
      <c r="A513" s="209"/>
      <c r="B513" s="209"/>
      <c r="C513" s="210"/>
      <c r="D513" s="209" t="s">
        <v>1618</v>
      </c>
      <c r="E513" s="209"/>
      <c r="F513" s="211"/>
      <c r="G513" s="209"/>
      <c r="H513" s="212"/>
    </row>
    <row r="514" spans="1:8" s="2" customFormat="1" ht="11.25">
      <c r="A514" s="213"/>
      <c r="B514" s="213"/>
      <c r="C514" s="210"/>
      <c r="D514" s="213" t="s">
        <v>1619</v>
      </c>
      <c r="E514" s="213"/>
      <c r="F514" s="214">
        <v>2.99</v>
      </c>
      <c r="G514" s="213"/>
      <c r="H514" s="215"/>
    </row>
    <row r="515" spans="1:8" s="2" customFormat="1" ht="11.25">
      <c r="A515" s="213"/>
      <c r="B515" s="213"/>
      <c r="C515" s="210"/>
      <c r="D515" s="213" t="s">
        <v>1620</v>
      </c>
      <c r="E515" s="213"/>
      <c r="F515" s="214">
        <v>0.74</v>
      </c>
      <c r="G515" s="213"/>
      <c r="H515" s="215"/>
    </row>
    <row r="516" spans="1:8" s="2" customFormat="1" ht="11.25">
      <c r="A516" s="213"/>
      <c r="B516" s="213"/>
      <c r="C516" s="210"/>
      <c r="D516" s="213" t="s">
        <v>1621</v>
      </c>
      <c r="E516" s="213"/>
      <c r="F516" s="214">
        <v>-2.1</v>
      </c>
      <c r="G516" s="213"/>
      <c r="H516" s="215"/>
    </row>
    <row r="517" spans="1:8" s="2" customFormat="1" ht="11.25">
      <c r="A517" s="220"/>
      <c r="B517" s="220"/>
      <c r="C517" s="221" t="s">
        <v>1622</v>
      </c>
      <c r="D517" s="221" t="s">
        <v>192</v>
      </c>
      <c r="E517" s="220"/>
      <c r="F517" s="222">
        <v>1.63</v>
      </c>
      <c r="G517" s="220"/>
      <c r="H517" s="223"/>
    </row>
    <row r="518" spans="1:8" s="2" customFormat="1" ht="22.5">
      <c r="A518" s="209"/>
      <c r="B518" s="209"/>
      <c r="C518" s="210"/>
      <c r="D518" s="209" t="s">
        <v>1606</v>
      </c>
      <c r="E518" s="209"/>
      <c r="F518" s="211"/>
      <c r="G518" s="209"/>
      <c r="H518" s="212"/>
    </row>
    <row r="519" spans="1:8" s="2" customFormat="1" ht="22.5">
      <c r="A519" s="203">
        <v>136</v>
      </c>
      <c r="B519" s="204" t="s">
        <v>1595</v>
      </c>
      <c r="C519" s="205" t="s">
        <v>1623</v>
      </c>
      <c r="D519" s="205" t="s">
        <v>1624</v>
      </c>
      <c r="E519" s="205" t="s">
        <v>197</v>
      </c>
      <c r="F519" s="206">
        <v>5</v>
      </c>
      <c r="G519" s="207"/>
      <c r="H519" s="208"/>
    </row>
    <row r="520" spans="1:8" s="2" customFormat="1" ht="11.25">
      <c r="A520" s="209"/>
      <c r="B520" s="209"/>
      <c r="C520" s="210"/>
      <c r="D520" s="209" t="s">
        <v>1278</v>
      </c>
      <c r="E520" s="209"/>
      <c r="F520" s="211"/>
      <c r="G520" s="209"/>
      <c r="H520" s="212"/>
    </row>
    <row r="521" spans="1:8" s="2" customFormat="1" ht="11.25">
      <c r="A521" s="213"/>
      <c r="B521" s="213"/>
      <c r="C521" s="210"/>
      <c r="D521" s="213" t="s">
        <v>1625</v>
      </c>
      <c r="E521" s="213"/>
      <c r="F521" s="214">
        <v>1.67</v>
      </c>
      <c r="G521" s="213"/>
      <c r="H521" s="215"/>
    </row>
    <row r="522" spans="1:8" s="2" customFormat="1" ht="11.25">
      <c r="A522" s="213"/>
      <c r="B522" s="213"/>
      <c r="C522" s="210"/>
      <c r="D522" s="213" t="s">
        <v>1626</v>
      </c>
      <c r="E522" s="213"/>
      <c r="F522" s="214">
        <v>0.83</v>
      </c>
      <c r="G522" s="213"/>
      <c r="H522" s="215"/>
    </row>
    <row r="523" spans="1:8" s="2" customFormat="1" ht="11.25">
      <c r="A523" s="216"/>
      <c r="B523" s="216"/>
      <c r="C523" s="210"/>
      <c r="D523" s="217" t="s">
        <v>153</v>
      </c>
      <c r="E523" s="217"/>
      <c r="F523" s="218">
        <v>2.5</v>
      </c>
      <c r="G523" s="216"/>
      <c r="H523" s="219"/>
    </row>
    <row r="524" spans="1:8" s="2" customFormat="1" ht="11.25">
      <c r="A524" s="209"/>
      <c r="B524" s="209"/>
      <c r="C524" s="210"/>
      <c r="D524" s="209" t="s">
        <v>1282</v>
      </c>
      <c r="E524" s="209"/>
      <c r="F524" s="211"/>
      <c r="G524" s="209"/>
      <c r="H524" s="212"/>
    </row>
    <row r="525" spans="1:8" s="2" customFormat="1" ht="11.25">
      <c r="A525" s="213"/>
      <c r="B525" s="213"/>
      <c r="C525" s="210"/>
      <c r="D525" s="213" t="s">
        <v>436</v>
      </c>
      <c r="E525" s="213"/>
      <c r="F525" s="214">
        <v>2.5</v>
      </c>
      <c r="G525" s="213"/>
      <c r="H525" s="215"/>
    </row>
    <row r="526" spans="1:8" s="2" customFormat="1" ht="11.25">
      <c r="A526" s="216"/>
      <c r="B526" s="216"/>
      <c r="C526" s="210"/>
      <c r="D526" s="217" t="s">
        <v>153</v>
      </c>
      <c r="E526" s="217"/>
      <c r="F526" s="218">
        <v>2.5</v>
      </c>
      <c r="G526" s="216"/>
      <c r="H526" s="219"/>
    </row>
    <row r="527" spans="1:8" s="2" customFormat="1" ht="11.25">
      <c r="A527" s="220"/>
      <c r="B527" s="220"/>
      <c r="C527" s="221" t="s">
        <v>1627</v>
      </c>
      <c r="D527" s="221" t="s">
        <v>192</v>
      </c>
      <c r="E527" s="220"/>
      <c r="F527" s="222">
        <v>5</v>
      </c>
      <c r="G527" s="220"/>
      <c r="H527" s="223"/>
    </row>
    <row r="528" spans="1:8" s="2" customFormat="1" ht="22.5">
      <c r="A528" s="209"/>
      <c r="B528" s="209"/>
      <c r="C528" s="210"/>
      <c r="D528" s="209" t="s">
        <v>1606</v>
      </c>
      <c r="E528" s="209"/>
      <c r="F528" s="211"/>
      <c r="G528" s="209"/>
      <c r="H528" s="212"/>
    </row>
    <row r="529" spans="1:8" s="2" customFormat="1" ht="22.5">
      <c r="A529" s="227">
        <v>137</v>
      </c>
      <c r="B529" s="228" t="s">
        <v>1611</v>
      </c>
      <c r="C529" s="229" t="s">
        <v>1628</v>
      </c>
      <c r="D529" s="229" t="s">
        <v>1629</v>
      </c>
      <c r="E529" s="229" t="s">
        <v>197</v>
      </c>
      <c r="F529" s="230">
        <v>5.35</v>
      </c>
      <c r="G529" s="231"/>
      <c r="H529" s="232"/>
    </row>
    <row r="530" spans="1:8" s="2" customFormat="1" ht="11.25">
      <c r="A530" s="213"/>
      <c r="B530" s="213"/>
      <c r="C530" s="210"/>
      <c r="D530" s="213" t="s">
        <v>1630</v>
      </c>
      <c r="E530" s="213"/>
      <c r="F530" s="214">
        <v>5.1</v>
      </c>
      <c r="G530" s="213"/>
      <c r="H530" s="215"/>
    </row>
    <row r="531" spans="1:8" s="2" customFormat="1" ht="11.25">
      <c r="A531" s="213"/>
      <c r="B531" s="213"/>
      <c r="C531" s="210"/>
      <c r="D531" s="213" t="s">
        <v>1631</v>
      </c>
      <c r="E531" s="213"/>
      <c r="F531" s="214">
        <v>0.25</v>
      </c>
      <c r="G531" s="213"/>
      <c r="H531" s="215"/>
    </row>
    <row r="532" spans="1:8" s="2" customFormat="1" ht="11.25">
      <c r="A532" s="220"/>
      <c r="B532" s="220"/>
      <c r="C532" s="221"/>
      <c r="D532" s="221" t="s">
        <v>192</v>
      </c>
      <c r="E532" s="220"/>
      <c r="F532" s="222">
        <v>5.35</v>
      </c>
      <c r="G532" s="220"/>
      <c r="H532" s="223"/>
    </row>
    <row r="533" spans="1:8" s="2" customFormat="1" ht="22.5">
      <c r="A533" s="203">
        <v>138</v>
      </c>
      <c r="B533" s="204" t="s">
        <v>1595</v>
      </c>
      <c r="C533" s="205" t="s">
        <v>1632</v>
      </c>
      <c r="D533" s="205" t="s">
        <v>1633</v>
      </c>
      <c r="E533" s="205" t="s">
        <v>392</v>
      </c>
      <c r="F533" s="206"/>
      <c r="G533" s="207"/>
      <c r="H533" s="208"/>
    </row>
    <row r="534" spans="1:8" s="2" customFormat="1" ht="12.75">
      <c r="A534" s="152"/>
      <c r="B534" s="152"/>
      <c r="C534" s="201" t="s">
        <v>1634</v>
      </c>
      <c r="D534" s="201" t="s">
        <v>1635</v>
      </c>
      <c r="E534" s="152"/>
      <c r="F534" s="152"/>
      <c r="G534" s="152"/>
      <c r="H534" s="224"/>
    </row>
    <row r="535" spans="1:8" s="2" customFormat="1" ht="22.5">
      <c r="A535" s="203">
        <v>139</v>
      </c>
      <c r="B535" s="204" t="s">
        <v>1634</v>
      </c>
      <c r="C535" s="205" t="s">
        <v>1636</v>
      </c>
      <c r="D535" s="205" t="s">
        <v>1637</v>
      </c>
      <c r="E535" s="205" t="s">
        <v>197</v>
      </c>
      <c r="F535" s="206">
        <v>50</v>
      </c>
      <c r="G535" s="207"/>
      <c r="H535" s="208"/>
    </row>
    <row r="536" spans="1:8" s="2" customFormat="1" ht="11.25">
      <c r="A536" s="209"/>
      <c r="B536" s="209"/>
      <c r="C536" s="210"/>
      <c r="D536" s="209" t="s">
        <v>1638</v>
      </c>
      <c r="E536" s="209"/>
      <c r="F536" s="211"/>
      <c r="G536" s="209"/>
      <c r="H536" s="212"/>
    </row>
    <row r="537" spans="1:8" s="2" customFormat="1" ht="11.25">
      <c r="A537" s="213"/>
      <c r="B537" s="213"/>
      <c r="C537" s="210"/>
      <c r="D537" s="213" t="s">
        <v>991</v>
      </c>
      <c r="E537" s="213"/>
      <c r="F537" s="214">
        <v>50</v>
      </c>
      <c r="G537" s="213"/>
      <c r="H537" s="215"/>
    </row>
    <row r="538" spans="1:8" s="2" customFormat="1" ht="11.25">
      <c r="A538" s="220"/>
      <c r="B538" s="220"/>
      <c r="C538" s="221"/>
      <c r="D538" s="221" t="s">
        <v>192</v>
      </c>
      <c r="E538" s="220"/>
      <c r="F538" s="222">
        <v>50</v>
      </c>
      <c r="G538" s="220"/>
      <c r="H538" s="223"/>
    </row>
    <row r="539" spans="1:8" s="2" customFormat="1" ht="22.5">
      <c r="A539" s="227">
        <v>140</v>
      </c>
      <c r="B539" s="228" t="s">
        <v>1639</v>
      </c>
      <c r="C539" s="229" t="s">
        <v>1640</v>
      </c>
      <c r="D539" s="229" t="s">
        <v>1641</v>
      </c>
      <c r="E539" s="229" t="s">
        <v>197</v>
      </c>
      <c r="F539" s="230">
        <v>51</v>
      </c>
      <c r="G539" s="231"/>
      <c r="H539" s="232"/>
    </row>
    <row r="540" spans="1:8" s="2" customFormat="1" ht="11.25">
      <c r="A540" s="220"/>
      <c r="B540" s="220"/>
      <c r="C540" s="221"/>
      <c r="D540" s="221" t="s">
        <v>1642</v>
      </c>
      <c r="E540" s="220"/>
      <c r="F540" s="222">
        <v>51</v>
      </c>
      <c r="G540" s="220"/>
      <c r="H540" s="223"/>
    </row>
    <row r="541" spans="1:8" s="2" customFormat="1" ht="22.5">
      <c r="A541" s="203">
        <v>141</v>
      </c>
      <c r="B541" s="204" t="s">
        <v>1634</v>
      </c>
      <c r="C541" s="205" t="s">
        <v>1643</v>
      </c>
      <c r="D541" s="205" t="s">
        <v>1644</v>
      </c>
      <c r="E541" s="205" t="s">
        <v>392</v>
      </c>
      <c r="F541" s="206"/>
      <c r="G541" s="207"/>
      <c r="H541" s="208"/>
    </row>
    <row r="542" spans="1:8" s="2" customFormat="1" ht="12.75">
      <c r="A542" s="152"/>
      <c r="B542" s="152"/>
      <c r="C542" s="201" t="s">
        <v>1645</v>
      </c>
      <c r="D542" s="201" t="s">
        <v>1646</v>
      </c>
      <c r="E542" s="152"/>
      <c r="F542" s="152"/>
      <c r="G542" s="152"/>
      <c r="H542" s="224"/>
    </row>
    <row r="543" spans="1:8" s="2" customFormat="1" ht="33.75">
      <c r="A543" s="203">
        <v>142</v>
      </c>
      <c r="B543" s="204" t="s">
        <v>1634</v>
      </c>
      <c r="C543" s="205" t="s">
        <v>1647</v>
      </c>
      <c r="D543" s="205" t="s">
        <v>1648</v>
      </c>
      <c r="E543" s="205" t="s">
        <v>197</v>
      </c>
      <c r="F543" s="206">
        <v>61.17</v>
      </c>
      <c r="G543" s="207"/>
      <c r="H543" s="208"/>
    </row>
    <row r="544" spans="1:8" s="2" customFormat="1" ht="11.25">
      <c r="A544" s="209"/>
      <c r="B544" s="209"/>
      <c r="C544" s="210"/>
      <c r="D544" s="209" t="s">
        <v>1649</v>
      </c>
      <c r="E544" s="209"/>
      <c r="F544" s="211"/>
      <c r="G544" s="209"/>
      <c r="H544" s="212"/>
    </row>
    <row r="545" spans="1:8" s="2" customFormat="1" ht="11.25">
      <c r="A545" s="209"/>
      <c r="B545" s="209"/>
      <c r="C545" s="210"/>
      <c r="D545" s="209" t="s">
        <v>1650</v>
      </c>
      <c r="E545" s="209"/>
      <c r="F545" s="211"/>
      <c r="G545" s="209"/>
      <c r="H545" s="212"/>
    </row>
    <row r="546" spans="1:8" s="2" customFormat="1" ht="11.25">
      <c r="A546" s="213"/>
      <c r="B546" s="213"/>
      <c r="C546" s="210"/>
      <c r="D546" s="213" t="s">
        <v>1651</v>
      </c>
      <c r="E546" s="213"/>
      <c r="F546" s="214">
        <v>11.57</v>
      </c>
      <c r="G546" s="213"/>
      <c r="H546" s="215"/>
    </row>
    <row r="547" spans="1:8" s="2" customFormat="1" ht="11.25">
      <c r="A547" s="209"/>
      <c r="B547" s="209"/>
      <c r="C547" s="210"/>
      <c r="D547" s="209" t="s">
        <v>1652</v>
      </c>
      <c r="E547" s="209"/>
      <c r="F547" s="211"/>
      <c r="G547" s="209"/>
      <c r="H547" s="212"/>
    </row>
    <row r="548" spans="1:8" s="2" customFormat="1" ht="11.25">
      <c r="A548" s="213"/>
      <c r="B548" s="213"/>
      <c r="C548" s="210"/>
      <c r="D548" s="213" t="s">
        <v>1653</v>
      </c>
      <c r="E548" s="213"/>
      <c r="F548" s="214">
        <v>49.6</v>
      </c>
      <c r="G548" s="213"/>
      <c r="H548" s="215"/>
    </row>
    <row r="549" spans="1:8" s="2" customFormat="1" ht="11.25">
      <c r="A549" s="220"/>
      <c r="B549" s="220"/>
      <c r="C549" s="221"/>
      <c r="D549" s="221" t="s">
        <v>192</v>
      </c>
      <c r="E549" s="220"/>
      <c r="F549" s="222">
        <v>61.17</v>
      </c>
      <c r="G549" s="220"/>
      <c r="H549" s="223"/>
    </row>
    <row r="550" spans="1:8" s="2" customFormat="1" ht="22.5">
      <c r="A550" s="203">
        <v>143</v>
      </c>
      <c r="B550" s="204" t="s">
        <v>1634</v>
      </c>
      <c r="C550" s="205" t="s">
        <v>1654</v>
      </c>
      <c r="D550" s="205" t="s">
        <v>1655</v>
      </c>
      <c r="E550" s="205" t="s">
        <v>392</v>
      </c>
      <c r="F550" s="206"/>
      <c r="G550" s="207"/>
      <c r="H550" s="208"/>
    </row>
    <row r="551" spans="1:8" s="2" customFormat="1" ht="12.75">
      <c r="A551" s="152"/>
      <c r="B551" s="152"/>
      <c r="C551" s="201" t="s">
        <v>1656</v>
      </c>
      <c r="D551" s="201" t="s">
        <v>1657</v>
      </c>
      <c r="E551" s="152"/>
      <c r="F551" s="152"/>
      <c r="G551" s="152"/>
      <c r="H551" s="224"/>
    </row>
    <row r="552" spans="1:8" s="2" customFormat="1" ht="22.5">
      <c r="A552" s="203">
        <v>144</v>
      </c>
      <c r="B552" s="204" t="s">
        <v>1656</v>
      </c>
      <c r="C552" s="205" t="s">
        <v>1658</v>
      </c>
      <c r="D552" s="205" t="s">
        <v>1659</v>
      </c>
      <c r="E552" s="205" t="s">
        <v>197</v>
      </c>
      <c r="F552" s="206">
        <v>18.84</v>
      </c>
      <c r="G552" s="207"/>
      <c r="H552" s="208"/>
    </row>
    <row r="553" spans="1:8" s="2" customFormat="1" ht="11.25">
      <c r="A553" s="209"/>
      <c r="B553" s="209"/>
      <c r="C553" s="210"/>
      <c r="D553" s="209" t="s">
        <v>1660</v>
      </c>
      <c r="E553" s="209"/>
      <c r="F553" s="211"/>
      <c r="G553" s="209"/>
      <c r="H553" s="212"/>
    </row>
    <row r="554" spans="1:8" s="2" customFormat="1" ht="11.25">
      <c r="A554" s="213"/>
      <c r="B554" s="213"/>
      <c r="C554" s="210"/>
      <c r="D554" s="213" t="s">
        <v>1661</v>
      </c>
      <c r="E554" s="213"/>
      <c r="F554" s="214">
        <v>0.81</v>
      </c>
      <c r="G554" s="213"/>
      <c r="H554" s="215"/>
    </row>
    <row r="555" spans="1:8" s="2" customFormat="1" ht="11.25">
      <c r="A555" s="209"/>
      <c r="B555" s="209"/>
      <c r="C555" s="210"/>
      <c r="D555" s="209" t="s">
        <v>1662</v>
      </c>
      <c r="E555" s="209"/>
      <c r="F555" s="211"/>
      <c r="G555" s="209"/>
      <c r="H555" s="212"/>
    </row>
    <row r="556" spans="1:8" s="2" customFormat="1" ht="11.25">
      <c r="A556" s="213"/>
      <c r="B556" s="213"/>
      <c r="C556" s="210"/>
      <c r="D556" s="213" t="s">
        <v>1663</v>
      </c>
      <c r="E556" s="213"/>
      <c r="F556" s="214">
        <v>0.55</v>
      </c>
      <c r="G556" s="213"/>
      <c r="H556" s="215"/>
    </row>
    <row r="557" spans="1:8" s="2" customFormat="1" ht="11.25">
      <c r="A557" s="213"/>
      <c r="B557" s="213"/>
      <c r="C557" s="210"/>
      <c r="D557" s="213" t="s">
        <v>1664</v>
      </c>
      <c r="E557" s="213"/>
      <c r="F557" s="214">
        <v>0.09</v>
      </c>
      <c r="G557" s="213"/>
      <c r="H557" s="215"/>
    </row>
    <row r="558" spans="1:8" s="2" customFormat="1" ht="11.25">
      <c r="A558" s="213"/>
      <c r="B558" s="213"/>
      <c r="C558" s="210"/>
      <c r="D558" s="213" t="s">
        <v>1665</v>
      </c>
      <c r="E558" s="213"/>
      <c r="F558" s="214">
        <v>0.24</v>
      </c>
      <c r="G558" s="213"/>
      <c r="H558" s="215"/>
    </row>
    <row r="559" spans="1:8" s="2" customFormat="1" ht="11.25">
      <c r="A559" s="213"/>
      <c r="B559" s="213"/>
      <c r="C559" s="210"/>
      <c r="D559" s="213" t="s">
        <v>1666</v>
      </c>
      <c r="E559" s="213"/>
      <c r="F559" s="214">
        <v>0.62</v>
      </c>
      <c r="G559" s="213"/>
      <c r="H559" s="215"/>
    </row>
    <row r="560" spans="1:8" s="2" customFormat="1" ht="11.25">
      <c r="A560" s="213"/>
      <c r="B560" s="213"/>
      <c r="C560" s="210"/>
      <c r="D560" s="213" t="s">
        <v>1667</v>
      </c>
      <c r="E560" s="213"/>
      <c r="F560" s="214">
        <v>0.53</v>
      </c>
      <c r="G560" s="213"/>
      <c r="H560" s="215"/>
    </row>
    <row r="561" spans="1:8" s="2" customFormat="1" ht="11.25">
      <c r="A561" s="209"/>
      <c r="B561" s="209"/>
      <c r="C561" s="210"/>
      <c r="D561" s="209" t="s">
        <v>1668</v>
      </c>
      <c r="E561" s="209"/>
      <c r="F561" s="211"/>
      <c r="G561" s="209"/>
      <c r="H561" s="212"/>
    </row>
    <row r="562" spans="1:8" s="2" customFormat="1" ht="11.25">
      <c r="A562" s="213"/>
      <c r="B562" s="213"/>
      <c r="C562" s="210"/>
      <c r="D562" s="213" t="s">
        <v>1669</v>
      </c>
      <c r="E562" s="213"/>
      <c r="F562" s="214">
        <v>16</v>
      </c>
      <c r="G562" s="213"/>
      <c r="H562" s="215"/>
    </row>
    <row r="563" spans="1:8" s="2" customFormat="1" ht="11.25">
      <c r="A563" s="220"/>
      <c r="B563" s="220"/>
      <c r="C563" s="221"/>
      <c r="D563" s="221" t="s">
        <v>192</v>
      </c>
      <c r="E563" s="220"/>
      <c r="F563" s="222">
        <v>18.84</v>
      </c>
      <c r="G563" s="220"/>
      <c r="H563" s="223"/>
    </row>
    <row r="564" spans="1:8" s="2" customFormat="1" ht="33.75">
      <c r="A564" s="203">
        <v>145</v>
      </c>
      <c r="B564" s="204" t="s">
        <v>1656</v>
      </c>
      <c r="C564" s="205" t="s">
        <v>1670</v>
      </c>
      <c r="D564" s="205" t="s">
        <v>1671</v>
      </c>
      <c r="E564" s="205" t="s">
        <v>197</v>
      </c>
      <c r="F564" s="206">
        <v>0.81</v>
      </c>
      <c r="G564" s="207"/>
      <c r="H564" s="208"/>
    </row>
    <row r="565" spans="1:8" s="2" customFormat="1" ht="11.25">
      <c r="A565" s="209"/>
      <c r="B565" s="209"/>
      <c r="C565" s="210"/>
      <c r="D565" s="209" t="s">
        <v>1660</v>
      </c>
      <c r="E565" s="209"/>
      <c r="F565" s="211"/>
      <c r="G565" s="209"/>
      <c r="H565" s="212"/>
    </row>
    <row r="566" spans="1:8" s="2" customFormat="1" ht="11.25">
      <c r="A566" s="213"/>
      <c r="B566" s="213"/>
      <c r="C566" s="210"/>
      <c r="D566" s="213" t="s">
        <v>1661</v>
      </c>
      <c r="E566" s="213"/>
      <c r="F566" s="214">
        <v>0.81</v>
      </c>
      <c r="G566" s="213"/>
      <c r="H566" s="215"/>
    </row>
    <row r="567" spans="1:8" s="2" customFormat="1" ht="11.25">
      <c r="A567" s="220"/>
      <c r="B567" s="220"/>
      <c r="C567" s="221"/>
      <c r="D567" s="221" t="s">
        <v>192</v>
      </c>
      <c r="E567" s="220"/>
      <c r="F567" s="222">
        <v>0.81</v>
      </c>
      <c r="G567" s="220"/>
      <c r="H567" s="223"/>
    </row>
    <row r="568" spans="1:8" s="2" customFormat="1" ht="33.75">
      <c r="A568" s="203">
        <v>146</v>
      </c>
      <c r="B568" s="204" t="s">
        <v>1656</v>
      </c>
      <c r="C568" s="205" t="s">
        <v>1672</v>
      </c>
      <c r="D568" s="205" t="s">
        <v>1673</v>
      </c>
      <c r="E568" s="205" t="s">
        <v>197</v>
      </c>
      <c r="F568" s="206">
        <v>18.03</v>
      </c>
      <c r="G568" s="207"/>
      <c r="H568" s="208"/>
    </row>
    <row r="569" spans="1:8" s="2" customFormat="1" ht="11.25">
      <c r="A569" s="209"/>
      <c r="B569" s="209"/>
      <c r="C569" s="210"/>
      <c r="D569" s="209" t="s">
        <v>1662</v>
      </c>
      <c r="E569" s="209"/>
      <c r="F569" s="211"/>
      <c r="G569" s="209"/>
      <c r="H569" s="212"/>
    </row>
    <row r="570" spans="1:8" s="2" customFormat="1" ht="11.25">
      <c r="A570" s="213"/>
      <c r="B570" s="213"/>
      <c r="C570" s="210"/>
      <c r="D570" s="213" t="s">
        <v>1674</v>
      </c>
      <c r="E570" s="213"/>
      <c r="F570" s="214">
        <v>0.55</v>
      </c>
      <c r="G570" s="213"/>
      <c r="H570" s="215"/>
    </row>
    <row r="571" spans="1:8" s="2" customFormat="1" ht="11.25">
      <c r="A571" s="213"/>
      <c r="B571" s="213"/>
      <c r="C571" s="210"/>
      <c r="D571" s="213" t="s">
        <v>1675</v>
      </c>
      <c r="E571" s="213"/>
      <c r="F571" s="214">
        <v>0.09</v>
      </c>
      <c r="G571" s="213"/>
      <c r="H571" s="215"/>
    </row>
    <row r="572" spans="1:8" s="2" customFormat="1" ht="11.25">
      <c r="A572" s="213"/>
      <c r="B572" s="213"/>
      <c r="C572" s="210"/>
      <c r="D572" s="213" t="s">
        <v>1676</v>
      </c>
      <c r="E572" s="213"/>
      <c r="F572" s="214">
        <v>0.24</v>
      </c>
      <c r="G572" s="213"/>
      <c r="H572" s="215"/>
    </row>
    <row r="573" spans="1:8" s="2" customFormat="1" ht="11.25">
      <c r="A573" s="213"/>
      <c r="B573" s="213"/>
      <c r="C573" s="210"/>
      <c r="D573" s="213" t="s">
        <v>1677</v>
      </c>
      <c r="E573" s="213"/>
      <c r="F573" s="214">
        <v>0.62</v>
      </c>
      <c r="G573" s="213"/>
      <c r="H573" s="215"/>
    </row>
    <row r="574" spans="1:8" s="2" customFormat="1" ht="11.25">
      <c r="A574" s="213"/>
      <c r="B574" s="213"/>
      <c r="C574" s="210"/>
      <c r="D574" s="213" t="s">
        <v>1678</v>
      </c>
      <c r="E574" s="213"/>
      <c r="F574" s="214">
        <v>0.53</v>
      </c>
      <c r="G574" s="213"/>
      <c r="H574" s="215"/>
    </row>
    <row r="575" spans="1:8" s="2" customFormat="1" ht="11.25">
      <c r="A575" s="209"/>
      <c r="B575" s="209"/>
      <c r="C575" s="210"/>
      <c r="D575" s="209" t="s">
        <v>1668</v>
      </c>
      <c r="E575" s="209"/>
      <c r="F575" s="211"/>
      <c r="G575" s="209"/>
      <c r="H575" s="212"/>
    </row>
    <row r="576" spans="1:8" s="2" customFormat="1" ht="11.25">
      <c r="A576" s="213"/>
      <c r="B576" s="213"/>
      <c r="C576" s="210"/>
      <c r="D576" s="213" t="s">
        <v>1669</v>
      </c>
      <c r="E576" s="213"/>
      <c r="F576" s="214">
        <v>16</v>
      </c>
      <c r="G576" s="213"/>
      <c r="H576" s="215"/>
    </row>
    <row r="577" spans="1:8" s="2" customFormat="1" ht="11.25">
      <c r="A577" s="220"/>
      <c r="B577" s="220"/>
      <c r="C577" s="221"/>
      <c r="D577" s="221" t="s">
        <v>192</v>
      </c>
      <c r="E577" s="220"/>
      <c r="F577" s="222">
        <v>18.03</v>
      </c>
      <c r="G577" s="220"/>
      <c r="H577" s="223"/>
    </row>
    <row r="578" spans="1:8" s="2" customFormat="1" ht="12.75">
      <c r="A578" s="152"/>
      <c r="B578" s="152"/>
      <c r="C578" s="201" t="s">
        <v>1679</v>
      </c>
      <c r="D578" s="201" t="s">
        <v>1680</v>
      </c>
      <c r="E578" s="152"/>
      <c r="F578" s="152"/>
      <c r="G578" s="152"/>
      <c r="H578" s="224"/>
    </row>
    <row r="579" spans="1:8" s="2" customFormat="1" ht="22.5">
      <c r="A579" s="203">
        <v>147</v>
      </c>
      <c r="B579" s="204" t="s">
        <v>1679</v>
      </c>
      <c r="C579" s="205" t="s">
        <v>1681</v>
      </c>
      <c r="D579" s="205" t="s">
        <v>1682</v>
      </c>
      <c r="E579" s="205" t="s">
        <v>197</v>
      </c>
      <c r="F579" s="206">
        <v>222.86</v>
      </c>
      <c r="G579" s="207"/>
      <c r="H579" s="208"/>
    </row>
    <row r="580" spans="1:8" s="2" customFormat="1" ht="11.25">
      <c r="A580" s="209"/>
      <c r="B580" s="209"/>
      <c r="C580" s="210"/>
      <c r="D580" s="209" t="s">
        <v>1683</v>
      </c>
      <c r="E580" s="209"/>
      <c r="F580" s="211"/>
      <c r="G580" s="209"/>
      <c r="H580" s="212"/>
    </row>
    <row r="581" spans="1:8" s="2" customFormat="1" ht="11.25">
      <c r="A581" s="209"/>
      <c r="B581" s="209"/>
      <c r="C581" s="210"/>
      <c r="D581" s="209" t="s">
        <v>1684</v>
      </c>
      <c r="E581" s="209"/>
      <c r="F581" s="211"/>
      <c r="G581" s="209"/>
      <c r="H581" s="212"/>
    </row>
    <row r="582" spans="1:8" s="2" customFormat="1" ht="11.25">
      <c r="A582" s="213"/>
      <c r="B582" s="213"/>
      <c r="C582" s="210"/>
      <c r="D582" s="213" t="s">
        <v>1685</v>
      </c>
      <c r="E582" s="213"/>
      <c r="F582" s="214">
        <v>182.06</v>
      </c>
      <c r="G582" s="213"/>
      <c r="H582" s="215"/>
    </row>
    <row r="583" spans="1:8" s="2" customFormat="1" ht="11.25">
      <c r="A583" s="209"/>
      <c r="B583" s="209"/>
      <c r="C583" s="210"/>
      <c r="D583" s="209" t="s">
        <v>1686</v>
      </c>
      <c r="E583" s="209"/>
      <c r="F583" s="211"/>
      <c r="G583" s="209"/>
      <c r="H583" s="212"/>
    </row>
    <row r="584" spans="1:8" s="2" customFormat="1" ht="11.25">
      <c r="A584" s="213"/>
      <c r="B584" s="213"/>
      <c r="C584" s="210"/>
      <c r="D584" s="213" t="s">
        <v>1687</v>
      </c>
      <c r="E584" s="213"/>
      <c r="F584" s="214">
        <v>40.8</v>
      </c>
      <c r="G584" s="213"/>
      <c r="H584" s="215"/>
    </row>
    <row r="585" spans="1:8" s="2" customFormat="1" ht="11.25">
      <c r="A585" s="220"/>
      <c r="B585" s="220"/>
      <c r="C585" s="221"/>
      <c r="D585" s="221" t="s">
        <v>192</v>
      </c>
      <c r="E585" s="220"/>
      <c r="F585" s="222">
        <v>222.86</v>
      </c>
      <c r="G585" s="220"/>
      <c r="H585" s="223"/>
    </row>
    <row r="586" spans="1:8" s="2" customFormat="1" ht="11.25">
      <c r="A586" s="203">
        <v>148</v>
      </c>
      <c r="B586" s="204" t="s">
        <v>1679</v>
      </c>
      <c r="C586" s="205" t="s">
        <v>1688</v>
      </c>
      <c r="D586" s="205" t="s">
        <v>1689</v>
      </c>
      <c r="E586" s="205" t="s">
        <v>197</v>
      </c>
      <c r="F586" s="206">
        <v>470.32</v>
      </c>
      <c r="G586" s="207"/>
      <c r="H586" s="208"/>
    </row>
    <row r="587" spans="1:8" s="2" customFormat="1" ht="11.25">
      <c r="A587" s="203">
        <v>149</v>
      </c>
      <c r="B587" s="204" t="s">
        <v>1679</v>
      </c>
      <c r="C587" s="205" t="s">
        <v>1690</v>
      </c>
      <c r="D587" s="205" t="s">
        <v>1691</v>
      </c>
      <c r="E587" s="205" t="s">
        <v>197</v>
      </c>
      <c r="F587" s="206">
        <v>470.32</v>
      </c>
      <c r="G587" s="207"/>
      <c r="H587" s="208"/>
    </row>
    <row r="588" spans="1:8" s="2" customFormat="1" ht="22.5">
      <c r="A588" s="209"/>
      <c r="B588" s="209"/>
      <c r="C588" s="210"/>
      <c r="D588" s="209" t="s">
        <v>1692</v>
      </c>
      <c r="E588" s="209"/>
      <c r="F588" s="211"/>
      <c r="G588" s="209"/>
      <c r="H588" s="212"/>
    </row>
    <row r="589" spans="1:8" s="2" customFormat="1" ht="11.25">
      <c r="A589" s="209"/>
      <c r="B589" s="209"/>
      <c r="C589" s="210"/>
      <c r="D589" s="209" t="s">
        <v>1693</v>
      </c>
      <c r="E589" s="209"/>
      <c r="F589" s="211"/>
      <c r="G589" s="209"/>
      <c r="H589" s="212"/>
    </row>
    <row r="590" spans="1:8" s="2" customFormat="1" ht="11.25">
      <c r="A590" s="213"/>
      <c r="B590" s="213"/>
      <c r="C590" s="210"/>
      <c r="D590" s="213" t="s">
        <v>1694</v>
      </c>
      <c r="E590" s="213"/>
      <c r="F590" s="214">
        <v>33.58</v>
      </c>
      <c r="G590" s="213"/>
      <c r="H590" s="215"/>
    </row>
    <row r="591" spans="1:8" s="2" customFormat="1" ht="11.25">
      <c r="A591" s="209"/>
      <c r="B591" s="209"/>
      <c r="C591" s="210"/>
      <c r="D591" s="209" t="s">
        <v>1695</v>
      </c>
      <c r="E591" s="209"/>
      <c r="F591" s="211"/>
      <c r="G591" s="209"/>
      <c r="H591" s="212"/>
    </row>
    <row r="592" spans="1:8" s="2" customFormat="1" ht="11.25">
      <c r="A592" s="213"/>
      <c r="B592" s="213"/>
      <c r="C592" s="210"/>
      <c r="D592" s="213" t="s">
        <v>1696</v>
      </c>
      <c r="E592" s="213"/>
      <c r="F592" s="214">
        <v>21.55</v>
      </c>
      <c r="G592" s="213"/>
      <c r="H592" s="215"/>
    </row>
    <row r="593" spans="1:8" s="2" customFormat="1" ht="11.25">
      <c r="A593" s="209"/>
      <c r="B593" s="209"/>
      <c r="C593" s="210"/>
      <c r="D593" s="209" t="s">
        <v>1397</v>
      </c>
      <c r="E593" s="209"/>
      <c r="F593" s="211"/>
      <c r="G593" s="209"/>
      <c r="H593" s="212"/>
    </row>
    <row r="594" spans="1:8" s="2" customFormat="1" ht="11.25">
      <c r="A594" s="213"/>
      <c r="B594" s="213"/>
      <c r="C594" s="210"/>
      <c r="D594" s="213" t="s">
        <v>1697</v>
      </c>
      <c r="E594" s="213"/>
      <c r="F594" s="214">
        <v>29.13</v>
      </c>
      <c r="G594" s="213"/>
      <c r="H594" s="215"/>
    </row>
    <row r="595" spans="1:8" s="2" customFormat="1" ht="11.25">
      <c r="A595" s="213"/>
      <c r="B595" s="213"/>
      <c r="C595" s="210"/>
      <c r="D595" s="213" t="s">
        <v>1329</v>
      </c>
      <c r="E595" s="213"/>
      <c r="F595" s="214">
        <v>-3.15</v>
      </c>
      <c r="G595" s="213"/>
      <c r="H595" s="215"/>
    </row>
    <row r="596" spans="1:8" s="2" customFormat="1" ht="11.25">
      <c r="A596" s="213"/>
      <c r="B596" s="213"/>
      <c r="C596" s="210"/>
      <c r="D596" s="213" t="s">
        <v>1698</v>
      </c>
      <c r="E596" s="213"/>
      <c r="F596" s="214">
        <v>-1.82</v>
      </c>
      <c r="G596" s="213"/>
      <c r="H596" s="215"/>
    </row>
    <row r="597" spans="1:8" s="2" customFormat="1" ht="11.25">
      <c r="A597" s="209"/>
      <c r="B597" s="209"/>
      <c r="C597" s="210"/>
      <c r="D597" s="209" t="s">
        <v>1699</v>
      </c>
      <c r="E597" s="209"/>
      <c r="F597" s="211"/>
      <c r="G597" s="209"/>
      <c r="H597" s="212"/>
    </row>
    <row r="598" spans="1:8" s="2" customFormat="1" ht="11.25">
      <c r="A598" s="213"/>
      <c r="B598" s="213"/>
      <c r="C598" s="210"/>
      <c r="D598" s="213" t="s">
        <v>1700</v>
      </c>
      <c r="E598" s="213"/>
      <c r="F598" s="214">
        <v>30.83</v>
      </c>
      <c r="G598" s="213"/>
      <c r="H598" s="215"/>
    </row>
    <row r="599" spans="1:8" s="2" customFormat="1" ht="11.25">
      <c r="A599" s="213"/>
      <c r="B599" s="213"/>
      <c r="C599" s="210"/>
      <c r="D599" s="213" t="s">
        <v>1701</v>
      </c>
      <c r="E599" s="213"/>
      <c r="F599" s="214">
        <v>-4.1</v>
      </c>
      <c r="G599" s="213"/>
      <c r="H599" s="215"/>
    </row>
    <row r="600" spans="1:8" s="2" customFormat="1" ht="11.25">
      <c r="A600" s="209"/>
      <c r="B600" s="209"/>
      <c r="C600" s="210"/>
      <c r="D600" s="209" t="s">
        <v>1485</v>
      </c>
      <c r="E600" s="209"/>
      <c r="F600" s="211"/>
      <c r="G600" s="209"/>
      <c r="H600" s="212"/>
    </row>
    <row r="601" spans="1:8" s="2" customFormat="1" ht="11.25">
      <c r="A601" s="213"/>
      <c r="B601" s="213"/>
      <c r="C601" s="210"/>
      <c r="D601" s="213" t="s">
        <v>1702</v>
      </c>
      <c r="E601" s="213"/>
      <c r="F601" s="214">
        <v>38.9</v>
      </c>
      <c r="G601" s="213"/>
      <c r="H601" s="215"/>
    </row>
    <row r="602" spans="1:8" s="2" customFormat="1" ht="11.25">
      <c r="A602" s="209"/>
      <c r="B602" s="209"/>
      <c r="C602" s="210"/>
      <c r="D602" s="209" t="s">
        <v>1487</v>
      </c>
      <c r="E602" s="209"/>
      <c r="F602" s="211"/>
      <c r="G602" s="209"/>
      <c r="H602" s="212"/>
    </row>
    <row r="603" spans="1:8" s="2" customFormat="1" ht="11.25">
      <c r="A603" s="213"/>
      <c r="B603" s="213"/>
      <c r="C603" s="210"/>
      <c r="D603" s="213" t="s">
        <v>1703</v>
      </c>
      <c r="E603" s="213"/>
      <c r="F603" s="214">
        <v>35.95</v>
      </c>
      <c r="G603" s="213"/>
      <c r="H603" s="215"/>
    </row>
    <row r="604" spans="1:8" s="2" customFormat="1" ht="11.25">
      <c r="A604" s="209"/>
      <c r="B604" s="209"/>
      <c r="C604" s="210"/>
      <c r="D604" s="209" t="s">
        <v>1489</v>
      </c>
      <c r="E604" s="209"/>
      <c r="F604" s="211"/>
      <c r="G604" s="209"/>
      <c r="H604" s="212"/>
    </row>
    <row r="605" spans="1:8" s="2" customFormat="1" ht="11.25">
      <c r="A605" s="213"/>
      <c r="B605" s="213"/>
      <c r="C605" s="210"/>
      <c r="D605" s="213" t="s">
        <v>1704</v>
      </c>
      <c r="E605" s="213"/>
      <c r="F605" s="214">
        <v>39.58</v>
      </c>
      <c r="G605" s="213"/>
      <c r="H605" s="215"/>
    </row>
    <row r="606" spans="1:8" s="2" customFormat="1" ht="11.25">
      <c r="A606" s="209"/>
      <c r="B606" s="209"/>
      <c r="C606" s="210"/>
      <c r="D606" s="209" t="s">
        <v>1705</v>
      </c>
      <c r="E606" s="209"/>
      <c r="F606" s="211"/>
      <c r="G606" s="209"/>
      <c r="H606" s="212"/>
    </row>
    <row r="607" spans="1:8" s="2" customFormat="1" ht="11.25">
      <c r="A607" s="213"/>
      <c r="B607" s="213"/>
      <c r="C607" s="210"/>
      <c r="D607" s="213" t="s">
        <v>1116</v>
      </c>
      <c r="E607" s="213"/>
      <c r="F607" s="214">
        <v>100</v>
      </c>
      <c r="G607" s="213"/>
      <c r="H607" s="215"/>
    </row>
    <row r="608" spans="1:8" s="2" customFormat="1" ht="11.25">
      <c r="A608" s="216"/>
      <c r="B608" s="216"/>
      <c r="C608" s="210"/>
      <c r="D608" s="217" t="s">
        <v>153</v>
      </c>
      <c r="E608" s="217"/>
      <c r="F608" s="218">
        <v>320.45</v>
      </c>
      <c r="G608" s="216"/>
      <c r="H608" s="219"/>
    </row>
    <row r="609" spans="1:8" s="2" customFormat="1" ht="11.25">
      <c r="A609" s="209"/>
      <c r="B609" s="209"/>
      <c r="C609" s="210"/>
      <c r="D609" s="209" t="s">
        <v>1706</v>
      </c>
      <c r="E609" s="209"/>
      <c r="F609" s="211"/>
      <c r="G609" s="209"/>
      <c r="H609" s="212"/>
    </row>
    <row r="610" spans="1:8" s="2" customFormat="1" ht="11.25">
      <c r="A610" s="213"/>
      <c r="B610" s="213"/>
      <c r="C610" s="210"/>
      <c r="D610" s="213" t="s">
        <v>1707</v>
      </c>
      <c r="E610" s="213"/>
      <c r="F610" s="214">
        <v>77.89</v>
      </c>
      <c r="G610" s="213"/>
      <c r="H610" s="215"/>
    </row>
    <row r="611" spans="1:8" s="2" customFormat="1" ht="11.25">
      <c r="A611" s="213"/>
      <c r="B611" s="213"/>
      <c r="C611" s="210"/>
      <c r="D611" s="213" t="s">
        <v>1708</v>
      </c>
      <c r="E611" s="213"/>
      <c r="F611" s="214">
        <v>71.98</v>
      </c>
      <c r="G611" s="213"/>
      <c r="H611" s="215"/>
    </row>
    <row r="612" spans="1:8" s="2" customFormat="1" ht="11.25">
      <c r="A612" s="216"/>
      <c r="B612" s="216"/>
      <c r="C612" s="210"/>
      <c r="D612" s="217" t="s">
        <v>153</v>
      </c>
      <c r="E612" s="217"/>
      <c r="F612" s="218">
        <v>149.87</v>
      </c>
      <c r="G612" s="216"/>
      <c r="H612" s="219"/>
    </row>
    <row r="613" spans="1:8" s="2" customFormat="1" ht="11.25">
      <c r="A613" s="220"/>
      <c r="B613" s="220"/>
      <c r="C613" s="221"/>
      <c r="D613" s="221" t="s">
        <v>192</v>
      </c>
      <c r="E613" s="220"/>
      <c r="F613" s="222">
        <v>470.32</v>
      </c>
      <c r="G613" s="220"/>
      <c r="H613" s="223"/>
    </row>
    <row r="614" spans="1:8" s="2" customFormat="1" ht="22.5">
      <c r="A614" s="203">
        <v>150</v>
      </c>
      <c r="B614" s="204" t="s">
        <v>1679</v>
      </c>
      <c r="C614" s="205" t="s">
        <v>1709</v>
      </c>
      <c r="D614" s="205" t="s">
        <v>1710</v>
      </c>
      <c r="E614" s="205" t="s">
        <v>197</v>
      </c>
      <c r="F614" s="206">
        <v>300</v>
      </c>
      <c r="G614" s="207"/>
      <c r="H614" s="208"/>
    </row>
    <row r="615" spans="1:8" s="2" customFormat="1" ht="11.25">
      <c r="A615" s="209"/>
      <c r="B615" s="209"/>
      <c r="C615" s="210"/>
      <c r="D615" s="209" t="s">
        <v>1711</v>
      </c>
      <c r="E615" s="209"/>
      <c r="F615" s="211"/>
      <c r="G615" s="209"/>
      <c r="H615" s="212"/>
    </row>
    <row r="616" spans="1:8" s="2" customFormat="1" ht="11.25">
      <c r="A616" s="213"/>
      <c r="B616" s="213"/>
      <c r="C616" s="210"/>
      <c r="D616" s="213" t="s">
        <v>1126</v>
      </c>
      <c r="E616" s="213"/>
      <c r="F616" s="214">
        <v>300</v>
      </c>
      <c r="G616" s="213"/>
      <c r="H616" s="215"/>
    </row>
    <row r="617" spans="1:8" s="2" customFormat="1" ht="11.25">
      <c r="A617" s="220"/>
      <c r="B617" s="220"/>
      <c r="C617" s="221"/>
      <c r="D617" s="221" t="s">
        <v>192</v>
      </c>
      <c r="E617" s="220"/>
      <c r="F617" s="222">
        <v>300</v>
      </c>
      <c r="G617" s="220"/>
      <c r="H617" s="223"/>
    </row>
    <row r="618" spans="1:8" s="2" customFormat="1" ht="22.5">
      <c r="A618" s="203">
        <v>151</v>
      </c>
      <c r="B618" s="204" t="s">
        <v>1679</v>
      </c>
      <c r="C618" s="205" t="s">
        <v>1712</v>
      </c>
      <c r="D618" s="205" t="s">
        <v>1713</v>
      </c>
      <c r="E618" s="205" t="s">
        <v>197</v>
      </c>
      <c r="F618" s="206">
        <v>300</v>
      </c>
      <c r="G618" s="207"/>
      <c r="H618" s="208"/>
    </row>
    <row r="619" spans="1:8" s="2" customFormat="1" ht="22.5">
      <c r="A619" s="203">
        <v>152</v>
      </c>
      <c r="B619" s="204" t="s">
        <v>1679</v>
      </c>
      <c r="C619" s="205" t="s">
        <v>1714</v>
      </c>
      <c r="D619" s="205" t="s">
        <v>1715</v>
      </c>
      <c r="E619" s="205" t="s">
        <v>197</v>
      </c>
      <c r="F619" s="206">
        <v>44</v>
      </c>
      <c r="G619" s="207"/>
      <c r="H619" s="208"/>
    </row>
    <row r="620" spans="1:8" s="2" customFormat="1" ht="11.25">
      <c r="A620" s="209"/>
      <c r="B620" s="209"/>
      <c r="C620" s="210"/>
      <c r="D620" s="209" t="s">
        <v>1716</v>
      </c>
      <c r="E620" s="209"/>
      <c r="F620" s="211"/>
      <c r="G620" s="209"/>
      <c r="H620" s="212"/>
    </row>
    <row r="621" spans="1:8" s="2" customFormat="1" ht="11.25">
      <c r="A621" s="213"/>
      <c r="B621" s="213"/>
      <c r="C621" s="210"/>
      <c r="D621" s="213" t="s">
        <v>1717</v>
      </c>
      <c r="E621" s="213"/>
      <c r="F621" s="214">
        <v>36</v>
      </c>
      <c r="G621" s="213"/>
      <c r="H621" s="215"/>
    </row>
    <row r="622" spans="1:8" s="2" customFormat="1" ht="11.25">
      <c r="A622" s="209"/>
      <c r="B622" s="209"/>
      <c r="C622" s="210"/>
      <c r="D622" s="209" t="s">
        <v>1718</v>
      </c>
      <c r="E622" s="209"/>
      <c r="F622" s="211"/>
      <c r="G622" s="209"/>
      <c r="H622" s="212"/>
    </row>
    <row r="623" spans="1:8" s="2" customFormat="1" ht="11.25">
      <c r="A623" s="213"/>
      <c r="B623" s="213"/>
      <c r="C623" s="210"/>
      <c r="D623" s="213" t="s">
        <v>292</v>
      </c>
      <c r="E623" s="213"/>
      <c r="F623" s="214">
        <v>8</v>
      </c>
      <c r="G623" s="213"/>
      <c r="H623" s="215"/>
    </row>
    <row r="624" spans="1:8" s="2" customFormat="1" ht="11.25">
      <c r="A624" s="220"/>
      <c r="B624" s="220"/>
      <c r="C624" s="221"/>
      <c r="D624" s="221" t="s">
        <v>192</v>
      </c>
      <c r="E624" s="220"/>
      <c r="F624" s="222">
        <v>44</v>
      </c>
      <c r="G624" s="220"/>
      <c r="H624" s="223"/>
    </row>
    <row r="625" spans="1:8" s="2" customFormat="1" ht="12.75">
      <c r="A625" s="196"/>
      <c r="B625" s="7"/>
      <c r="C625" s="7"/>
      <c r="D625" s="7"/>
      <c r="E625" s="7"/>
      <c r="F625" s="7"/>
      <c r="G625" s="7"/>
      <c r="H625" s="225"/>
    </row>
    <row r="626" spans="1:8" s="2" customFormat="1" ht="15">
      <c r="A626" s="233"/>
      <c r="B626" s="233"/>
      <c r="C626" s="234"/>
      <c r="D626" s="235" t="s">
        <v>583</v>
      </c>
      <c r="E626" s="233"/>
      <c r="F626" s="233"/>
      <c r="G626" s="233"/>
      <c r="H626" s="236"/>
    </row>
    <row r="627" ht="10.5">
      <c r="H627" s="239"/>
    </row>
  </sheetData>
  <sheetProtection/>
  <mergeCells count="4">
    <mergeCell ref="A1:H1"/>
    <mergeCell ref="C6:D6"/>
    <mergeCell ref="C7:D7"/>
    <mergeCell ref="G7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">
      <selection activeCell="A1" sqref="A1:IV16384"/>
    </sheetView>
  </sheetViews>
  <sheetFormatPr defaultColWidth="9.33203125" defaultRowHeight="10.5"/>
  <cols>
    <col min="1" max="1" width="4.66015625" style="245" customWidth="1"/>
    <col min="2" max="2" width="54.83203125" style="245" customWidth="1"/>
    <col min="3" max="3" width="11.5" style="282" customWidth="1"/>
    <col min="4" max="4" width="6.16015625" style="245" customWidth="1"/>
    <col min="5" max="7" width="12.5" style="245" customWidth="1"/>
    <col min="8" max="8" width="13" style="245" customWidth="1"/>
    <col min="9" max="9" width="14.16015625" style="245" customWidth="1"/>
    <col min="10" max="10" width="33.83203125" style="245" customWidth="1"/>
    <col min="11" max="11" width="2.5" style="245" customWidth="1"/>
    <col min="12" max="16384" width="9.33203125" style="245" customWidth="1"/>
  </cols>
  <sheetData>
    <row r="1" spans="1:256" ht="15.75">
      <c r="A1" s="240" t="s">
        <v>1719</v>
      </c>
      <c r="B1" s="241"/>
      <c r="C1" s="242" t="s">
        <v>1720</v>
      </c>
      <c r="D1" s="243"/>
      <c r="E1" s="243"/>
      <c r="F1" s="243"/>
      <c r="G1" s="243"/>
      <c r="H1" s="243"/>
      <c r="I1" s="243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  <c r="IV1" s="244"/>
    </row>
    <row r="2" spans="2:10" ht="15">
      <c r="B2" s="246" t="s">
        <v>1721</v>
      </c>
      <c r="C2" s="247" t="s">
        <v>1722</v>
      </c>
      <c r="D2" s="248">
        <v>43179</v>
      </c>
      <c r="E2" s="249"/>
      <c r="F2" s="250"/>
      <c r="G2" s="250"/>
      <c r="H2" s="250"/>
      <c r="I2" s="251"/>
      <c r="J2" s="252" t="s">
        <v>1723</v>
      </c>
    </row>
    <row r="3" spans="1:256" ht="12.75">
      <c r="A3" s="253" t="s">
        <v>1724</v>
      </c>
      <c r="B3" s="253" t="s">
        <v>1725</v>
      </c>
      <c r="C3" s="254" t="s">
        <v>1726</v>
      </c>
      <c r="D3" s="255" t="s">
        <v>1727</v>
      </c>
      <c r="E3" s="256" t="s">
        <v>1728</v>
      </c>
      <c r="F3" s="257" t="s">
        <v>1729</v>
      </c>
      <c r="G3" s="258" t="s">
        <v>1730</v>
      </c>
      <c r="H3" s="257" t="s">
        <v>1731</v>
      </c>
      <c r="I3" s="255" t="s">
        <v>1732</v>
      </c>
      <c r="J3" s="255" t="s">
        <v>1733</v>
      </c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</row>
    <row r="4" spans="1:256" ht="15.75">
      <c r="A4" s="260">
        <v>1</v>
      </c>
      <c r="B4" s="261" t="s">
        <v>1734</v>
      </c>
      <c r="C4" s="262">
        <v>189</v>
      </c>
      <c r="D4" s="263" t="s">
        <v>245</v>
      </c>
      <c r="E4" s="264"/>
      <c r="F4" s="265"/>
      <c r="G4" s="264"/>
      <c r="H4" s="265"/>
      <c r="I4" s="265"/>
      <c r="J4" s="266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.75">
      <c r="A5" s="260">
        <v>2</v>
      </c>
      <c r="B5" s="261" t="s">
        <v>1735</v>
      </c>
      <c r="C5" s="262">
        <v>87</v>
      </c>
      <c r="D5" s="263" t="s">
        <v>245</v>
      </c>
      <c r="E5" s="264"/>
      <c r="F5" s="265"/>
      <c r="G5" s="264"/>
      <c r="H5" s="265"/>
      <c r="I5" s="265"/>
      <c r="J5" s="266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5.75">
      <c r="A6" s="260">
        <v>3</v>
      </c>
      <c r="B6" s="261" t="s">
        <v>1736</v>
      </c>
      <c r="C6" s="262">
        <v>1</v>
      </c>
      <c r="D6" s="263" t="s">
        <v>245</v>
      </c>
      <c r="E6" s="264"/>
      <c r="F6" s="265"/>
      <c r="G6" s="264"/>
      <c r="H6" s="265"/>
      <c r="I6" s="265"/>
      <c r="J6" s="266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7" spans="1:256" ht="15.75">
      <c r="A7" s="260">
        <v>4</v>
      </c>
      <c r="B7" s="261" t="s">
        <v>1737</v>
      </c>
      <c r="C7" s="262">
        <v>18</v>
      </c>
      <c r="D7" s="263" t="s">
        <v>245</v>
      </c>
      <c r="E7" s="264"/>
      <c r="F7" s="265"/>
      <c r="G7" s="264"/>
      <c r="H7" s="265"/>
      <c r="I7" s="265"/>
      <c r="J7" s="266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7"/>
      <c r="IN7" s="267"/>
      <c r="IO7" s="267"/>
      <c r="IP7" s="267"/>
      <c r="IQ7" s="267"/>
      <c r="IR7" s="267"/>
      <c r="IS7" s="267"/>
      <c r="IT7" s="267"/>
      <c r="IU7" s="267"/>
      <c r="IV7" s="267"/>
    </row>
    <row r="8" spans="1:256" ht="15.75">
      <c r="A8" s="260">
        <v>5</v>
      </c>
      <c r="B8" s="266" t="s">
        <v>1738</v>
      </c>
      <c r="C8" s="268">
        <v>2</v>
      </c>
      <c r="D8" s="263" t="s">
        <v>245</v>
      </c>
      <c r="E8" s="264"/>
      <c r="F8" s="265"/>
      <c r="G8" s="264"/>
      <c r="H8" s="265"/>
      <c r="I8" s="265"/>
      <c r="J8" s="26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  <c r="GQ8" s="267"/>
      <c r="GR8" s="267"/>
      <c r="GS8" s="267"/>
      <c r="GT8" s="267"/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  <c r="IK8" s="267"/>
      <c r="IL8" s="267"/>
      <c r="IM8" s="267"/>
      <c r="IN8" s="267"/>
      <c r="IO8" s="267"/>
      <c r="IP8" s="267"/>
      <c r="IQ8" s="267"/>
      <c r="IR8" s="267"/>
      <c r="IS8" s="267"/>
      <c r="IT8" s="267"/>
      <c r="IU8" s="267"/>
      <c r="IV8" s="267"/>
    </row>
    <row r="9" spans="1:256" ht="15.75">
      <c r="A9" s="260">
        <v>6</v>
      </c>
      <c r="B9" s="266" t="s">
        <v>1739</v>
      </c>
      <c r="C9" s="268">
        <v>8</v>
      </c>
      <c r="D9" s="263" t="s">
        <v>245</v>
      </c>
      <c r="E9" s="264"/>
      <c r="F9" s="265"/>
      <c r="G9" s="264"/>
      <c r="H9" s="265"/>
      <c r="I9" s="265"/>
      <c r="J9" s="266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ht="15.75">
      <c r="A10" s="260">
        <v>7</v>
      </c>
      <c r="B10" s="266" t="s">
        <v>1740</v>
      </c>
      <c r="C10" s="268">
        <v>630</v>
      </c>
      <c r="D10" s="263" t="s">
        <v>144</v>
      </c>
      <c r="E10" s="264"/>
      <c r="F10" s="265"/>
      <c r="G10" s="264"/>
      <c r="H10" s="265"/>
      <c r="I10" s="265"/>
      <c r="J10" s="266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256" ht="15.75">
      <c r="A11" s="260">
        <v>8</v>
      </c>
      <c r="B11" s="266" t="s">
        <v>1741</v>
      </c>
      <c r="C11" s="268">
        <v>81</v>
      </c>
      <c r="D11" s="263" t="s">
        <v>245</v>
      </c>
      <c r="E11" s="264"/>
      <c r="F11" s="265"/>
      <c r="G11" s="264"/>
      <c r="H11" s="265"/>
      <c r="I11" s="265"/>
      <c r="J11" s="266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  <c r="IO11" s="267"/>
      <c r="IP11" s="267"/>
      <c r="IQ11" s="267"/>
      <c r="IR11" s="267"/>
      <c r="IS11" s="267"/>
      <c r="IT11" s="267"/>
      <c r="IU11" s="267"/>
      <c r="IV11" s="267"/>
    </row>
    <row r="12" spans="1:256" ht="15.75">
      <c r="A12" s="260">
        <v>9</v>
      </c>
      <c r="B12" s="266" t="s">
        <v>1742</v>
      </c>
      <c r="C12" s="268">
        <v>2</v>
      </c>
      <c r="D12" s="263" t="s">
        <v>245</v>
      </c>
      <c r="E12" s="264"/>
      <c r="F12" s="265"/>
      <c r="G12" s="264"/>
      <c r="H12" s="265"/>
      <c r="I12" s="265"/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256" ht="15.75">
      <c r="A13" s="260">
        <v>10</v>
      </c>
      <c r="B13" s="266" t="s">
        <v>1743</v>
      </c>
      <c r="C13" s="268">
        <v>200</v>
      </c>
      <c r="D13" s="263" t="s">
        <v>144</v>
      </c>
      <c r="E13" s="264"/>
      <c r="F13" s="265"/>
      <c r="G13" s="264"/>
      <c r="H13" s="265"/>
      <c r="I13" s="265"/>
      <c r="J13" s="266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  <c r="IL13" s="267"/>
      <c r="IM13" s="267"/>
      <c r="IN13" s="267"/>
      <c r="IO13" s="267"/>
      <c r="IP13" s="267"/>
      <c r="IQ13" s="267"/>
      <c r="IR13" s="267"/>
      <c r="IS13" s="267"/>
      <c r="IT13" s="267"/>
      <c r="IU13" s="267"/>
      <c r="IV13" s="267"/>
    </row>
    <row r="14" spans="1:256" ht="15.75">
      <c r="A14" s="260"/>
      <c r="B14" s="266" t="s">
        <v>1744</v>
      </c>
      <c r="C14" s="268">
        <v>182</v>
      </c>
      <c r="D14" s="263" t="s">
        <v>245</v>
      </c>
      <c r="E14" s="264"/>
      <c r="F14" s="265"/>
      <c r="G14" s="264"/>
      <c r="H14" s="265"/>
      <c r="I14" s="265"/>
      <c r="J14" s="266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  <c r="IO14" s="267"/>
      <c r="IP14" s="267"/>
      <c r="IQ14" s="267"/>
      <c r="IR14" s="267"/>
      <c r="IS14" s="267"/>
      <c r="IT14" s="267"/>
      <c r="IU14" s="267"/>
      <c r="IV14" s="267"/>
    </row>
    <row r="15" spans="1:256" ht="15.75">
      <c r="A15" s="260"/>
      <c r="B15" s="266" t="s">
        <v>1745</v>
      </c>
      <c r="C15" s="268">
        <v>182</v>
      </c>
      <c r="D15" s="263" t="s">
        <v>245</v>
      </c>
      <c r="E15" s="264"/>
      <c r="F15" s="265"/>
      <c r="G15" s="264"/>
      <c r="H15" s="265"/>
      <c r="I15" s="265"/>
      <c r="J15" s="266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  <c r="IN15" s="267"/>
      <c r="IO15" s="267"/>
      <c r="IP15" s="267"/>
      <c r="IQ15" s="267"/>
      <c r="IR15" s="267"/>
      <c r="IS15" s="267"/>
      <c r="IT15" s="267"/>
      <c r="IU15" s="267"/>
      <c r="IV15" s="267"/>
    </row>
    <row r="16" spans="1:256" ht="15.75">
      <c r="A16" s="260"/>
      <c r="B16" s="266" t="s">
        <v>1746</v>
      </c>
      <c r="C16" s="268">
        <v>182</v>
      </c>
      <c r="D16" s="263" t="s">
        <v>245</v>
      </c>
      <c r="E16" s="264"/>
      <c r="F16" s="265"/>
      <c r="G16" s="264"/>
      <c r="H16" s="265"/>
      <c r="I16" s="265"/>
      <c r="J16" s="266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  <c r="IL16" s="267"/>
      <c r="IM16" s="267"/>
      <c r="IN16" s="267"/>
      <c r="IO16" s="267"/>
      <c r="IP16" s="267"/>
      <c r="IQ16" s="267"/>
      <c r="IR16" s="267"/>
      <c r="IS16" s="267"/>
      <c r="IT16" s="267"/>
      <c r="IU16" s="267"/>
      <c r="IV16" s="267"/>
    </row>
    <row r="17" spans="1:256" ht="15.75">
      <c r="A17" s="260">
        <v>11</v>
      </c>
      <c r="B17" s="266" t="s">
        <v>1747</v>
      </c>
      <c r="C17" s="268">
        <v>42</v>
      </c>
      <c r="D17" s="263" t="s">
        <v>245</v>
      </c>
      <c r="E17" s="264"/>
      <c r="F17" s="265"/>
      <c r="G17" s="264"/>
      <c r="H17" s="265"/>
      <c r="I17" s="265"/>
      <c r="J17" s="266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267"/>
      <c r="GX17" s="267"/>
      <c r="GY17" s="267"/>
      <c r="GZ17" s="267"/>
      <c r="HA17" s="267"/>
      <c r="HB17" s="267"/>
      <c r="HC17" s="267"/>
      <c r="HD17" s="267"/>
      <c r="HE17" s="267"/>
      <c r="HF17" s="267"/>
      <c r="HG17" s="267"/>
      <c r="HH17" s="267"/>
      <c r="HI17" s="267"/>
      <c r="HJ17" s="267"/>
      <c r="HK17" s="267"/>
      <c r="HL17" s="267"/>
      <c r="HM17" s="267"/>
      <c r="HN17" s="267"/>
      <c r="HO17" s="267"/>
      <c r="HP17" s="267"/>
      <c r="HQ17" s="267"/>
      <c r="HR17" s="267"/>
      <c r="HS17" s="267"/>
      <c r="HT17" s="267"/>
      <c r="HU17" s="267"/>
      <c r="HV17" s="267"/>
      <c r="HW17" s="267"/>
      <c r="HX17" s="267"/>
      <c r="HY17" s="267"/>
      <c r="HZ17" s="267"/>
      <c r="IA17" s="267"/>
      <c r="IB17" s="267"/>
      <c r="IC17" s="267"/>
      <c r="ID17" s="267"/>
      <c r="IE17" s="267"/>
      <c r="IF17" s="267"/>
      <c r="IG17" s="267"/>
      <c r="IH17" s="267"/>
      <c r="II17" s="267"/>
      <c r="IJ17" s="267"/>
      <c r="IK17" s="267"/>
      <c r="IL17" s="267"/>
      <c r="IM17" s="267"/>
      <c r="IN17" s="267"/>
      <c r="IO17" s="267"/>
      <c r="IP17" s="267"/>
      <c r="IQ17" s="267"/>
      <c r="IR17" s="267"/>
      <c r="IS17" s="267"/>
      <c r="IT17" s="267"/>
      <c r="IU17" s="267"/>
      <c r="IV17" s="267"/>
    </row>
    <row r="18" spans="1:256" ht="15.75">
      <c r="A18" s="260">
        <v>12</v>
      </c>
      <c r="B18" s="266" t="s">
        <v>1748</v>
      </c>
      <c r="C18" s="268">
        <v>1650</v>
      </c>
      <c r="D18" s="263" t="s">
        <v>144</v>
      </c>
      <c r="E18" s="264"/>
      <c r="F18" s="265"/>
      <c r="G18" s="264"/>
      <c r="H18" s="265"/>
      <c r="I18" s="265"/>
      <c r="J18" s="266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  <c r="GA18" s="267"/>
      <c r="GB18" s="267"/>
      <c r="GC18" s="267"/>
      <c r="GD18" s="267"/>
      <c r="GE18" s="267"/>
      <c r="GF18" s="267"/>
      <c r="GG18" s="267"/>
      <c r="GH18" s="267"/>
      <c r="GI18" s="267"/>
      <c r="GJ18" s="267"/>
      <c r="GK18" s="267"/>
      <c r="GL18" s="267"/>
      <c r="GM18" s="267"/>
      <c r="GN18" s="267"/>
      <c r="GO18" s="267"/>
      <c r="GP18" s="267"/>
      <c r="GQ18" s="267"/>
      <c r="GR18" s="267"/>
      <c r="GS18" s="267"/>
      <c r="GT18" s="267"/>
      <c r="GU18" s="267"/>
      <c r="GV18" s="267"/>
      <c r="GW18" s="267"/>
      <c r="GX18" s="267"/>
      <c r="GY18" s="267"/>
      <c r="GZ18" s="267"/>
      <c r="HA18" s="267"/>
      <c r="HB18" s="267"/>
      <c r="HC18" s="267"/>
      <c r="HD18" s="267"/>
      <c r="HE18" s="267"/>
      <c r="HF18" s="267"/>
      <c r="HG18" s="267"/>
      <c r="HH18" s="267"/>
      <c r="HI18" s="267"/>
      <c r="HJ18" s="267"/>
      <c r="HK18" s="267"/>
      <c r="HL18" s="267"/>
      <c r="HM18" s="267"/>
      <c r="HN18" s="267"/>
      <c r="HO18" s="267"/>
      <c r="HP18" s="267"/>
      <c r="HQ18" s="267"/>
      <c r="HR18" s="267"/>
      <c r="HS18" s="267"/>
      <c r="HT18" s="267"/>
      <c r="HU18" s="267"/>
      <c r="HV18" s="267"/>
      <c r="HW18" s="267"/>
      <c r="HX18" s="267"/>
      <c r="HY18" s="267"/>
      <c r="HZ18" s="267"/>
      <c r="IA18" s="267"/>
      <c r="IB18" s="267"/>
      <c r="IC18" s="267"/>
      <c r="ID18" s="267"/>
      <c r="IE18" s="267"/>
      <c r="IF18" s="267"/>
      <c r="IG18" s="267"/>
      <c r="IH18" s="267"/>
      <c r="II18" s="267"/>
      <c r="IJ18" s="267"/>
      <c r="IK18" s="267"/>
      <c r="IL18" s="267"/>
      <c r="IM18" s="267"/>
      <c r="IN18" s="267"/>
      <c r="IO18" s="267"/>
      <c r="IP18" s="267"/>
      <c r="IQ18" s="267"/>
      <c r="IR18" s="267"/>
      <c r="IS18" s="267"/>
      <c r="IT18" s="267"/>
      <c r="IU18" s="267"/>
      <c r="IV18" s="267"/>
    </row>
    <row r="19" spans="1:256" ht="15.75">
      <c r="A19" s="260">
        <v>13</v>
      </c>
      <c r="B19" s="266" t="s">
        <v>1749</v>
      </c>
      <c r="C19" s="268">
        <v>86</v>
      </c>
      <c r="D19" s="263" t="s">
        <v>144</v>
      </c>
      <c r="E19" s="264"/>
      <c r="F19" s="265"/>
      <c r="G19" s="264"/>
      <c r="H19" s="265"/>
      <c r="I19" s="265"/>
      <c r="J19" s="266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  <c r="GA19" s="267"/>
      <c r="GB19" s="267"/>
      <c r="GC19" s="267"/>
      <c r="GD19" s="267"/>
      <c r="GE19" s="267"/>
      <c r="GF19" s="267"/>
      <c r="GG19" s="267"/>
      <c r="GH19" s="267"/>
      <c r="GI19" s="267"/>
      <c r="GJ19" s="267"/>
      <c r="GK19" s="267"/>
      <c r="GL19" s="267"/>
      <c r="GM19" s="267"/>
      <c r="GN19" s="267"/>
      <c r="GO19" s="267"/>
      <c r="GP19" s="267"/>
      <c r="GQ19" s="267"/>
      <c r="GR19" s="267"/>
      <c r="GS19" s="267"/>
      <c r="GT19" s="267"/>
      <c r="GU19" s="267"/>
      <c r="GV19" s="267"/>
      <c r="GW19" s="267"/>
      <c r="GX19" s="267"/>
      <c r="GY19" s="267"/>
      <c r="GZ19" s="267"/>
      <c r="HA19" s="267"/>
      <c r="HB19" s="267"/>
      <c r="HC19" s="267"/>
      <c r="HD19" s="267"/>
      <c r="HE19" s="267"/>
      <c r="HF19" s="267"/>
      <c r="HG19" s="267"/>
      <c r="HH19" s="267"/>
      <c r="HI19" s="267"/>
      <c r="HJ19" s="267"/>
      <c r="HK19" s="267"/>
      <c r="HL19" s="267"/>
      <c r="HM19" s="267"/>
      <c r="HN19" s="267"/>
      <c r="HO19" s="267"/>
      <c r="HP19" s="267"/>
      <c r="HQ19" s="267"/>
      <c r="HR19" s="267"/>
      <c r="HS19" s="267"/>
      <c r="HT19" s="267"/>
      <c r="HU19" s="267"/>
      <c r="HV19" s="267"/>
      <c r="HW19" s="267"/>
      <c r="HX19" s="267"/>
      <c r="HY19" s="267"/>
      <c r="HZ19" s="267"/>
      <c r="IA19" s="267"/>
      <c r="IB19" s="267"/>
      <c r="IC19" s="267"/>
      <c r="ID19" s="267"/>
      <c r="IE19" s="267"/>
      <c r="IF19" s="267"/>
      <c r="IG19" s="267"/>
      <c r="IH19" s="267"/>
      <c r="II19" s="267"/>
      <c r="IJ19" s="267"/>
      <c r="IK19" s="267"/>
      <c r="IL19" s="267"/>
      <c r="IM19" s="267"/>
      <c r="IN19" s="267"/>
      <c r="IO19" s="267"/>
      <c r="IP19" s="267"/>
      <c r="IQ19" s="267"/>
      <c r="IR19" s="267"/>
      <c r="IS19" s="267"/>
      <c r="IT19" s="267"/>
      <c r="IU19" s="267"/>
      <c r="IV19" s="267"/>
    </row>
    <row r="20" spans="1:256" ht="15.75">
      <c r="A20" s="260">
        <v>14</v>
      </c>
      <c r="B20" s="266" t="s">
        <v>1750</v>
      </c>
      <c r="C20" s="268">
        <v>15</v>
      </c>
      <c r="D20" s="263" t="s">
        <v>144</v>
      </c>
      <c r="E20" s="264"/>
      <c r="F20" s="265"/>
      <c r="G20" s="264"/>
      <c r="H20" s="265"/>
      <c r="I20" s="265"/>
      <c r="J20" s="266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267"/>
      <c r="HF20" s="267"/>
      <c r="HG20" s="267"/>
      <c r="HH20" s="267"/>
      <c r="HI20" s="267"/>
      <c r="HJ20" s="267"/>
      <c r="HK20" s="267"/>
      <c r="HL20" s="267"/>
      <c r="HM20" s="267"/>
      <c r="HN20" s="267"/>
      <c r="HO20" s="267"/>
      <c r="HP20" s="267"/>
      <c r="HQ20" s="267"/>
      <c r="HR20" s="267"/>
      <c r="HS20" s="267"/>
      <c r="HT20" s="267"/>
      <c r="HU20" s="267"/>
      <c r="HV20" s="267"/>
      <c r="HW20" s="267"/>
      <c r="HX20" s="267"/>
      <c r="HY20" s="267"/>
      <c r="HZ20" s="267"/>
      <c r="IA20" s="267"/>
      <c r="IB20" s="267"/>
      <c r="IC20" s="267"/>
      <c r="ID20" s="267"/>
      <c r="IE20" s="267"/>
      <c r="IF20" s="267"/>
      <c r="IG20" s="267"/>
      <c r="IH20" s="267"/>
      <c r="II20" s="267"/>
      <c r="IJ20" s="267"/>
      <c r="IK20" s="267"/>
      <c r="IL20" s="267"/>
      <c r="IM20" s="267"/>
      <c r="IN20" s="267"/>
      <c r="IO20" s="267"/>
      <c r="IP20" s="267"/>
      <c r="IQ20" s="267"/>
      <c r="IR20" s="267"/>
      <c r="IS20" s="267"/>
      <c r="IT20" s="267"/>
      <c r="IU20" s="267"/>
      <c r="IV20" s="267"/>
    </row>
    <row r="21" spans="1:256" ht="15.75">
      <c r="A21" s="260">
        <v>15</v>
      </c>
      <c r="B21" s="266" t="s">
        <v>1751</v>
      </c>
      <c r="C21" s="268">
        <v>53</v>
      </c>
      <c r="D21" s="263" t="s">
        <v>245</v>
      </c>
      <c r="E21" s="264"/>
      <c r="F21" s="265"/>
      <c r="G21" s="264"/>
      <c r="H21" s="265"/>
      <c r="I21" s="265"/>
      <c r="J21" s="266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  <c r="GR21" s="267"/>
      <c r="GS21" s="267"/>
      <c r="GT21" s="267"/>
      <c r="GU21" s="267"/>
      <c r="GV21" s="267"/>
      <c r="GW21" s="267"/>
      <c r="GX21" s="267"/>
      <c r="GY21" s="267"/>
      <c r="GZ21" s="267"/>
      <c r="HA21" s="267"/>
      <c r="HB21" s="267"/>
      <c r="HC21" s="267"/>
      <c r="HD21" s="267"/>
      <c r="HE21" s="267"/>
      <c r="HF21" s="267"/>
      <c r="HG21" s="267"/>
      <c r="HH21" s="267"/>
      <c r="HI21" s="267"/>
      <c r="HJ21" s="267"/>
      <c r="HK21" s="267"/>
      <c r="HL21" s="267"/>
      <c r="HM21" s="267"/>
      <c r="HN21" s="267"/>
      <c r="HO21" s="267"/>
      <c r="HP21" s="267"/>
      <c r="HQ21" s="267"/>
      <c r="HR21" s="267"/>
      <c r="HS21" s="267"/>
      <c r="HT21" s="267"/>
      <c r="HU21" s="267"/>
      <c r="HV21" s="267"/>
      <c r="HW21" s="267"/>
      <c r="HX21" s="267"/>
      <c r="HY21" s="267"/>
      <c r="HZ21" s="267"/>
      <c r="IA21" s="267"/>
      <c r="IB21" s="267"/>
      <c r="IC21" s="267"/>
      <c r="ID21" s="267"/>
      <c r="IE21" s="267"/>
      <c r="IF21" s="267"/>
      <c r="IG21" s="267"/>
      <c r="IH21" s="267"/>
      <c r="II21" s="267"/>
      <c r="IJ21" s="267"/>
      <c r="IK21" s="267"/>
      <c r="IL21" s="267"/>
      <c r="IM21" s="267"/>
      <c r="IN21" s="267"/>
      <c r="IO21" s="267"/>
      <c r="IP21" s="267"/>
      <c r="IQ21" s="267"/>
      <c r="IR21" s="267"/>
      <c r="IS21" s="267"/>
      <c r="IT21" s="267"/>
      <c r="IU21" s="267"/>
      <c r="IV21" s="267"/>
    </row>
    <row r="22" spans="1:256" ht="15.75">
      <c r="A22" s="260">
        <v>16</v>
      </c>
      <c r="B22" s="266" t="s">
        <v>1752</v>
      </c>
      <c r="C22" s="268">
        <v>256</v>
      </c>
      <c r="D22" s="263" t="s">
        <v>245</v>
      </c>
      <c r="E22" s="264"/>
      <c r="F22" s="265"/>
      <c r="G22" s="264"/>
      <c r="H22" s="265"/>
      <c r="I22" s="265"/>
      <c r="J22" s="266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  <c r="GA22" s="267"/>
      <c r="GB22" s="267"/>
      <c r="GC22" s="267"/>
      <c r="GD22" s="267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  <c r="GO22" s="267"/>
      <c r="GP22" s="267"/>
      <c r="GQ22" s="267"/>
      <c r="GR22" s="267"/>
      <c r="GS22" s="267"/>
      <c r="GT22" s="267"/>
      <c r="GU22" s="267"/>
      <c r="GV22" s="267"/>
      <c r="GW22" s="267"/>
      <c r="GX22" s="267"/>
      <c r="GY22" s="267"/>
      <c r="GZ22" s="267"/>
      <c r="HA22" s="267"/>
      <c r="HB22" s="267"/>
      <c r="HC22" s="267"/>
      <c r="HD22" s="267"/>
      <c r="HE22" s="267"/>
      <c r="HF22" s="267"/>
      <c r="HG22" s="267"/>
      <c r="HH22" s="267"/>
      <c r="HI22" s="267"/>
      <c r="HJ22" s="267"/>
      <c r="HK22" s="267"/>
      <c r="HL22" s="267"/>
      <c r="HM22" s="267"/>
      <c r="HN22" s="267"/>
      <c r="HO22" s="267"/>
      <c r="HP22" s="267"/>
      <c r="HQ22" s="267"/>
      <c r="HR22" s="267"/>
      <c r="HS22" s="267"/>
      <c r="HT22" s="267"/>
      <c r="HU22" s="267"/>
      <c r="HV22" s="267"/>
      <c r="HW22" s="267"/>
      <c r="HX22" s="267"/>
      <c r="HY22" s="267"/>
      <c r="HZ22" s="267"/>
      <c r="IA22" s="267"/>
      <c r="IB22" s="267"/>
      <c r="IC22" s="267"/>
      <c r="ID22" s="267"/>
      <c r="IE22" s="267"/>
      <c r="IF22" s="267"/>
      <c r="IG22" s="267"/>
      <c r="IH22" s="267"/>
      <c r="II22" s="267"/>
      <c r="IJ22" s="267"/>
      <c r="IK22" s="267"/>
      <c r="IL22" s="267"/>
      <c r="IM22" s="267"/>
      <c r="IN22" s="267"/>
      <c r="IO22" s="267"/>
      <c r="IP22" s="267"/>
      <c r="IQ22" s="267"/>
      <c r="IR22" s="267"/>
      <c r="IS22" s="267"/>
      <c r="IT22" s="267"/>
      <c r="IU22" s="267"/>
      <c r="IV22" s="267"/>
    </row>
    <row r="23" spans="1:11" ht="15.75">
      <c r="A23" s="260">
        <v>17</v>
      </c>
      <c r="B23" s="266" t="s">
        <v>1753</v>
      </c>
      <c r="C23" s="268">
        <v>1</v>
      </c>
      <c r="D23" s="263" t="s">
        <v>245</v>
      </c>
      <c r="E23" s="264"/>
      <c r="F23" s="265"/>
      <c r="G23" s="264"/>
      <c r="H23" s="265"/>
      <c r="I23" s="265"/>
      <c r="J23" s="269"/>
      <c r="K23" s="270"/>
    </row>
    <row r="24" spans="1:11" ht="15.75">
      <c r="A24" s="260">
        <v>18</v>
      </c>
      <c r="B24" s="266" t="s">
        <v>1754</v>
      </c>
      <c r="C24" s="268">
        <v>1</v>
      </c>
      <c r="D24" s="263" t="s">
        <v>245</v>
      </c>
      <c r="E24" s="264"/>
      <c r="F24" s="265"/>
      <c r="G24" s="264"/>
      <c r="H24" s="265"/>
      <c r="I24" s="265"/>
      <c r="J24" s="269"/>
      <c r="K24" s="270"/>
    </row>
    <row r="25" spans="1:11" ht="15.75">
      <c r="A25" s="260">
        <v>19</v>
      </c>
      <c r="B25" s="266" t="s">
        <v>1755</v>
      </c>
      <c r="C25" s="268">
        <v>1</v>
      </c>
      <c r="D25" s="263" t="s">
        <v>245</v>
      </c>
      <c r="E25" s="264"/>
      <c r="F25" s="265"/>
      <c r="G25" s="264"/>
      <c r="H25" s="265"/>
      <c r="I25" s="265"/>
      <c r="J25" s="269"/>
      <c r="K25" s="270"/>
    </row>
    <row r="26" spans="1:11" ht="15.75">
      <c r="A26" s="260">
        <v>20</v>
      </c>
      <c r="B26" s="266" t="s">
        <v>1756</v>
      </c>
      <c r="C26" s="268">
        <v>1</v>
      </c>
      <c r="D26" s="263" t="s">
        <v>245</v>
      </c>
      <c r="E26" s="264"/>
      <c r="F26" s="265"/>
      <c r="G26" s="264"/>
      <c r="H26" s="265"/>
      <c r="I26" s="265"/>
      <c r="J26" s="269"/>
      <c r="K26" s="270"/>
    </row>
    <row r="27" spans="1:11" ht="15.75">
      <c r="A27" s="260">
        <v>21</v>
      </c>
      <c r="B27" s="266" t="s">
        <v>1757</v>
      </c>
      <c r="C27" s="268">
        <v>1</v>
      </c>
      <c r="D27" s="263" t="s">
        <v>245</v>
      </c>
      <c r="E27" s="264"/>
      <c r="F27" s="265"/>
      <c r="G27" s="264"/>
      <c r="H27" s="265"/>
      <c r="I27" s="265"/>
      <c r="J27" s="269"/>
      <c r="K27" s="270"/>
    </row>
    <row r="28" spans="1:11" ht="15.75">
      <c r="A28" s="260">
        <v>22</v>
      </c>
      <c r="B28" s="266" t="s">
        <v>1758</v>
      </c>
      <c r="C28" s="268">
        <v>1</v>
      </c>
      <c r="D28" s="263" t="s">
        <v>245</v>
      </c>
      <c r="E28" s="264"/>
      <c r="F28" s="265"/>
      <c r="G28" s="264"/>
      <c r="H28" s="265"/>
      <c r="I28" s="265"/>
      <c r="J28" s="269"/>
      <c r="K28" s="270"/>
    </row>
    <row r="29" spans="1:11" ht="15.75">
      <c r="A29" s="260">
        <v>23</v>
      </c>
      <c r="B29" s="266" t="s">
        <v>1759</v>
      </c>
      <c r="C29" s="268">
        <v>1</v>
      </c>
      <c r="D29" s="263" t="s">
        <v>245</v>
      </c>
      <c r="E29" s="264"/>
      <c r="F29" s="265"/>
      <c r="G29" s="264"/>
      <c r="H29" s="265"/>
      <c r="I29" s="265"/>
      <c r="J29" s="269"/>
      <c r="K29" s="270"/>
    </row>
    <row r="30" spans="1:11" ht="15.75">
      <c r="A30" s="260">
        <v>24</v>
      </c>
      <c r="B30" s="266" t="s">
        <v>1760</v>
      </c>
      <c r="C30" s="268">
        <v>1</v>
      </c>
      <c r="D30" s="263" t="s">
        <v>1761</v>
      </c>
      <c r="E30" s="264"/>
      <c r="F30" s="265"/>
      <c r="G30" s="264"/>
      <c r="H30" s="265"/>
      <c r="I30" s="265"/>
      <c r="J30" s="269"/>
      <c r="K30" s="270"/>
    </row>
    <row r="31" spans="1:11" ht="15.75">
      <c r="A31" s="260">
        <v>25</v>
      </c>
      <c r="B31" s="266" t="s">
        <v>1762</v>
      </c>
      <c r="C31" s="268">
        <v>1</v>
      </c>
      <c r="D31" s="263" t="s">
        <v>245</v>
      </c>
      <c r="E31" s="264"/>
      <c r="F31" s="265"/>
      <c r="G31" s="264"/>
      <c r="H31" s="265"/>
      <c r="I31" s="265"/>
      <c r="J31" s="269"/>
      <c r="K31" s="270"/>
    </row>
    <row r="32" spans="1:11" ht="15.75">
      <c r="A32" s="260">
        <v>26</v>
      </c>
      <c r="B32" s="271" t="s">
        <v>1763</v>
      </c>
      <c r="C32" s="272">
        <v>120</v>
      </c>
      <c r="D32" s="273" t="s">
        <v>245</v>
      </c>
      <c r="E32" s="274"/>
      <c r="F32" s="265"/>
      <c r="G32" s="274"/>
      <c r="H32" s="265"/>
      <c r="I32" s="265"/>
      <c r="J32" s="269"/>
      <c r="K32" s="270"/>
    </row>
    <row r="33" spans="1:11" ht="15.75">
      <c r="A33" s="260">
        <v>27</v>
      </c>
      <c r="B33" s="271" t="s">
        <v>1764</v>
      </c>
      <c r="C33" s="272">
        <v>30</v>
      </c>
      <c r="D33" s="273" t="s">
        <v>245</v>
      </c>
      <c r="E33" s="274"/>
      <c r="F33" s="265"/>
      <c r="G33" s="274"/>
      <c r="H33" s="265"/>
      <c r="I33" s="265"/>
      <c r="J33" s="269"/>
      <c r="K33" s="270"/>
    </row>
    <row r="34" spans="1:11" ht="15.75">
      <c r="A34" s="260">
        <v>28</v>
      </c>
      <c r="B34" s="271" t="s">
        <v>1765</v>
      </c>
      <c r="C34" s="272">
        <v>380</v>
      </c>
      <c r="D34" s="273" t="s">
        <v>144</v>
      </c>
      <c r="E34" s="274"/>
      <c r="F34" s="265"/>
      <c r="G34" s="274"/>
      <c r="H34" s="265"/>
      <c r="I34" s="265"/>
      <c r="J34" s="269"/>
      <c r="K34" s="270"/>
    </row>
    <row r="35" spans="1:11" ht="15.75">
      <c r="A35" s="260">
        <v>29</v>
      </c>
      <c r="B35" s="271" t="s">
        <v>1766</v>
      </c>
      <c r="C35" s="272">
        <v>165</v>
      </c>
      <c r="D35" s="273" t="s">
        <v>245</v>
      </c>
      <c r="E35" s="274"/>
      <c r="F35" s="265"/>
      <c r="G35" s="274"/>
      <c r="H35" s="265"/>
      <c r="I35" s="265"/>
      <c r="J35" s="269"/>
      <c r="K35" s="270"/>
    </row>
    <row r="36" spans="1:11" ht="15.75">
      <c r="A36" s="260">
        <v>30</v>
      </c>
      <c r="B36" s="271" t="s">
        <v>1767</v>
      </c>
      <c r="C36" s="272">
        <v>60</v>
      </c>
      <c r="D36" s="273" t="s">
        <v>245</v>
      </c>
      <c r="E36" s="274"/>
      <c r="F36" s="265"/>
      <c r="G36" s="274"/>
      <c r="H36" s="265"/>
      <c r="I36" s="265"/>
      <c r="J36" s="269"/>
      <c r="K36" s="270"/>
    </row>
    <row r="37" spans="1:11" ht="15.75">
      <c r="A37" s="260">
        <v>31</v>
      </c>
      <c r="B37" s="266" t="s">
        <v>1768</v>
      </c>
      <c r="C37" s="268">
        <v>160</v>
      </c>
      <c r="D37" s="263" t="s">
        <v>144</v>
      </c>
      <c r="E37" s="264"/>
      <c r="F37" s="265"/>
      <c r="G37" s="264"/>
      <c r="H37" s="265"/>
      <c r="I37" s="265"/>
      <c r="J37" s="269"/>
      <c r="K37" s="270"/>
    </row>
    <row r="38" spans="1:11" ht="15.75">
      <c r="A38" s="260">
        <v>32</v>
      </c>
      <c r="B38" s="266" t="s">
        <v>1769</v>
      </c>
      <c r="C38" s="268">
        <v>380</v>
      </c>
      <c r="D38" s="263" t="s">
        <v>144</v>
      </c>
      <c r="E38" s="264"/>
      <c r="F38" s="265"/>
      <c r="G38" s="264"/>
      <c r="H38" s="265"/>
      <c r="I38" s="265"/>
      <c r="J38" s="269"/>
      <c r="K38" s="270"/>
    </row>
    <row r="39" spans="1:11" ht="15.75">
      <c r="A39" s="260">
        <v>33</v>
      </c>
      <c r="B39" s="266" t="s">
        <v>1770</v>
      </c>
      <c r="C39" s="268">
        <v>120</v>
      </c>
      <c r="D39" s="263" t="s">
        <v>144</v>
      </c>
      <c r="E39" s="264"/>
      <c r="F39" s="265"/>
      <c r="G39" s="264"/>
      <c r="H39" s="265"/>
      <c r="I39" s="265"/>
      <c r="J39" s="269"/>
      <c r="K39" s="270"/>
    </row>
    <row r="40" spans="1:11" ht="15.75">
      <c r="A40" s="260">
        <v>34</v>
      </c>
      <c r="B40" s="266" t="s">
        <v>1771</v>
      </c>
      <c r="C40" s="268">
        <v>4</v>
      </c>
      <c r="D40" s="263" t="s">
        <v>245</v>
      </c>
      <c r="E40" s="264"/>
      <c r="F40" s="265"/>
      <c r="G40" s="264"/>
      <c r="H40" s="265"/>
      <c r="I40" s="265"/>
      <c r="J40" s="269"/>
      <c r="K40" s="270"/>
    </row>
    <row r="41" spans="1:11" ht="15.75">
      <c r="A41" s="260">
        <v>35</v>
      </c>
      <c r="B41" s="266" t="s">
        <v>1772</v>
      </c>
      <c r="C41" s="275">
        <v>1</v>
      </c>
      <c r="D41" s="266" t="s">
        <v>1761</v>
      </c>
      <c r="E41" s="266"/>
      <c r="F41" s="266"/>
      <c r="G41" s="266"/>
      <c r="H41" s="266"/>
      <c r="I41" s="266"/>
      <c r="J41" s="269"/>
      <c r="K41" s="270"/>
    </row>
    <row r="42" spans="1:11" ht="15.75">
      <c r="A42" s="260">
        <v>36</v>
      </c>
      <c r="B42" s="266" t="s">
        <v>1773</v>
      </c>
      <c r="C42" s="276">
        <f>C4+C5+C6+C7</f>
        <v>295</v>
      </c>
      <c r="D42" s="263" t="s">
        <v>245</v>
      </c>
      <c r="E42" s="264"/>
      <c r="F42" s="265"/>
      <c r="G42" s="264"/>
      <c r="H42" s="265"/>
      <c r="I42" s="265"/>
      <c r="J42" s="269"/>
      <c r="K42" s="270"/>
    </row>
    <row r="43" spans="1:11" ht="15.75">
      <c r="A43" s="260">
        <v>37</v>
      </c>
      <c r="B43" s="266" t="s">
        <v>1774</v>
      </c>
      <c r="C43" s="276">
        <f>C42</f>
        <v>295</v>
      </c>
      <c r="D43" s="263" t="s">
        <v>245</v>
      </c>
      <c r="E43" s="264"/>
      <c r="F43" s="265"/>
      <c r="G43" s="264"/>
      <c r="H43" s="265"/>
      <c r="I43" s="265"/>
      <c r="J43" s="269"/>
      <c r="K43" s="270"/>
    </row>
    <row r="44" spans="1:11" ht="15.75">
      <c r="A44" s="260">
        <v>38</v>
      </c>
      <c r="B44" s="271" t="s">
        <v>1775</v>
      </c>
      <c r="C44" s="261">
        <v>380</v>
      </c>
      <c r="D44" s="273" t="s">
        <v>144</v>
      </c>
      <c r="E44" s="274"/>
      <c r="F44" s="265"/>
      <c r="G44" s="274"/>
      <c r="H44" s="265"/>
      <c r="I44" s="265"/>
      <c r="J44" s="269"/>
      <c r="K44" s="270"/>
    </row>
    <row r="45" spans="1:11" ht="15.75">
      <c r="A45" s="260">
        <v>39</v>
      </c>
      <c r="B45" s="266" t="s">
        <v>1776</v>
      </c>
      <c r="C45" s="261">
        <v>380</v>
      </c>
      <c r="D45" s="273" t="s">
        <v>144</v>
      </c>
      <c r="E45" s="274"/>
      <c r="F45" s="265"/>
      <c r="G45" s="274"/>
      <c r="H45" s="265"/>
      <c r="I45" s="265"/>
      <c r="J45" s="269"/>
      <c r="K45" s="270"/>
    </row>
    <row r="46" spans="1:10" ht="15.75">
      <c r="A46" s="260" t="s">
        <v>1777</v>
      </c>
      <c r="B46" s="266" t="s">
        <v>1778</v>
      </c>
      <c r="C46" s="277"/>
      <c r="D46" s="278"/>
      <c r="E46" s="264"/>
      <c r="F46" s="265"/>
      <c r="G46" s="264"/>
      <c r="H46" s="265"/>
      <c r="I46" s="279"/>
      <c r="J46" s="280" t="s">
        <v>1779</v>
      </c>
    </row>
    <row r="47" spans="1:10" ht="15.75">
      <c r="A47" s="260"/>
      <c r="B47" s="266" t="s">
        <v>1780</v>
      </c>
      <c r="C47" s="268"/>
      <c r="D47" s="266"/>
      <c r="E47" s="264"/>
      <c r="F47" s="265"/>
      <c r="G47" s="264"/>
      <c r="H47" s="265"/>
      <c r="I47" s="265"/>
      <c r="J47" s="269"/>
    </row>
    <row r="48" spans="1:10" ht="15.75">
      <c r="A48" s="260"/>
      <c r="B48" s="266"/>
      <c r="C48" s="268"/>
      <c r="D48" s="266"/>
      <c r="E48" s="264"/>
      <c r="F48" s="265"/>
      <c r="G48" s="264"/>
      <c r="H48" s="265"/>
      <c r="I48" s="265"/>
      <c r="J48" s="269"/>
    </row>
    <row r="49" spans="1:10" ht="15.75">
      <c r="A49" s="260"/>
      <c r="B49" s="266" t="s">
        <v>1781</v>
      </c>
      <c r="C49" s="277"/>
      <c r="D49" s="278"/>
      <c r="E49" s="264"/>
      <c r="F49" s="265"/>
      <c r="G49" s="264"/>
      <c r="H49" s="265"/>
      <c r="I49" s="279"/>
      <c r="J49" s="281" t="s">
        <v>1782</v>
      </c>
    </row>
    <row r="51" spans="1:7" ht="15">
      <c r="A51" s="283"/>
      <c r="B51" s="284" t="s">
        <v>1783</v>
      </c>
      <c r="C51" s="285"/>
      <c r="D51" s="286"/>
      <c r="E51" s="287"/>
      <c r="F51" s="287"/>
      <c r="G51" s="288"/>
    </row>
    <row r="52" spans="1:7" ht="15">
      <c r="A52" s="253" t="s">
        <v>1724</v>
      </c>
      <c r="B52" s="253" t="s">
        <v>1725</v>
      </c>
      <c r="C52" s="254" t="s">
        <v>1726</v>
      </c>
      <c r="D52" s="255" t="s">
        <v>1727</v>
      </c>
      <c r="E52" s="258" t="s">
        <v>1730</v>
      </c>
      <c r="F52" s="257" t="s">
        <v>1731</v>
      </c>
      <c r="G52" s="255" t="s">
        <v>1733</v>
      </c>
    </row>
    <row r="53" spans="1:7" ht="15.75">
      <c r="A53" s="260">
        <v>1</v>
      </c>
      <c r="B53" s="261" t="s">
        <v>1784</v>
      </c>
      <c r="C53" s="261">
        <v>1</v>
      </c>
      <c r="D53" s="263" t="s">
        <v>245</v>
      </c>
      <c r="E53" s="264"/>
      <c r="F53" s="265"/>
      <c r="G53" s="266"/>
    </row>
    <row r="54" spans="1:7" ht="15.75">
      <c r="A54" s="260">
        <v>2</v>
      </c>
      <c r="B54" s="261" t="s">
        <v>1785</v>
      </c>
      <c r="C54" s="261">
        <v>1</v>
      </c>
      <c r="D54" s="263" t="s">
        <v>245</v>
      </c>
      <c r="E54" s="264"/>
      <c r="F54" s="265"/>
      <c r="G54" s="266"/>
    </row>
    <row r="55" spans="1:7" ht="15.75">
      <c r="A55" s="260">
        <v>3</v>
      </c>
      <c r="B55" s="266" t="s">
        <v>1786</v>
      </c>
      <c r="C55" s="268">
        <v>5</v>
      </c>
      <c r="D55" s="263" t="s">
        <v>245</v>
      </c>
      <c r="E55" s="264"/>
      <c r="F55" s="265"/>
      <c r="G55" s="266"/>
    </row>
    <row r="56" spans="1:7" ht="15.75">
      <c r="A56" s="260"/>
      <c r="B56" s="266" t="s">
        <v>1787</v>
      </c>
      <c r="C56" s="289">
        <v>0.1</v>
      </c>
      <c r="D56" s="263"/>
      <c r="E56" s="264"/>
      <c r="F56" s="265"/>
      <c r="G56" s="266"/>
    </row>
    <row r="57" spans="1:7" ht="15">
      <c r="A57" s="261"/>
      <c r="B57" s="261" t="s">
        <v>1788</v>
      </c>
      <c r="C57" s="261"/>
      <c r="D57" s="261"/>
      <c r="E57" s="261"/>
      <c r="F57" s="290"/>
      <c r="G57" s="261"/>
    </row>
    <row r="58" spans="1:7" ht="15">
      <c r="A58" s="261"/>
      <c r="B58" s="261" t="s">
        <v>1789</v>
      </c>
      <c r="C58" s="261"/>
      <c r="D58" s="261"/>
      <c r="E58" s="261"/>
      <c r="F58" s="290"/>
      <c r="G58" s="261"/>
    </row>
    <row r="59" spans="1:7" ht="15">
      <c r="A59" s="261"/>
      <c r="B59" s="291" t="s">
        <v>1790</v>
      </c>
      <c r="C59" s="291"/>
      <c r="D59" s="291"/>
      <c r="E59" s="291"/>
      <c r="F59" s="292"/>
      <c r="G59" s="261"/>
    </row>
    <row r="61" spans="1:7" ht="15">
      <c r="A61" s="283"/>
      <c r="B61" s="284" t="s">
        <v>1791</v>
      </c>
      <c r="C61" s="285"/>
      <c r="D61" s="286"/>
      <c r="E61" s="287"/>
      <c r="F61" s="287"/>
      <c r="G61" s="288"/>
    </row>
    <row r="62" spans="1:7" ht="15">
      <c r="A62" s="253" t="s">
        <v>1724</v>
      </c>
      <c r="B62" s="253" t="s">
        <v>1725</v>
      </c>
      <c r="C62" s="254" t="s">
        <v>1726</v>
      </c>
      <c r="D62" s="255" t="s">
        <v>1727</v>
      </c>
      <c r="E62" s="258" t="s">
        <v>1730</v>
      </c>
      <c r="F62" s="257" t="s">
        <v>1731</v>
      </c>
      <c r="G62" s="255" t="s">
        <v>1733</v>
      </c>
    </row>
    <row r="63" spans="1:7" ht="15.75">
      <c r="A63" s="260">
        <v>1</v>
      </c>
      <c r="B63" s="261" t="s">
        <v>1784</v>
      </c>
      <c r="C63" s="261">
        <v>1</v>
      </c>
      <c r="D63" s="263" t="s">
        <v>245</v>
      </c>
      <c r="E63" s="264"/>
      <c r="F63" s="265"/>
      <c r="G63" s="266"/>
    </row>
    <row r="64" spans="1:7" ht="15.75">
      <c r="A64" s="260">
        <v>2</v>
      </c>
      <c r="B64" s="261" t="s">
        <v>1785</v>
      </c>
      <c r="C64" s="261">
        <v>9</v>
      </c>
      <c r="D64" s="263" t="s">
        <v>245</v>
      </c>
      <c r="E64" s="264"/>
      <c r="F64" s="265"/>
      <c r="G64" s="266"/>
    </row>
    <row r="65" spans="1:7" ht="15.75">
      <c r="A65" s="260">
        <v>3</v>
      </c>
      <c r="B65" s="266" t="s">
        <v>1786</v>
      </c>
      <c r="C65" s="268">
        <v>7</v>
      </c>
      <c r="D65" s="263" t="s">
        <v>245</v>
      </c>
      <c r="E65" s="264"/>
      <c r="F65" s="265"/>
      <c r="G65" s="266"/>
    </row>
    <row r="66" spans="1:7" ht="15.75">
      <c r="A66" s="260">
        <v>4</v>
      </c>
      <c r="B66" s="266" t="s">
        <v>1792</v>
      </c>
      <c r="C66" s="268">
        <v>1</v>
      </c>
      <c r="D66" s="263" t="s">
        <v>245</v>
      </c>
      <c r="E66" s="264"/>
      <c r="F66" s="265"/>
      <c r="G66" s="266"/>
    </row>
    <row r="67" spans="1:7" ht="15.75">
      <c r="A67" s="260"/>
      <c r="B67" s="266" t="s">
        <v>1787</v>
      </c>
      <c r="C67" s="289">
        <v>0.1</v>
      </c>
      <c r="D67" s="263"/>
      <c r="E67" s="264"/>
      <c r="F67" s="265"/>
      <c r="G67" s="266"/>
    </row>
    <row r="68" spans="1:7" ht="15">
      <c r="A68" s="261"/>
      <c r="B68" s="261" t="s">
        <v>1788</v>
      </c>
      <c r="C68" s="261"/>
      <c r="D68" s="261"/>
      <c r="E68" s="261"/>
      <c r="F68" s="290"/>
      <c r="G68" s="261"/>
    </row>
    <row r="69" spans="1:7" ht="15">
      <c r="A69" s="261"/>
      <c r="B69" s="261" t="s">
        <v>1789</v>
      </c>
      <c r="C69" s="261"/>
      <c r="D69" s="261"/>
      <c r="E69" s="261"/>
      <c r="F69" s="290"/>
      <c r="G69" s="261"/>
    </row>
    <row r="70" spans="1:7" ht="15">
      <c r="A70" s="261"/>
      <c r="B70" s="291" t="s">
        <v>1790</v>
      </c>
      <c r="C70" s="291"/>
      <c r="D70" s="291"/>
      <c r="E70" s="291"/>
      <c r="F70" s="292"/>
      <c r="G70" s="261"/>
    </row>
    <row r="72" spans="1:7" ht="15">
      <c r="A72" s="283"/>
      <c r="B72" s="284" t="s">
        <v>1793</v>
      </c>
      <c r="C72" s="285"/>
      <c r="D72" s="286"/>
      <c r="E72" s="287"/>
      <c r="F72" s="287"/>
      <c r="G72" s="288"/>
    </row>
    <row r="73" spans="1:7" ht="15">
      <c r="A73" s="253" t="s">
        <v>1724</v>
      </c>
      <c r="B73" s="253" t="s">
        <v>1725</v>
      </c>
      <c r="C73" s="254" t="s">
        <v>1726</v>
      </c>
      <c r="D73" s="255" t="s">
        <v>1727</v>
      </c>
      <c r="E73" s="258" t="s">
        <v>1730</v>
      </c>
      <c r="F73" s="257" t="s">
        <v>1731</v>
      </c>
      <c r="G73" s="255" t="s">
        <v>1733</v>
      </c>
    </row>
    <row r="74" spans="1:7" ht="15.75">
      <c r="A74" s="260">
        <v>1</v>
      </c>
      <c r="B74" s="261" t="s">
        <v>1784</v>
      </c>
      <c r="C74" s="261">
        <v>1</v>
      </c>
      <c r="D74" s="263" t="s">
        <v>245</v>
      </c>
      <c r="E74" s="264"/>
      <c r="F74" s="265"/>
      <c r="G74" s="266"/>
    </row>
    <row r="75" spans="1:7" ht="15.75">
      <c r="A75" s="260">
        <v>2</v>
      </c>
      <c r="B75" s="261" t="s">
        <v>1785</v>
      </c>
      <c r="C75" s="261">
        <v>4</v>
      </c>
      <c r="D75" s="263" t="s">
        <v>245</v>
      </c>
      <c r="E75" s="264"/>
      <c r="F75" s="265"/>
      <c r="G75" s="266"/>
    </row>
    <row r="76" spans="1:7" ht="15.75">
      <c r="A76" s="260">
        <v>3</v>
      </c>
      <c r="B76" s="266" t="s">
        <v>1786</v>
      </c>
      <c r="C76" s="268">
        <v>5</v>
      </c>
      <c r="D76" s="263" t="s">
        <v>245</v>
      </c>
      <c r="E76" s="264"/>
      <c r="F76" s="265"/>
      <c r="G76" s="266"/>
    </row>
    <row r="77" spans="1:7" ht="15.75">
      <c r="A77" s="260">
        <v>4</v>
      </c>
      <c r="B77" s="266" t="s">
        <v>1792</v>
      </c>
      <c r="C77" s="268">
        <v>1</v>
      </c>
      <c r="D77" s="263" t="s">
        <v>245</v>
      </c>
      <c r="E77" s="264"/>
      <c r="F77" s="265"/>
      <c r="G77" s="266"/>
    </row>
    <row r="78" spans="1:7" ht="15.75">
      <c r="A78" s="260"/>
      <c r="B78" s="266" t="s">
        <v>1787</v>
      </c>
      <c r="C78" s="289">
        <v>0.1</v>
      </c>
      <c r="D78" s="263"/>
      <c r="E78" s="264"/>
      <c r="F78" s="265"/>
      <c r="G78" s="266"/>
    </row>
    <row r="79" spans="1:7" ht="15">
      <c r="A79" s="261"/>
      <c r="B79" s="261" t="s">
        <v>1788</v>
      </c>
      <c r="C79" s="261"/>
      <c r="D79" s="261"/>
      <c r="E79" s="261"/>
      <c r="F79" s="290"/>
      <c r="G79" s="261"/>
    </row>
    <row r="80" spans="1:7" ht="15">
      <c r="A80" s="261"/>
      <c r="B80" s="261" t="s">
        <v>1789</v>
      </c>
      <c r="C80" s="261"/>
      <c r="D80" s="261"/>
      <c r="E80" s="261"/>
      <c r="F80" s="290"/>
      <c r="G80" s="261"/>
    </row>
    <row r="81" spans="1:7" ht="15">
      <c r="A81" s="261"/>
      <c r="B81" s="291" t="s">
        <v>1790</v>
      </c>
      <c r="C81" s="291"/>
      <c r="D81" s="291"/>
      <c r="E81" s="291"/>
      <c r="F81" s="292"/>
      <c r="G81" s="261"/>
    </row>
    <row r="83" spans="1:7" ht="15">
      <c r="A83" s="283"/>
      <c r="B83" s="284" t="s">
        <v>1794</v>
      </c>
      <c r="C83" s="285"/>
      <c r="D83" s="286"/>
      <c r="E83" s="287"/>
      <c r="F83" s="287"/>
      <c r="G83" s="288"/>
    </row>
    <row r="84" spans="1:7" ht="15">
      <c r="A84" s="253" t="s">
        <v>1724</v>
      </c>
      <c r="B84" s="253" t="s">
        <v>1725</v>
      </c>
      <c r="C84" s="254" t="s">
        <v>1726</v>
      </c>
      <c r="D84" s="255" t="s">
        <v>1727</v>
      </c>
      <c r="E84" s="258" t="s">
        <v>1730</v>
      </c>
      <c r="F84" s="257" t="s">
        <v>1731</v>
      </c>
      <c r="G84" s="255" t="s">
        <v>1733</v>
      </c>
    </row>
    <row r="85" spans="1:7" ht="15.75">
      <c r="A85" s="260">
        <v>1</v>
      </c>
      <c r="B85" s="261" t="s">
        <v>1784</v>
      </c>
      <c r="C85" s="261">
        <v>1</v>
      </c>
      <c r="D85" s="263" t="s">
        <v>245</v>
      </c>
      <c r="E85" s="264"/>
      <c r="F85" s="265"/>
      <c r="G85" s="266"/>
    </row>
    <row r="86" spans="1:7" ht="15.75">
      <c r="A86" s="260">
        <v>2</v>
      </c>
      <c r="B86" s="261" t="s">
        <v>1785</v>
      </c>
      <c r="C86" s="261">
        <v>4</v>
      </c>
      <c r="D86" s="263" t="s">
        <v>245</v>
      </c>
      <c r="E86" s="264"/>
      <c r="F86" s="265"/>
      <c r="G86" s="266"/>
    </row>
    <row r="87" spans="1:7" ht="15.75">
      <c r="A87" s="260">
        <v>3</v>
      </c>
      <c r="B87" s="266" t="s">
        <v>1786</v>
      </c>
      <c r="C87" s="268">
        <v>5</v>
      </c>
      <c r="D87" s="263" t="s">
        <v>245</v>
      </c>
      <c r="E87" s="264"/>
      <c r="F87" s="265"/>
      <c r="G87" s="266"/>
    </row>
    <row r="88" spans="1:7" ht="15.75">
      <c r="A88" s="260"/>
      <c r="B88" s="266" t="s">
        <v>1787</v>
      </c>
      <c r="C88" s="289">
        <v>0.1</v>
      </c>
      <c r="D88" s="263"/>
      <c r="E88" s="264"/>
      <c r="F88" s="265"/>
      <c r="G88" s="266"/>
    </row>
    <row r="89" spans="1:7" ht="15">
      <c r="A89" s="261"/>
      <c r="B89" s="261" t="s">
        <v>1788</v>
      </c>
      <c r="C89" s="261"/>
      <c r="D89" s="261"/>
      <c r="E89" s="261"/>
      <c r="F89" s="290"/>
      <c r="G89" s="261"/>
    </row>
    <row r="90" spans="1:7" ht="15">
      <c r="A90" s="261"/>
      <c r="B90" s="261" t="s">
        <v>1789</v>
      </c>
      <c r="C90" s="261"/>
      <c r="D90" s="261"/>
      <c r="E90" s="261"/>
      <c r="F90" s="290"/>
      <c r="G90" s="261"/>
    </row>
    <row r="91" spans="1:7" ht="15">
      <c r="A91" s="261"/>
      <c r="B91" s="291" t="s">
        <v>1790</v>
      </c>
      <c r="C91" s="291"/>
      <c r="D91" s="291"/>
      <c r="E91" s="291"/>
      <c r="F91" s="292"/>
      <c r="G91" s="261"/>
    </row>
    <row r="92" spans="1:7" ht="15">
      <c r="A92" s="261"/>
      <c r="B92" s="261"/>
      <c r="C92" s="261"/>
      <c r="D92" s="261"/>
      <c r="E92" s="261"/>
      <c r="F92" s="261"/>
      <c r="G92" s="261"/>
    </row>
    <row r="94" spans="1:7" ht="15">
      <c r="A94" s="283"/>
      <c r="B94" s="284" t="s">
        <v>1795</v>
      </c>
      <c r="C94" s="285"/>
      <c r="D94" s="286"/>
      <c r="E94" s="287"/>
      <c r="F94" s="287"/>
      <c r="G94" s="288"/>
    </row>
    <row r="95" spans="1:7" ht="15">
      <c r="A95" s="253" t="s">
        <v>1724</v>
      </c>
      <c r="B95" s="253" t="s">
        <v>1725</v>
      </c>
      <c r="C95" s="254" t="s">
        <v>1726</v>
      </c>
      <c r="D95" s="255" t="s">
        <v>1727</v>
      </c>
      <c r="E95" s="258" t="s">
        <v>1730</v>
      </c>
      <c r="F95" s="257" t="s">
        <v>1731</v>
      </c>
      <c r="G95" s="255" t="s">
        <v>1733</v>
      </c>
    </row>
    <row r="96" spans="1:7" ht="15.75">
      <c r="A96" s="260">
        <v>1</v>
      </c>
      <c r="B96" s="261" t="s">
        <v>1784</v>
      </c>
      <c r="C96" s="261">
        <v>1</v>
      </c>
      <c r="D96" s="263" t="s">
        <v>245</v>
      </c>
      <c r="E96" s="264"/>
      <c r="F96" s="265"/>
      <c r="G96" s="266"/>
    </row>
    <row r="97" spans="1:7" ht="15.75">
      <c r="A97" s="260">
        <v>2</v>
      </c>
      <c r="B97" s="261" t="s">
        <v>1785</v>
      </c>
      <c r="C97" s="261">
        <v>1</v>
      </c>
      <c r="D97" s="263" t="s">
        <v>245</v>
      </c>
      <c r="E97" s="264"/>
      <c r="F97" s="265"/>
      <c r="G97" s="266"/>
    </row>
    <row r="98" spans="1:7" ht="15.75">
      <c r="A98" s="260">
        <v>3</v>
      </c>
      <c r="B98" s="266" t="s">
        <v>1786</v>
      </c>
      <c r="C98" s="268">
        <v>7</v>
      </c>
      <c r="D98" s="263" t="s">
        <v>245</v>
      </c>
      <c r="E98" s="264"/>
      <c r="F98" s="265"/>
      <c r="G98" s="266"/>
    </row>
    <row r="99" spans="1:7" ht="15.75">
      <c r="A99" s="260"/>
      <c r="B99" s="266" t="s">
        <v>1787</v>
      </c>
      <c r="C99" s="289">
        <v>0.1</v>
      </c>
      <c r="D99" s="263"/>
      <c r="E99" s="264"/>
      <c r="F99" s="265"/>
      <c r="G99" s="266"/>
    </row>
    <row r="100" spans="1:7" ht="15">
      <c r="A100" s="261"/>
      <c r="B100" s="261" t="s">
        <v>1788</v>
      </c>
      <c r="C100" s="261"/>
      <c r="D100" s="261"/>
      <c r="E100" s="261"/>
      <c r="F100" s="290"/>
      <c r="G100" s="261"/>
    </row>
    <row r="101" spans="1:7" ht="15">
      <c r="A101" s="261"/>
      <c r="B101" s="261" t="s">
        <v>1789</v>
      </c>
      <c r="C101" s="261"/>
      <c r="D101" s="261"/>
      <c r="E101" s="261"/>
      <c r="F101" s="290"/>
      <c r="G101" s="261"/>
    </row>
    <row r="102" spans="1:7" ht="15">
      <c r="A102" s="261"/>
      <c r="B102" s="291" t="s">
        <v>1790</v>
      </c>
      <c r="C102" s="291"/>
      <c r="D102" s="291"/>
      <c r="E102" s="291"/>
      <c r="F102" s="292"/>
      <c r="G102" s="261"/>
    </row>
    <row r="104" spans="1:7" ht="15">
      <c r="A104" s="283"/>
      <c r="B104" s="284" t="s">
        <v>1796</v>
      </c>
      <c r="C104" s="285"/>
      <c r="D104" s="286"/>
      <c r="E104" s="287"/>
      <c r="F104" s="287"/>
      <c r="G104" s="288"/>
    </row>
    <row r="105" spans="1:7" ht="15">
      <c r="A105" s="253" t="s">
        <v>1724</v>
      </c>
      <c r="B105" s="253" t="s">
        <v>1725</v>
      </c>
      <c r="C105" s="254" t="s">
        <v>1726</v>
      </c>
      <c r="D105" s="255" t="s">
        <v>1727</v>
      </c>
      <c r="E105" s="258" t="s">
        <v>1730</v>
      </c>
      <c r="F105" s="257" t="s">
        <v>1731</v>
      </c>
      <c r="G105" s="255" t="s">
        <v>1733</v>
      </c>
    </row>
    <row r="106" spans="1:7" ht="15.75">
      <c r="A106" s="260">
        <v>1</v>
      </c>
      <c r="B106" s="261" t="s">
        <v>1784</v>
      </c>
      <c r="C106" s="261">
        <v>1</v>
      </c>
      <c r="D106" s="263" t="s">
        <v>245</v>
      </c>
      <c r="E106" s="264"/>
      <c r="F106" s="265"/>
      <c r="G106" s="266"/>
    </row>
    <row r="107" spans="1:7" ht="15.75">
      <c r="A107" s="260">
        <v>2</v>
      </c>
      <c r="B107" s="261" t="s">
        <v>1785</v>
      </c>
      <c r="C107" s="261">
        <v>2</v>
      </c>
      <c r="D107" s="263" t="s">
        <v>245</v>
      </c>
      <c r="E107" s="264"/>
      <c r="F107" s="265"/>
      <c r="G107" s="266"/>
    </row>
    <row r="108" spans="1:7" ht="15.75">
      <c r="A108" s="260">
        <v>3</v>
      </c>
      <c r="B108" s="266" t="s">
        <v>1786</v>
      </c>
      <c r="C108" s="268">
        <v>8</v>
      </c>
      <c r="D108" s="263" t="s">
        <v>245</v>
      </c>
      <c r="E108" s="264"/>
      <c r="F108" s="265"/>
      <c r="G108" s="266"/>
    </row>
    <row r="109" spans="1:7" ht="15.75">
      <c r="A109" s="260"/>
      <c r="B109" s="266" t="s">
        <v>1787</v>
      </c>
      <c r="C109" s="289">
        <v>0.1</v>
      </c>
      <c r="D109" s="263"/>
      <c r="E109" s="264"/>
      <c r="F109" s="265"/>
      <c r="G109" s="266"/>
    </row>
    <row r="110" spans="1:7" ht="15">
      <c r="A110" s="261"/>
      <c r="B110" s="261" t="s">
        <v>1788</v>
      </c>
      <c r="C110" s="261"/>
      <c r="D110" s="261"/>
      <c r="E110" s="261"/>
      <c r="F110" s="290"/>
      <c r="G110" s="261"/>
    </row>
    <row r="111" spans="1:7" ht="15">
      <c r="A111" s="261"/>
      <c r="B111" s="261" t="s">
        <v>1789</v>
      </c>
      <c r="C111" s="261"/>
      <c r="D111" s="261"/>
      <c r="E111" s="261"/>
      <c r="F111" s="290"/>
      <c r="G111" s="261"/>
    </row>
    <row r="112" spans="1:7" ht="15">
      <c r="A112" s="261"/>
      <c r="B112" s="291" t="s">
        <v>1790</v>
      </c>
      <c r="C112" s="291"/>
      <c r="D112" s="291"/>
      <c r="E112" s="291"/>
      <c r="F112" s="292"/>
      <c r="G112" s="261"/>
    </row>
    <row r="114" spans="1:7" ht="15">
      <c r="A114" s="283"/>
      <c r="B114" s="284" t="s">
        <v>1797</v>
      </c>
      <c r="C114" s="285"/>
      <c r="D114" s="286"/>
      <c r="E114" s="287"/>
      <c r="F114" s="287"/>
      <c r="G114" s="288"/>
    </row>
    <row r="115" spans="1:7" ht="15">
      <c r="A115" s="253" t="s">
        <v>1724</v>
      </c>
      <c r="B115" s="253" t="s">
        <v>1725</v>
      </c>
      <c r="C115" s="254" t="s">
        <v>1726</v>
      </c>
      <c r="D115" s="255" t="s">
        <v>1727</v>
      </c>
      <c r="E115" s="258" t="s">
        <v>1730</v>
      </c>
      <c r="F115" s="257" t="s">
        <v>1731</v>
      </c>
      <c r="G115" s="255" t="s">
        <v>1733</v>
      </c>
    </row>
    <row r="116" spans="1:7" ht="15.75">
      <c r="A116" s="260">
        <v>1</v>
      </c>
      <c r="B116" s="261" t="s">
        <v>1784</v>
      </c>
      <c r="C116" s="261">
        <v>1</v>
      </c>
      <c r="D116" s="263" t="s">
        <v>245</v>
      </c>
      <c r="E116" s="264"/>
      <c r="F116" s="265"/>
      <c r="G116" s="266"/>
    </row>
    <row r="117" spans="1:7" ht="15.75">
      <c r="A117" s="260">
        <v>2</v>
      </c>
      <c r="B117" s="261" t="s">
        <v>1798</v>
      </c>
      <c r="C117" s="261">
        <v>2</v>
      </c>
      <c r="D117" s="263" t="s">
        <v>245</v>
      </c>
      <c r="E117" s="264"/>
      <c r="F117" s="265"/>
      <c r="G117" s="266"/>
    </row>
    <row r="118" spans="1:7" ht="15.75">
      <c r="A118" s="260"/>
      <c r="B118" s="266" t="s">
        <v>1787</v>
      </c>
      <c r="C118" s="289">
        <v>0.1</v>
      </c>
      <c r="D118" s="263"/>
      <c r="E118" s="264"/>
      <c r="F118" s="265"/>
      <c r="G118" s="266"/>
    </row>
    <row r="119" spans="1:7" ht="15">
      <c r="A119" s="261"/>
      <c r="B119" s="261" t="s">
        <v>1788</v>
      </c>
      <c r="C119" s="261"/>
      <c r="D119" s="261"/>
      <c r="E119" s="261"/>
      <c r="F119" s="290"/>
      <c r="G119" s="261"/>
    </row>
    <row r="120" spans="1:7" ht="15">
      <c r="A120" s="261"/>
      <c r="B120" s="261" t="s">
        <v>1789</v>
      </c>
      <c r="C120" s="261"/>
      <c r="D120" s="261"/>
      <c r="E120" s="261"/>
      <c r="F120" s="290"/>
      <c r="G120" s="261"/>
    </row>
    <row r="121" spans="1:7" ht="15">
      <c r="A121" s="261"/>
      <c r="B121" s="291" t="s">
        <v>1790</v>
      </c>
      <c r="C121" s="291"/>
      <c r="D121" s="291"/>
      <c r="E121" s="291"/>
      <c r="F121" s="292"/>
      <c r="G121" s="261"/>
    </row>
  </sheetData>
  <sheetProtection/>
  <mergeCells count="2">
    <mergeCell ref="A1:B1"/>
    <mergeCell ref="C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1" sqref="A1:IV16384"/>
    </sheetView>
  </sheetViews>
  <sheetFormatPr defaultColWidth="9.33203125" defaultRowHeight="10.5"/>
  <cols>
    <col min="1" max="1" width="4.66015625" style="245" customWidth="1"/>
    <col min="2" max="2" width="54.83203125" style="245" customWidth="1"/>
    <col min="3" max="3" width="11.5" style="282" customWidth="1"/>
    <col min="4" max="4" width="6.16015625" style="245" customWidth="1"/>
    <col min="5" max="7" width="12.5" style="245" customWidth="1"/>
    <col min="8" max="8" width="13" style="245" customWidth="1"/>
    <col min="9" max="9" width="14.16015625" style="245" customWidth="1"/>
    <col min="10" max="10" width="33.83203125" style="245" customWidth="1"/>
    <col min="11" max="11" width="2.5" style="245" customWidth="1"/>
    <col min="12" max="16384" width="9.33203125" style="245" customWidth="1"/>
  </cols>
  <sheetData>
    <row r="1" spans="1:256" ht="15.75">
      <c r="A1" s="240" t="s">
        <v>1799</v>
      </c>
      <c r="B1" s="241"/>
      <c r="C1" s="242" t="s">
        <v>1800</v>
      </c>
      <c r="D1" s="243"/>
      <c r="E1" s="243"/>
      <c r="F1" s="243"/>
      <c r="G1" s="243"/>
      <c r="H1" s="243"/>
      <c r="I1" s="243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  <c r="IV1" s="244"/>
    </row>
    <row r="2" spans="1:10" ht="15">
      <c r="A2" s="293"/>
      <c r="B2" s="294" t="s">
        <v>1801</v>
      </c>
      <c r="C2" s="295" t="s">
        <v>1722</v>
      </c>
      <c r="D2" s="296">
        <v>43301</v>
      </c>
      <c r="E2" s="297"/>
      <c r="F2" s="298"/>
      <c r="G2" s="298"/>
      <c r="H2" s="298"/>
      <c r="I2" s="299"/>
      <c r="J2" s="300" t="s">
        <v>1723</v>
      </c>
    </row>
    <row r="3" spans="1:256" ht="12.75">
      <c r="A3" s="253" t="s">
        <v>1724</v>
      </c>
      <c r="B3" s="253" t="s">
        <v>1725</v>
      </c>
      <c r="C3" s="254" t="s">
        <v>1726</v>
      </c>
      <c r="D3" s="255" t="s">
        <v>1727</v>
      </c>
      <c r="E3" s="256" t="s">
        <v>1728</v>
      </c>
      <c r="F3" s="257" t="s">
        <v>1729</v>
      </c>
      <c r="G3" s="258" t="s">
        <v>1730</v>
      </c>
      <c r="H3" s="257" t="s">
        <v>1731</v>
      </c>
      <c r="I3" s="255" t="s">
        <v>1732</v>
      </c>
      <c r="J3" s="255" t="s">
        <v>1733</v>
      </c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</row>
    <row r="4" spans="1:256" ht="15.75">
      <c r="A4" s="260">
        <v>1</v>
      </c>
      <c r="B4" s="266" t="s">
        <v>1802</v>
      </c>
      <c r="C4" s="268">
        <v>78</v>
      </c>
      <c r="D4" s="263" t="s">
        <v>144</v>
      </c>
      <c r="E4" s="264"/>
      <c r="F4" s="265"/>
      <c r="G4" s="264"/>
      <c r="H4" s="265"/>
      <c r="I4" s="265"/>
      <c r="J4" s="266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.75">
      <c r="A5" s="260">
        <v>2</v>
      </c>
      <c r="B5" s="266" t="s">
        <v>1803</v>
      </c>
      <c r="C5" s="268">
        <v>40</v>
      </c>
      <c r="D5" s="263" t="s">
        <v>144</v>
      </c>
      <c r="E5" s="264"/>
      <c r="F5" s="265"/>
      <c r="G5" s="264"/>
      <c r="H5" s="265"/>
      <c r="I5" s="265"/>
      <c r="J5" s="266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5.75">
      <c r="A6" s="260">
        <v>3</v>
      </c>
      <c r="B6" s="266" t="s">
        <v>1804</v>
      </c>
      <c r="C6" s="268">
        <v>102</v>
      </c>
      <c r="D6" s="263" t="s">
        <v>144</v>
      </c>
      <c r="E6" s="264"/>
      <c r="F6" s="265"/>
      <c r="G6" s="264"/>
      <c r="H6" s="265"/>
      <c r="I6" s="265"/>
      <c r="J6" s="266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7" spans="1:256" ht="15.75">
      <c r="A7" s="260"/>
      <c r="B7" s="266" t="s">
        <v>1805</v>
      </c>
      <c r="C7" s="268">
        <v>1</v>
      </c>
      <c r="D7" s="263" t="s">
        <v>245</v>
      </c>
      <c r="E7" s="264"/>
      <c r="F7" s="265"/>
      <c r="G7" s="264"/>
      <c r="H7" s="265"/>
      <c r="I7" s="265"/>
      <c r="J7" s="266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7"/>
      <c r="IN7" s="267"/>
      <c r="IO7" s="267"/>
      <c r="IP7" s="267"/>
      <c r="IQ7" s="267"/>
      <c r="IR7" s="267"/>
      <c r="IS7" s="267"/>
      <c r="IT7" s="267"/>
      <c r="IU7" s="267"/>
      <c r="IV7" s="267"/>
    </row>
    <row r="8" spans="1:256" ht="15.75">
      <c r="A8" s="260"/>
      <c r="B8" s="266" t="s">
        <v>1806</v>
      </c>
      <c r="C8" s="268">
        <v>1</v>
      </c>
      <c r="D8" s="263" t="s">
        <v>245</v>
      </c>
      <c r="E8" s="264"/>
      <c r="F8" s="265"/>
      <c r="G8" s="264"/>
      <c r="H8" s="265"/>
      <c r="I8" s="265"/>
      <c r="J8" s="26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  <c r="GQ8" s="267"/>
      <c r="GR8" s="267"/>
      <c r="GS8" s="267"/>
      <c r="GT8" s="267"/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  <c r="IK8" s="267"/>
      <c r="IL8" s="267"/>
      <c r="IM8" s="267"/>
      <c r="IN8" s="267"/>
      <c r="IO8" s="267"/>
      <c r="IP8" s="267"/>
      <c r="IQ8" s="267"/>
      <c r="IR8" s="267"/>
      <c r="IS8" s="267"/>
      <c r="IT8" s="267"/>
      <c r="IU8" s="267"/>
      <c r="IV8" s="267"/>
    </row>
    <row r="9" spans="1:256" ht="15.75">
      <c r="A9" s="260"/>
      <c r="B9" s="266" t="s">
        <v>1807</v>
      </c>
      <c r="C9" s="268">
        <v>1</v>
      </c>
      <c r="D9" s="263" t="s">
        <v>245</v>
      </c>
      <c r="E9" s="264"/>
      <c r="F9" s="265"/>
      <c r="G9" s="264"/>
      <c r="H9" s="265"/>
      <c r="I9" s="265"/>
      <c r="J9" s="266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ht="15.75">
      <c r="A10" s="260"/>
      <c r="B10" s="266" t="s">
        <v>1808</v>
      </c>
      <c r="C10" s="268">
        <v>2</v>
      </c>
      <c r="D10" s="263" t="s">
        <v>245</v>
      </c>
      <c r="E10" s="264"/>
      <c r="F10" s="265"/>
      <c r="G10" s="264"/>
      <c r="H10" s="265"/>
      <c r="I10" s="265"/>
      <c r="J10" s="266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256" ht="15.75">
      <c r="A11" s="260"/>
      <c r="B11" s="266" t="s">
        <v>1809</v>
      </c>
      <c r="C11" s="268">
        <v>1</v>
      </c>
      <c r="D11" s="263" t="s">
        <v>144</v>
      </c>
      <c r="E11" s="264"/>
      <c r="F11" s="265"/>
      <c r="G11" s="264"/>
      <c r="H11" s="265"/>
      <c r="I11" s="265"/>
      <c r="J11" s="266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  <c r="IO11" s="267"/>
      <c r="IP11" s="267"/>
      <c r="IQ11" s="267"/>
      <c r="IR11" s="267"/>
      <c r="IS11" s="267"/>
      <c r="IT11" s="267"/>
      <c r="IU11" s="267"/>
      <c r="IV11" s="267"/>
    </row>
    <row r="12" spans="1:256" ht="15.75">
      <c r="A12" s="260"/>
      <c r="B12" s="266" t="s">
        <v>1810</v>
      </c>
      <c r="C12" s="268">
        <v>4</v>
      </c>
      <c r="D12" s="263" t="s">
        <v>144</v>
      </c>
      <c r="E12" s="264"/>
      <c r="F12" s="265"/>
      <c r="G12" s="264"/>
      <c r="H12" s="265"/>
      <c r="I12" s="265"/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256" ht="15.75">
      <c r="A13" s="260"/>
      <c r="B13" s="266" t="s">
        <v>1811</v>
      </c>
      <c r="C13" s="268">
        <v>8</v>
      </c>
      <c r="D13" s="263" t="s">
        <v>144</v>
      </c>
      <c r="E13" s="264"/>
      <c r="F13" s="265"/>
      <c r="G13" s="264"/>
      <c r="H13" s="265"/>
      <c r="I13" s="265"/>
      <c r="J13" s="266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  <c r="IL13" s="267"/>
      <c r="IM13" s="267"/>
      <c r="IN13" s="267"/>
      <c r="IO13" s="267"/>
      <c r="IP13" s="267"/>
      <c r="IQ13" s="267"/>
      <c r="IR13" s="267"/>
      <c r="IS13" s="267"/>
      <c r="IT13" s="267"/>
      <c r="IU13" s="267"/>
      <c r="IV13" s="267"/>
    </row>
    <row r="14" spans="1:256" ht="15.75">
      <c r="A14" s="260"/>
      <c r="B14" s="266" t="s">
        <v>1751</v>
      </c>
      <c r="C14" s="268">
        <v>18</v>
      </c>
      <c r="D14" s="263" t="s">
        <v>245</v>
      </c>
      <c r="E14" s="264"/>
      <c r="F14" s="265"/>
      <c r="G14" s="264"/>
      <c r="H14" s="265"/>
      <c r="I14" s="265"/>
      <c r="J14" s="266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  <c r="IO14" s="267"/>
      <c r="IP14" s="267"/>
      <c r="IQ14" s="267"/>
      <c r="IR14" s="267"/>
      <c r="IS14" s="267"/>
      <c r="IT14" s="267"/>
      <c r="IU14" s="267"/>
      <c r="IV14" s="267"/>
    </row>
    <row r="15" spans="1:256" ht="15.75">
      <c r="A15" s="260"/>
      <c r="B15" s="266" t="s">
        <v>1752</v>
      </c>
      <c r="C15" s="268">
        <v>60</v>
      </c>
      <c r="D15" s="263" t="s">
        <v>245</v>
      </c>
      <c r="E15" s="264"/>
      <c r="F15" s="265"/>
      <c r="G15" s="264"/>
      <c r="H15" s="265"/>
      <c r="I15" s="265"/>
      <c r="J15" s="266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  <c r="IN15" s="267"/>
      <c r="IO15" s="267"/>
      <c r="IP15" s="267"/>
      <c r="IQ15" s="267"/>
      <c r="IR15" s="267"/>
      <c r="IS15" s="267"/>
      <c r="IT15" s="267"/>
      <c r="IU15" s="267"/>
      <c r="IV15" s="267"/>
    </row>
    <row r="16" spans="1:11" ht="15.75">
      <c r="A16" s="260">
        <v>4</v>
      </c>
      <c r="B16" s="266" t="s">
        <v>1772</v>
      </c>
      <c r="C16" s="275">
        <v>1</v>
      </c>
      <c r="D16" s="266" t="s">
        <v>1761</v>
      </c>
      <c r="E16" s="266"/>
      <c r="F16" s="266"/>
      <c r="G16" s="266"/>
      <c r="H16" s="266"/>
      <c r="I16" s="266"/>
      <c r="J16" s="269"/>
      <c r="K16" s="270"/>
    </row>
    <row r="17" spans="1:10" ht="15.75">
      <c r="A17" s="260">
        <v>5</v>
      </c>
      <c r="B17" s="266" t="s">
        <v>1778</v>
      </c>
      <c r="C17" s="277"/>
      <c r="D17" s="278"/>
      <c r="E17" s="264"/>
      <c r="F17" s="265"/>
      <c r="G17" s="264"/>
      <c r="H17" s="265"/>
      <c r="I17" s="279"/>
      <c r="J17" s="280" t="s">
        <v>1779</v>
      </c>
    </row>
    <row r="18" spans="1:10" ht="15.75">
      <c r="A18" s="260">
        <v>7</v>
      </c>
      <c r="B18" s="266" t="s">
        <v>1780</v>
      </c>
      <c r="C18" s="268"/>
      <c r="D18" s="266"/>
      <c r="E18" s="264"/>
      <c r="F18" s="265"/>
      <c r="G18" s="264"/>
      <c r="H18" s="265"/>
      <c r="I18" s="265"/>
      <c r="J18" s="269"/>
    </row>
    <row r="19" spans="1:10" ht="15.75">
      <c r="A19" s="260" t="s">
        <v>1777</v>
      </c>
      <c r="B19" s="266"/>
      <c r="C19" s="268"/>
      <c r="D19" s="266"/>
      <c r="E19" s="264"/>
      <c r="F19" s="265"/>
      <c r="G19" s="264"/>
      <c r="H19" s="265"/>
      <c r="I19" s="265"/>
      <c r="J19" s="269"/>
    </row>
    <row r="20" spans="1:10" ht="15.75">
      <c r="A20" s="260"/>
      <c r="B20" s="266" t="s">
        <v>1781</v>
      </c>
      <c r="C20" s="277"/>
      <c r="D20" s="278"/>
      <c r="E20" s="264"/>
      <c r="F20" s="265"/>
      <c r="G20" s="264"/>
      <c r="H20" s="265"/>
      <c r="I20" s="279"/>
      <c r="J20" s="281" t="s">
        <v>1782</v>
      </c>
    </row>
    <row r="21" ht="15">
      <c r="A21" s="301"/>
    </row>
    <row r="22" ht="15">
      <c r="A22" s="301"/>
    </row>
  </sheetData>
  <sheetProtection/>
  <mergeCells count="2">
    <mergeCell ref="A1:B1"/>
    <mergeCell ref="C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1">
      <selection activeCell="A1" sqref="A1:IV16384"/>
    </sheetView>
  </sheetViews>
  <sheetFormatPr defaultColWidth="10.5" defaultRowHeight="10.5"/>
  <cols>
    <col min="1" max="1" width="4" style="326" customWidth="1"/>
    <col min="2" max="2" width="13.83203125" style="327" customWidth="1"/>
    <col min="3" max="3" width="49.83203125" style="327" customWidth="1"/>
    <col min="4" max="4" width="3.83203125" style="327" customWidth="1"/>
    <col min="5" max="5" width="11.33203125" style="328" customWidth="1"/>
    <col min="6" max="6" width="11.5" style="328" customWidth="1"/>
    <col min="7" max="7" width="17.33203125" style="328" customWidth="1"/>
    <col min="8" max="8" width="13.83203125" style="328" hidden="1" customWidth="1"/>
    <col min="9" max="16384" width="10.5" style="1" customWidth="1"/>
  </cols>
  <sheetData>
    <row r="1" spans="1:8" s="2" customFormat="1" ht="27.75" customHeight="1">
      <c r="A1" s="302" t="s">
        <v>1812</v>
      </c>
      <c r="B1" s="303"/>
      <c r="C1" s="303"/>
      <c r="D1" s="303"/>
      <c r="E1" s="303"/>
      <c r="F1" s="303"/>
      <c r="G1" s="303"/>
      <c r="H1" s="303"/>
    </row>
    <row r="2" spans="1:8" s="2" customFormat="1" ht="12.75" customHeight="1">
      <c r="A2" s="129" t="s">
        <v>1813</v>
      </c>
      <c r="B2" s="133"/>
      <c r="C2" s="133"/>
      <c r="D2" s="133"/>
      <c r="E2" s="133"/>
      <c r="F2" s="133"/>
      <c r="G2" s="133"/>
      <c r="H2" s="133"/>
    </row>
    <row r="3" spans="1:8" s="2" customFormat="1" ht="12.75" customHeight="1">
      <c r="A3" s="129" t="s">
        <v>1814</v>
      </c>
      <c r="B3" s="133"/>
      <c r="C3" s="133"/>
      <c r="D3" s="133"/>
      <c r="E3" s="133"/>
      <c r="F3" s="133"/>
      <c r="G3" s="133"/>
      <c r="H3" s="133"/>
    </row>
    <row r="4" spans="1:8" s="2" customFormat="1" ht="13.5" customHeight="1">
      <c r="A4" s="187" t="s">
        <v>1815</v>
      </c>
      <c r="B4" s="129"/>
      <c r="C4" s="187"/>
      <c r="D4" s="130"/>
      <c r="E4" s="130"/>
      <c r="F4" s="130"/>
      <c r="G4" s="130"/>
      <c r="H4" s="130"/>
    </row>
    <row r="5" spans="1:8" s="2" customFormat="1" ht="6.75" customHeight="1">
      <c r="A5" s="304"/>
      <c r="B5" s="305"/>
      <c r="C5" s="305"/>
      <c r="D5" s="305"/>
      <c r="E5" s="306"/>
      <c r="F5" s="306"/>
      <c r="G5" s="306"/>
      <c r="H5" s="306"/>
    </row>
    <row r="6" spans="1:8" s="2" customFormat="1" ht="12.75" customHeight="1">
      <c r="A6" s="133" t="s">
        <v>1816</v>
      </c>
      <c r="B6" s="133"/>
      <c r="C6" s="133"/>
      <c r="D6" s="133"/>
      <c r="E6" s="133"/>
      <c r="F6" s="133"/>
      <c r="G6" s="133"/>
      <c r="H6" s="133"/>
    </row>
    <row r="7" spans="1:8" s="2" customFormat="1" ht="13.5" customHeight="1">
      <c r="A7" s="133" t="s">
        <v>1817</v>
      </c>
      <c r="B7" s="133"/>
      <c r="C7" s="133"/>
      <c r="D7" s="133"/>
      <c r="E7" s="133" t="s">
        <v>1818</v>
      </c>
      <c r="F7" s="133"/>
      <c r="G7" s="133"/>
      <c r="H7" s="133"/>
    </row>
    <row r="8" spans="1:8" s="2" customFormat="1" ht="13.5" customHeight="1">
      <c r="A8" s="193" t="s">
        <v>1819</v>
      </c>
      <c r="B8" s="307"/>
      <c r="C8" s="307"/>
      <c r="D8" s="308"/>
      <c r="E8" s="133" t="s">
        <v>1820</v>
      </c>
      <c r="F8" s="309"/>
      <c r="G8" s="309"/>
      <c r="H8" s="309"/>
    </row>
    <row r="9" spans="1:8" s="2" customFormat="1" ht="6.75" customHeight="1">
      <c r="A9" s="304"/>
      <c r="B9" s="304"/>
      <c r="C9" s="304"/>
      <c r="D9" s="304"/>
      <c r="E9" s="304"/>
      <c r="F9" s="304"/>
      <c r="G9" s="304"/>
      <c r="H9" s="304"/>
    </row>
    <row r="10" spans="1:8" s="2" customFormat="1" ht="28.5" customHeight="1">
      <c r="A10" s="310" t="s">
        <v>131</v>
      </c>
      <c r="B10" s="310" t="s">
        <v>133</v>
      </c>
      <c r="C10" s="310" t="s">
        <v>1821</v>
      </c>
      <c r="D10" s="310" t="s">
        <v>135</v>
      </c>
      <c r="E10" s="310" t="s">
        <v>1822</v>
      </c>
      <c r="F10" s="310" t="s">
        <v>137</v>
      </c>
      <c r="G10" s="310" t="s">
        <v>138</v>
      </c>
      <c r="H10" s="310" t="s">
        <v>1823</v>
      </c>
    </row>
    <row r="11" spans="1:8" s="2" customFormat="1" ht="12.75" customHeight="1" hidden="1">
      <c r="A11" s="310" t="s">
        <v>31</v>
      </c>
      <c r="B11" s="310" t="s">
        <v>38</v>
      </c>
      <c r="C11" s="310" t="s">
        <v>44</v>
      </c>
      <c r="D11" s="310" t="s">
        <v>50</v>
      </c>
      <c r="E11" s="310" t="s">
        <v>54</v>
      </c>
      <c r="F11" s="310" t="s">
        <v>58</v>
      </c>
      <c r="G11" s="310" t="s">
        <v>61</v>
      </c>
      <c r="H11" s="310" t="s">
        <v>34</v>
      </c>
    </row>
    <row r="12" spans="1:8" s="2" customFormat="1" ht="3" customHeight="1">
      <c r="A12" s="304"/>
      <c r="B12" s="304"/>
      <c r="C12" s="304"/>
      <c r="D12" s="304"/>
      <c r="E12" s="304"/>
      <c r="F12" s="304"/>
      <c r="G12" s="304"/>
      <c r="H12" s="304"/>
    </row>
    <row r="13" spans="1:8" s="2" customFormat="1" ht="30.75" customHeight="1">
      <c r="A13" s="311"/>
      <c r="B13" s="312" t="s">
        <v>32</v>
      </c>
      <c r="C13" s="312" t="s">
        <v>139</v>
      </c>
      <c r="D13" s="312"/>
      <c r="E13" s="313"/>
      <c r="F13" s="313"/>
      <c r="G13" s="313"/>
      <c r="H13" s="313"/>
    </row>
    <row r="14" spans="1:8" s="2" customFormat="1" ht="28.5" customHeight="1">
      <c r="A14" s="314"/>
      <c r="B14" s="315" t="s">
        <v>40</v>
      </c>
      <c r="C14" s="315" t="s">
        <v>193</v>
      </c>
      <c r="D14" s="315"/>
      <c r="E14" s="316"/>
      <c r="F14" s="316"/>
      <c r="G14" s="316"/>
      <c r="H14" s="316"/>
    </row>
    <row r="15" spans="1:8" s="2" customFormat="1" ht="13.5" customHeight="1">
      <c r="A15" s="317">
        <v>1</v>
      </c>
      <c r="B15" s="318" t="s">
        <v>323</v>
      </c>
      <c r="C15" s="318" t="s">
        <v>324</v>
      </c>
      <c r="D15" s="318" t="s">
        <v>320</v>
      </c>
      <c r="E15" s="319">
        <v>10</v>
      </c>
      <c r="F15" s="319"/>
      <c r="G15" s="319"/>
      <c r="H15" s="319"/>
    </row>
    <row r="16" spans="1:8" s="2" customFormat="1" ht="24" customHeight="1">
      <c r="A16" s="317">
        <v>2</v>
      </c>
      <c r="B16" s="318" t="s">
        <v>325</v>
      </c>
      <c r="C16" s="318" t="s">
        <v>326</v>
      </c>
      <c r="D16" s="318" t="s">
        <v>320</v>
      </c>
      <c r="E16" s="319">
        <v>10</v>
      </c>
      <c r="F16" s="319"/>
      <c r="G16" s="319"/>
      <c r="H16" s="319"/>
    </row>
    <row r="17" spans="1:8" s="2" customFormat="1" ht="24" customHeight="1">
      <c r="A17" s="317">
        <v>3</v>
      </c>
      <c r="B17" s="318" t="s">
        <v>327</v>
      </c>
      <c r="C17" s="318" t="s">
        <v>328</v>
      </c>
      <c r="D17" s="318" t="s">
        <v>320</v>
      </c>
      <c r="E17" s="319">
        <v>10</v>
      </c>
      <c r="F17" s="319"/>
      <c r="G17" s="319"/>
      <c r="H17" s="319"/>
    </row>
    <row r="18" spans="1:8" s="2" customFormat="1" ht="24" customHeight="1">
      <c r="A18" s="317">
        <v>4</v>
      </c>
      <c r="B18" s="318" t="s">
        <v>329</v>
      </c>
      <c r="C18" s="318" t="s">
        <v>330</v>
      </c>
      <c r="D18" s="318" t="s">
        <v>320</v>
      </c>
      <c r="E18" s="319">
        <v>10</v>
      </c>
      <c r="F18" s="319"/>
      <c r="G18" s="319"/>
      <c r="H18" s="319"/>
    </row>
    <row r="19" spans="1:8" s="2" customFormat="1" ht="24" customHeight="1">
      <c r="A19" s="317">
        <v>5</v>
      </c>
      <c r="B19" s="318" t="s">
        <v>1824</v>
      </c>
      <c r="C19" s="318" t="s">
        <v>1825</v>
      </c>
      <c r="D19" s="318" t="s">
        <v>320</v>
      </c>
      <c r="E19" s="319">
        <v>9.5</v>
      </c>
      <c r="F19" s="319"/>
      <c r="G19" s="319"/>
      <c r="H19" s="319"/>
    </row>
    <row r="20" spans="1:8" s="2" customFormat="1" ht="24" customHeight="1">
      <c r="A20" s="317">
        <v>6</v>
      </c>
      <c r="B20" s="318" t="s">
        <v>1826</v>
      </c>
      <c r="C20" s="318" t="s">
        <v>1827</v>
      </c>
      <c r="D20" s="318" t="s">
        <v>320</v>
      </c>
      <c r="E20" s="319">
        <v>0.5</v>
      </c>
      <c r="F20" s="319"/>
      <c r="G20" s="319"/>
      <c r="H20" s="319"/>
    </row>
    <row r="21" spans="1:8" s="2" customFormat="1" ht="30.75" customHeight="1">
      <c r="A21" s="311"/>
      <c r="B21" s="312" t="s">
        <v>45</v>
      </c>
      <c r="C21" s="312" t="s">
        <v>337</v>
      </c>
      <c r="D21" s="312"/>
      <c r="E21" s="313"/>
      <c r="F21" s="313"/>
      <c r="G21" s="313"/>
      <c r="H21" s="313"/>
    </row>
    <row r="22" spans="1:8" s="2" customFormat="1" ht="28.5" customHeight="1">
      <c r="A22" s="314"/>
      <c r="B22" s="315" t="s">
        <v>338</v>
      </c>
      <c r="C22" s="315" t="s">
        <v>339</v>
      </c>
      <c r="D22" s="315"/>
      <c r="E22" s="316"/>
      <c r="F22" s="316"/>
      <c r="G22" s="316"/>
      <c r="H22" s="316"/>
    </row>
    <row r="23" spans="1:8" s="2" customFormat="1" ht="24" customHeight="1">
      <c r="A23" s="317">
        <v>7</v>
      </c>
      <c r="B23" s="318" t="s">
        <v>1828</v>
      </c>
      <c r="C23" s="318" t="s">
        <v>1829</v>
      </c>
      <c r="D23" s="318" t="s">
        <v>197</v>
      </c>
      <c r="E23" s="319">
        <v>148</v>
      </c>
      <c r="F23" s="319"/>
      <c r="G23" s="319"/>
      <c r="H23" s="319"/>
    </row>
    <row r="24" spans="1:8" s="2" customFormat="1" ht="24" customHeight="1">
      <c r="A24" s="317">
        <v>8</v>
      </c>
      <c r="B24" s="318" t="s">
        <v>1830</v>
      </c>
      <c r="C24" s="318" t="s">
        <v>1831</v>
      </c>
      <c r="D24" s="318" t="s">
        <v>197</v>
      </c>
      <c r="E24" s="319">
        <v>30.5</v>
      </c>
      <c r="F24" s="319"/>
      <c r="G24" s="319"/>
      <c r="H24" s="319"/>
    </row>
    <row r="25" spans="1:8" s="2" customFormat="1" ht="34.5" customHeight="1">
      <c r="A25" s="320">
        <v>9</v>
      </c>
      <c r="B25" s="321" t="s">
        <v>1832</v>
      </c>
      <c r="C25" s="321" t="s">
        <v>1833</v>
      </c>
      <c r="D25" s="321" t="s">
        <v>197</v>
      </c>
      <c r="E25" s="322">
        <v>21.8</v>
      </c>
      <c r="F25" s="322"/>
      <c r="G25" s="322"/>
      <c r="H25" s="322"/>
    </row>
    <row r="26" spans="1:8" s="2" customFormat="1" ht="34.5" customHeight="1">
      <c r="A26" s="320">
        <v>10</v>
      </c>
      <c r="B26" s="321" t="s">
        <v>1834</v>
      </c>
      <c r="C26" s="321" t="s">
        <v>1835</v>
      </c>
      <c r="D26" s="321" t="s">
        <v>197</v>
      </c>
      <c r="E26" s="322">
        <v>8.7</v>
      </c>
      <c r="F26" s="322"/>
      <c r="G26" s="322"/>
      <c r="H26" s="322"/>
    </row>
    <row r="27" spans="1:8" s="2" customFormat="1" ht="13.5" customHeight="1">
      <c r="A27" s="317">
        <v>11</v>
      </c>
      <c r="B27" s="318" t="s">
        <v>1836</v>
      </c>
      <c r="C27" s="318" t="s">
        <v>1837</v>
      </c>
      <c r="D27" s="318" t="s">
        <v>144</v>
      </c>
      <c r="E27" s="319">
        <v>210</v>
      </c>
      <c r="F27" s="319"/>
      <c r="G27" s="319"/>
      <c r="H27" s="319"/>
    </row>
    <row r="28" spans="1:8" s="2" customFormat="1" ht="24" customHeight="1">
      <c r="A28" s="320">
        <v>12</v>
      </c>
      <c r="B28" s="321" t="s">
        <v>1838</v>
      </c>
      <c r="C28" s="321" t="s">
        <v>1839</v>
      </c>
      <c r="D28" s="321" t="s">
        <v>144</v>
      </c>
      <c r="E28" s="322">
        <v>46</v>
      </c>
      <c r="F28" s="322"/>
      <c r="G28" s="322"/>
      <c r="H28" s="322"/>
    </row>
    <row r="29" spans="1:8" s="2" customFormat="1" ht="24" customHeight="1">
      <c r="A29" s="320">
        <v>13</v>
      </c>
      <c r="B29" s="321" t="s">
        <v>1840</v>
      </c>
      <c r="C29" s="321" t="s">
        <v>1841</v>
      </c>
      <c r="D29" s="321" t="s">
        <v>144</v>
      </c>
      <c r="E29" s="322">
        <v>26</v>
      </c>
      <c r="F29" s="322"/>
      <c r="G29" s="322"/>
      <c r="H29" s="322"/>
    </row>
    <row r="30" spans="1:8" s="2" customFormat="1" ht="24" customHeight="1">
      <c r="A30" s="320">
        <v>14</v>
      </c>
      <c r="B30" s="321" t="s">
        <v>1842</v>
      </c>
      <c r="C30" s="321" t="s">
        <v>1843</v>
      </c>
      <c r="D30" s="321" t="s">
        <v>144</v>
      </c>
      <c r="E30" s="322">
        <v>26</v>
      </c>
      <c r="F30" s="322"/>
      <c r="G30" s="322"/>
      <c r="H30" s="322"/>
    </row>
    <row r="31" spans="1:8" s="2" customFormat="1" ht="24" customHeight="1">
      <c r="A31" s="320">
        <v>15</v>
      </c>
      <c r="B31" s="321" t="s">
        <v>1844</v>
      </c>
      <c r="C31" s="321" t="s">
        <v>1845</v>
      </c>
      <c r="D31" s="321" t="s">
        <v>144</v>
      </c>
      <c r="E31" s="322">
        <v>72</v>
      </c>
      <c r="F31" s="322"/>
      <c r="G31" s="322"/>
      <c r="H31" s="322"/>
    </row>
    <row r="32" spans="1:8" s="2" customFormat="1" ht="24" customHeight="1">
      <c r="A32" s="320">
        <v>16</v>
      </c>
      <c r="B32" s="321" t="s">
        <v>1846</v>
      </c>
      <c r="C32" s="321" t="s">
        <v>1847</v>
      </c>
      <c r="D32" s="321" t="s">
        <v>144</v>
      </c>
      <c r="E32" s="322">
        <v>40</v>
      </c>
      <c r="F32" s="322"/>
      <c r="G32" s="322"/>
      <c r="H32" s="322"/>
    </row>
    <row r="33" spans="1:8" s="2" customFormat="1" ht="13.5" customHeight="1">
      <c r="A33" s="317">
        <v>17</v>
      </c>
      <c r="B33" s="318" t="s">
        <v>1848</v>
      </c>
      <c r="C33" s="318" t="s">
        <v>1849</v>
      </c>
      <c r="D33" s="318" t="s">
        <v>320</v>
      </c>
      <c r="E33" s="319">
        <v>0.5</v>
      </c>
      <c r="F33" s="319"/>
      <c r="G33" s="319"/>
      <c r="H33" s="319"/>
    </row>
    <row r="34" spans="1:8" s="2" customFormat="1" ht="28.5" customHeight="1">
      <c r="A34" s="314"/>
      <c r="B34" s="315" t="s">
        <v>1850</v>
      </c>
      <c r="C34" s="315" t="s">
        <v>1851</v>
      </c>
      <c r="D34" s="315"/>
      <c r="E34" s="316"/>
      <c r="F34" s="316"/>
      <c r="G34" s="316"/>
      <c r="H34" s="316"/>
    </row>
    <row r="35" spans="1:8" s="2" customFormat="1" ht="24" customHeight="1">
      <c r="A35" s="317">
        <v>18</v>
      </c>
      <c r="B35" s="318" t="s">
        <v>1852</v>
      </c>
      <c r="C35" s="318" t="s">
        <v>1853</v>
      </c>
      <c r="D35" s="318" t="s">
        <v>245</v>
      </c>
      <c r="E35" s="319">
        <v>4</v>
      </c>
      <c r="F35" s="319"/>
      <c r="G35" s="319"/>
      <c r="H35" s="319"/>
    </row>
    <row r="36" spans="1:8" s="2" customFormat="1" ht="24" customHeight="1">
      <c r="A36" s="317">
        <v>19</v>
      </c>
      <c r="B36" s="318" t="s">
        <v>1854</v>
      </c>
      <c r="C36" s="318" t="s">
        <v>1855</v>
      </c>
      <c r="D36" s="318" t="s">
        <v>245</v>
      </c>
      <c r="E36" s="319">
        <v>4</v>
      </c>
      <c r="F36" s="319"/>
      <c r="G36" s="319"/>
      <c r="H36" s="319"/>
    </row>
    <row r="37" spans="1:8" s="2" customFormat="1" ht="24" customHeight="1">
      <c r="A37" s="317">
        <v>20</v>
      </c>
      <c r="B37" s="318" t="s">
        <v>1856</v>
      </c>
      <c r="C37" s="318" t="s">
        <v>1857</v>
      </c>
      <c r="D37" s="318" t="s">
        <v>320</v>
      </c>
      <c r="E37" s="319">
        <v>0.68</v>
      </c>
      <c r="F37" s="319"/>
      <c r="G37" s="319"/>
      <c r="H37" s="319"/>
    </row>
    <row r="38" spans="1:8" s="2" customFormat="1" ht="45" customHeight="1">
      <c r="A38" s="320">
        <v>21</v>
      </c>
      <c r="B38" s="321" t="s">
        <v>1858</v>
      </c>
      <c r="C38" s="321" t="s">
        <v>1859</v>
      </c>
      <c r="D38" s="321" t="s">
        <v>245</v>
      </c>
      <c r="E38" s="322">
        <v>1</v>
      </c>
      <c r="F38" s="322"/>
      <c r="G38" s="322"/>
      <c r="H38" s="322"/>
    </row>
    <row r="39" spans="1:8" s="2" customFormat="1" ht="13.5" customHeight="1">
      <c r="A39" s="320">
        <v>22</v>
      </c>
      <c r="B39" s="321" t="s">
        <v>1860</v>
      </c>
      <c r="C39" s="321" t="s">
        <v>1861</v>
      </c>
      <c r="D39" s="321" t="s">
        <v>245</v>
      </c>
      <c r="E39" s="322">
        <v>1</v>
      </c>
      <c r="F39" s="322"/>
      <c r="G39" s="322"/>
      <c r="H39" s="322"/>
    </row>
    <row r="40" spans="1:8" s="2" customFormat="1" ht="13.5" customHeight="1">
      <c r="A40" s="320">
        <v>23</v>
      </c>
      <c r="B40" s="321" t="s">
        <v>1862</v>
      </c>
      <c r="C40" s="321" t="s">
        <v>1863</v>
      </c>
      <c r="D40" s="321" t="s">
        <v>245</v>
      </c>
      <c r="E40" s="322">
        <v>1</v>
      </c>
      <c r="F40" s="322"/>
      <c r="G40" s="322"/>
      <c r="H40" s="322"/>
    </row>
    <row r="41" spans="1:8" s="2" customFormat="1" ht="24" customHeight="1">
      <c r="A41" s="320">
        <v>24</v>
      </c>
      <c r="B41" s="321" t="s">
        <v>1864</v>
      </c>
      <c r="C41" s="321" t="s">
        <v>1865</v>
      </c>
      <c r="D41" s="321" t="s">
        <v>245</v>
      </c>
      <c r="E41" s="322">
        <v>1</v>
      </c>
      <c r="F41" s="322"/>
      <c r="G41" s="322"/>
      <c r="H41" s="322"/>
    </row>
    <row r="42" spans="1:8" s="2" customFormat="1" ht="24" customHeight="1">
      <c r="A42" s="320">
        <v>25</v>
      </c>
      <c r="B42" s="321" t="s">
        <v>1866</v>
      </c>
      <c r="C42" s="321" t="s">
        <v>1867</v>
      </c>
      <c r="D42" s="321" t="s">
        <v>245</v>
      </c>
      <c r="E42" s="322">
        <v>1</v>
      </c>
      <c r="F42" s="322"/>
      <c r="G42" s="322"/>
      <c r="H42" s="322"/>
    </row>
    <row r="43" spans="1:8" s="2" customFormat="1" ht="13.5" customHeight="1">
      <c r="A43" s="320">
        <v>26</v>
      </c>
      <c r="B43" s="321" t="s">
        <v>1868</v>
      </c>
      <c r="C43" s="321" t="s">
        <v>1869</v>
      </c>
      <c r="D43" s="321" t="s">
        <v>245</v>
      </c>
      <c r="E43" s="322">
        <v>1</v>
      </c>
      <c r="F43" s="322"/>
      <c r="G43" s="322"/>
      <c r="H43" s="322"/>
    </row>
    <row r="44" spans="1:8" s="2" customFormat="1" ht="13.5" customHeight="1">
      <c r="A44" s="320">
        <v>27</v>
      </c>
      <c r="B44" s="321" t="s">
        <v>1870</v>
      </c>
      <c r="C44" s="321" t="s">
        <v>1871</v>
      </c>
      <c r="D44" s="321" t="s">
        <v>245</v>
      </c>
      <c r="E44" s="322">
        <v>1</v>
      </c>
      <c r="F44" s="322"/>
      <c r="G44" s="322"/>
      <c r="H44" s="322"/>
    </row>
    <row r="45" spans="1:8" s="2" customFormat="1" ht="13.5" customHeight="1">
      <c r="A45" s="320">
        <v>28</v>
      </c>
      <c r="B45" s="321" t="s">
        <v>1872</v>
      </c>
      <c r="C45" s="321" t="s">
        <v>1873</v>
      </c>
      <c r="D45" s="321" t="s">
        <v>245</v>
      </c>
      <c r="E45" s="322">
        <v>1</v>
      </c>
      <c r="F45" s="322"/>
      <c r="G45" s="322"/>
      <c r="H45" s="322"/>
    </row>
    <row r="46" spans="1:8" s="2" customFormat="1" ht="24" customHeight="1">
      <c r="A46" s="320">
        <v>29</v>
      </c>
      <c r="B46" s="321" t="s">
        <v>1874</v>
      </c>
      <c r="C46" s="321" t="s">
        <v>1875</v>
      </c>
      <c r="D46" s="321" t="s">
        <v>245</v>
      </c>
      <c r="E46" s="322">
        <v>1</v>
      </c>
      <c r="F46" s="322"/>
      <c r="G46" s="322"/>
      <c r="H46" s="322"/>
    </row>
    <row r="47" spans="1:8" s="2" customFormat="1" ht="13.5" customHeight="1">
      <c r="A47" s="320">
        <v>30</v>
      </c>
      <c r="B47" s="321" t="s">
        <v>1876</v>
      </c>
      <c r="C47" s="321" t="s">
        <v>1877</v>
      </c>
      <c r="D47" s="321" t="s">
        <v>245</v>
      </c>
      <c r="E47" s="322">
        <v>1</v>
      </c>
      <c r="F47" s="322"/>
      <c r="G47" s="322"/>
      <c r="H47" s="322"/>
    </row>
    <row r="48" spans="1:8" s="2" customFormat="1" ht="24" customHeight="1">
      <c r="A48" s="320">
        <v>31</v>
      </c>
      <c r="B48" s="321" t="s">
        <v>1878</v>
      </c>
      <c r="C48" s="321" t="s">
        <v>1879</v>
      </c>
      <c r="D48" s="321" t="s">
        <v>245</v>
      </c>
      <c r="E48" s="322">
        <v>1</v>
      </c>
      <c r="F48" s="322"/>
      <c r="G48" s="322"/>
      <c r="H48" s="322"/>
    </row>
    <row r="49" spans="1:8" s="2" customFormat="1" ht="34.5" customHeight="1">
      <c r="A49" s="320">
        <v>32</v>
      </c>
      <c r="B49" s="321" t="s">
        <v>1880</v>
      </c>
      <c r="C49" s="321" t="s">
        <v>1881</v>
      </c>
      <c r="D49" s="321" t="s">
        <v>245</v>
      </c>
      <c r="E49" s="322">
        <v>2</v>
      </c>
      <c r="F49" s="322"/>
      <c r="G49" s="322"/>
      <c r="H49" s="322"/>
    </row>
    <row r="50" spans="1:8" s="2" customFormat="1" ht="24" customHeight="1">
      <c r="A50" s="320">
        <v>33</v>
      </c>
      <c r="B50" s="321" t="s">
        <v>1882</v>
      </c>
      <c r="C50" s="321" t="s">
        <v>1883</v>
      </c>
      <c r="D50" s="321" t="s">
        <v>245</v>
      </c>
      <c r="E50" s="322">
        <v>1</v>
      </c>
      <c r="F50" s="322"/>
      <c r="G50" s="322"/>
      <c r="H50" s="322"/>
    </row>
    <row r="51" spans="1:8" s="2" customFormat="1" ht="24" customHeight="1">
      <c r="A51" s="320">
        <v>34</v>
      </c>
      <c r="B51" s="321" t="s">
        <v>1884</v>
      </c>
      <c r="C51" s="321" t="s">
        <v>1885</v>
      </c>
      <c r="D51" s="321" t="s">
        <v>245</v>
      </c>
      <c r="E51" s="322">
        <v>1</v>
      </c>
      <c r="F51" s="322"/>
      <c r="G51" s="322"/>
      <c r="H51" s="322"/>
    </row>
    <row r="52" spans="1:8" s="2" customFormat="1" ht="24" customHeight="1">
      <c r="A52" s="320">
        <v>35</v>
      </c>
      <c r="B52" s="321" t="s">
        <v>1886</v>
      </c>
      <c r="C52" s="321" t="s">
        <v>1887</v>
      </c>
      <c r="D52" s="321" t="s">
        <v>245</v>
      </c>
      <c r="E52" s="322">
        <v>2</v>
      </c>
      <c r="F52" s="322"/>
      <c r="G52" s="322"/>
      <c r="H52" s="322"/>
    </row>
    <row r="53" spans="1:8" s="2" customFormat="1" ht="24" customHeight="1">
      <c r="A53" s="320">
        <v>36</v>
      </c>
      <c r="B53" s="321" t="s">
        <v>1888</v>
      </c>
      <c r="C53" s="321" t="s">
        <v>1889</v>
      </c>
      <c r="D53" s="321" t="s">
        <v>245</v>
      </c>
      <c r="E53" s="322">
        <v>1</v>
      </c>
      <c r="F53" s="322"/>
      <c r="G53" s="322"/>
      <c r="H53" s="322"/>
    </row>
    <row r="54" spans="1:8" s="2" customFormat="1" ht="13.5" customHeight="1">
      <c r="A54" s="320">
        <v>37</v>
      </c>
      <c r="B54" s="321" t="s">
        <v>1890</v>
      </c>
      <c r="C54" s="321" t="s">
        <v>1891</v>
      </c>
      <c r="D54" s="321" t="s">
        <v>245</v>
      </c>
      <c r="E54" s="322">
        <v>1</v>
      </c>
      <c r="F54" s="322"/>
      <c r="G54" s="322"/>
      <c r="H54" s="322"/>
    </row>
    <row r="55" spans="1:8" s="2" customFormat="1" ht="24" customHeight="1">
      <c r="A55" s="320">
        <v>38</v>
      </c>
      <c r="B55" s="321" t="s">
        <v>1892</v>
      </c>
      <c r="C55" s="321" t="s">
        <v>1893</v>
      </c>
      <c r="D55" s="321" t="s">
        <v>245</v>
      </c>
      <c r="E55" s="322">
        <v>1</v>
      </c>
      <c r="F55" s="322"/>
      <c r="G55" s="322"/>
      <c r="H55" s="322"/>
    </row>
    <row r="56" spans="1:8" s="2" customFormat="1" ht="13.5" customHeight="1">
      <c r="A56" s="320">
        <v>39</v>
      </c>
      <c r="B56" s="321" t="s">
        <v>1894</v>
      </c>
      <c r="C56" s="321" t="s">
        <v>1895</v>
      </c>
      <c r="D56" s="321" t="s">
        <v>245</v>
      </c>
      <c r="E56" s="322">
        <v>2</v>
      </c>
      <c r="F56" s="322"/>
      <c r="G56" s="322"/>
      <c r="H56" s="322"/>
    </row>
    <row r="57" spans="1:8" s="2" customFormat="1" ht="13.5" customHeight="1">
      <c r="A57" s="320">
        <v>40</v>
      </c>
      <c r="B57" s="321" t="s">
        <v>1896</v>
      </c>
      <c r="C57" s="321" t="s">
        <v>1897</v>
      </c>
      <c r="D57" s="321" t="s">
        <v>144</v>
      </c>
      <c r="E57" s="322">
        <v>25</v>
      </c>
      <c r="F57" s="322"/>
      <c r="G57" s="322"/>
      <c r="H57" s="322"/>
    </row>
    <row r="58" spans="1:8" s="2" customFormat="1" ht="13.5" customHeight="1">
      <c r="A58" s="320">
        <v>41</v>
      </c>
      <c r="B58" s="321" t="s">
        <v>1898</v>
      </c>
      <c r="C58" s="321" t="s">
        <v>1899</v>
      </c>
      <c r="D58" s="321" t="s">
        <v>144</v>
      </c>
      <c r="E58" s="322">
        <v>5</v>
      </c>
      <c r="F58" s="322"/>
      <c r="G58" s="322"/>
      <c r="H58" s="322"/>
    </row>
    <row r="59" spans="1:8" s="2" customFormat="1" ht="13.5" customHeight="1">
      <c r="A59" s="320">
        <v>42</v>
      </c>
      <c r="B59" s="321" t="s">
        <v>1900</v>
      </c>
      <c r="C59" s="321" t="s">
        <v>1901</v>
      </c>
      <c r="D59" s="321" t="s">
        <v>245</v>
      </c>
      <c r="E59" s="322">
        <v>1</v>
      </c>
      <c r="F59" s="322"/>
      <c r="G59" s="322"/>
      <c r="H59" s="322"/>
    </row>
    <row r="60" spans="1:8" s="2" customFormat="1" ht="13.5" customHeight="1">
      <c r="A60" s="320">
        <v>43</v>
      </c>
      <c r="B60" s="321" t="s">
        <v>1902</v>
      </c>
      <c r="C60" s="321" t="s">
        <v>1903</v>
      </c>
      <c r="D60" s="321" t="s">
        <v>245</v>
      </c>
      <c r="E60" s="322">
        <v>1</v>
      </c>
      <c r="F60" s="322"/>
      <c r="G60" s="322"/>
      <c r="H60" s="322"/>
    </row>
    <row r="61" spans="1:8" s="2" customFormat="1" ht="13.5" customHeight="1">
      <c r="A61" s="320">
        <v>44</v>
      </c>
      <c r="B61" s="321" t="s">
        <v>1904</v>
      </c>
      <c r="C61" s="321" t="s">
        <v>1905</v>
      </c>
      <c r="D61" s="321" t="s">
        <v>245</v>
      </c>
      <c r="E61" s="322">
        <v>1</v>
      </c>
      <c r="F61" s="322"/>
      <c r="G61" s="322"/>
      <c r="H61" s="322"/>
    </row>
    <row r="62" spans="1:8" s="2" customFormat="1" ht="13.5" customHeight="1">
      <c r="A62" s="320">
        <v>45</v>
      </c>
      <c r="B62" s="321" t="s">
        <v>1906</v>
      </c>
      <c r="C62" s="321" t="s">
        <v>1907</v>
      </c>
      <c r="D62" s="321" t="s">
        <v>245</v>
      </c>
      <c r="E62" s="322">
        <v>1</v>
      </c>
      <c r="F62" s="322"/>
      <c r="G62" s="322"/>
      <c r="H62" s="322"/>
    </row>
    <row r="63" spans="1:8" s="2" customFormat="1" ht="13.5" customHeight="1">
      <c r="A63" s="320">
        <v>46</v>
      </c>
      <c r="B63" s="321" t="s">
        <v>1908</v>
      </c>
      <c r="C63" s="321" t="s">
        <v>1909</v>
      </c>
      <c r="D63" s="321" t="s">
        <v>245</v>
      </c>
      <c r="E63" s="322">
        <v>1</v>
      </c>
      <c r="F63" s="322"/>
      <c r="G63" s="322"/>
      <c r="H63" s="322"/>
    </row>
    <row r="64" spans="1:8" s="2" customFormat="1" ht="13.5" customHeight="1">
      <c r="A64" s="320">
        <v>47</v>
      </c>
      <c r="B64" s="321" t="s">
        <v>1910</v>
      </c>
      <c r="C64" s="321" t="s">
        <v>1911</v>
      </c>
      <c r="D64" s="321" t="s">
        <v>245</v>
      </c>
      <c r="E64" s="322">
        <v>3</v>
      </c>
      <c r="F64" s="322"/>
      <c r="G64" s="322"/>
      <c r="H64" s="322"/>
    </row>
    <row r="65" spans="1:8" s="2" customFormat="1" ht="13.5" customHeight="1">
      <c r="A65" s="320">
        <v>48</v>
      </c>
      <c r="B65" s="321" t="s">
        <v>1912</v>
      </c>
      <c r="C65" s="321" t="s">
        <v>1913</v>
      </c>
      <c r="D65" s="321" t="s">
        <v>245</v>
      </c>
      <c r="E65" s="322">
        <v>2</v>
      </c>
      <c r="F65" s="322"/>
      <c r="G65" s="322"/>
      <c r="H65" s="322"/>
    </row>
    <row r="66" spans="1:8" s="2" customFormat="1" ht="13.5" customHeight="1">
      <c r="A66" s="320">
        <v>49</v>
      </c>
      <c r="B66" s="321" t="s">
        <v>1914</v>
      </c>
      <c r="C66" s="321" t="s">
        <v>1915</v>
      </c>
      <c r="D66" s="321" t="s">
        <v>245</v>
      </c>
      <c r="E66" s="322">
        <v>1</v>
      </c>
      <c r="F66" s="322"/>
      <c r="G66" s="322"/>
      <c r="H66" s="322"/>
    </row>
    <row r="67" spans="1:8" s="2" customFormat="1" ht="13.5" customHeight="1">
      <c r="A67" s="320">
        <v>50</v>
      </c>
      <c r="B67" s="321" t="s">
        <v>1916</v>
      </c>
      <c r="C67" s="321" t="s">
        <v>1917</v>
      </c>
      <c r="D67" s="321" t="s">
        <v>245</v>
      </c>
      <c r="E67" s="322">
        <v>2</v>
      </c>
      <c r="F67" s="322"/>
      <c r="G67" s="322"/>
      <c r="H67" s="322"/>
    </row>
    <row r="68" spans="1:8" s="2" customFormat="1" ht="13.5" customHeight="1">
      <c r="A68" s="320">
        <v>51</v>
      </c>
      <c r="B68" s="321" t="s">
        <v>1918</v>
      </c>
      <c r="C68" s="321" t="s">
        <v>1919</v>
      </c>
      <c r="D68" s="321" t="s">
        <v>245</v>
      </c>
      <c r="E68" s="322">
        <v>8</v>
      </c>
      <c r="F68" s="322"/>
      <c r="G68" s="322"/>
      <c r="H68" s="322"/>
    </row>
    <row r="69" spans="1:8" s="2" customFormat="1" ht="13.5" customHeight="1">
      <c r="A69" s="317">
        <v>52</v>
      </c>
      <c r="B69" s="318" t="s">
        <v>1920</v>
      </c>
      <c r="C69" s="318" t="s">
        <v>1921</v>
      </c>
      <c r="D69" s="318" t="s">
        <v>245</v>
      </c>
      <c r="E69" s="319">
        <v>1</v>
      </c>
      <c r="F69" s="319"/>
      <c r="G69" s="319"/>
      <c r="H69" s="319"/>
    </row>
    <row r="70" spans="1:8" s="2" customFormat="1" ht="24" customHeight="1">
      <c r="A70" s="317">
        <v>53</v>
      </c>
      <c r="B70" s="318" t="s">
        <v>1922</v>
      </c>
      <c r="C70" s="318" t="s">
        <v>1923</v>
      </c>
      <c r="D70" s="318" t="s">
        <v>245</v>
      </c>
      <c r="E70" s="319">
        <v>2</v>
      </c>
      <c r="F70" s="319"/>
      <c r="G70" s="319"/>
      <c r="H70" s="319"/>
    </row>
    <row r="71" spans="1:8" s="2" customFormat="1" ht="24" customHeight="1">
      <c r="A71" s="317">
        <v>54</v>
      </c>
      <c r="B71" s="318" t="s">
        <v>1924</v>
      </c>
      <c r="C71" s="318" t="s">
        <v>1925</v>
      </c>
      <c r="D71" s="318" t="s">
        <v>245</v>
      </c>
      <c r="E71" s="319">
        <v>1</v>
      </c>
      <c r="F71" s="319"/>
      <c r="G71" s="319"/>
      <c r="H71" s="319"/>
    </row>
    <row r="72" spans="1:8" s="2" customFormat="1" ht="24" customHeight="1">
      <c r="A72" s="317">
        <v>55</v>
      </c>
      <c r="B72" s="318" t="s">
        <v>1926</v>
      </c>
      <c r="C72" s="318" t="s">
        <v>1927</v>
      </c>
      <c r="D72" s="318" t="s">
        <v>245</v>
      </c>
      <c r="E72" s="319">
        <v>2</v>
      </c>
      <c r="F72" s="319"/>
      <c r="G72" s="319"/>
      <c r="H72" s="319"/>
    </row>
    <row r="73" spans="1:8" s="2" customFormat="1" ht="13.5" customHeight="1">
      <c r="A73" s="317">
        <v>56</v>
      </c>
      <c r="B73" s="318" t="s">
        <v>1928</v>
      </c>
      <c r="C73" s="318" t="s">
        <v>1929</v>
      </c>
      <c r="D73" s="318" t="s">
        <v>144</v>
      </c>
      <c r="E73" s="319">
        <v>10</v>
      </c>
      <c r="F73" s="319"/>
      <c r="G73" s="319"/>
      <c r="H73" s="319"/>
    </row>
    <row r="74" spans="1:8" s="2" customFormat="1" ht="13.5" customHeight="1">
      <c r="A74" s="317">
        <v>57</v>
      </c>
      <c r="B74" s="318" t="s">
        <v>1930</v>
      </c>
      <c r="C74" s="318" t="s">
        <v>1931</v>
      </c>
      <c r="D74" s="318" t="s">
        <v>320</v>
      </c>
      <c r="E74" s="319">
        <v>0.507</v>
      </c>
      <c r="F74" s="319"/>
      <c r="G74" s="319"/>
      <c r="H74" s="319"/>
    </row>
    <row r="75" spans="1:8" s="2" customFormat="1" ht="28.5" customHeight="1">
      <c r="A75" s="314"/>
      <c r="B75" s="315" t="s">
        <v>1932</v>
      </c>
      <c r="C75" s="315" t="s">
        <v>1933</v>
      </c>
      <c r="D75" s="315"/>
      <c r="E75" s="316"/>
      <c r="F75" s="316"/>
      <c r="G75" s="316"/>
      <c r="H75" s="316"/>
    </row>
    <row r="76" spans="1:8" s="2" customFormat="1" ht="24" customHeight="1">
      <c r="A76" s="317">
        <v>58</v>
      </c>
      <c r="B76" s="318" t="s">
        <v>1934</v>
      </c>
      <c r="C76" s="318" t="s">
        <v>1935</v>
      </c>
      <c r="D76" s="318" t="s">
        <v>144</v>
      </c>
      <c r="E76" s="319">
        <v>2</v>
      </c>
      <c r="F76" s="319"/>
      <c r="G76" s="319"/>
      <c r="H76" s="319"/>
    </row>
    <row r="77" spans="1:8" s="2" customFormat="1" ht="24" customHeight="1">
      <c r="A77" s="317">
        <v>59</v>
      </c>
      <c r="B77" s="318" t="s">
        <v>1936</v>
      </c>
      <c r="C77" s="318" t="s">
        <v>1937</v>
      </c>
      <c r="D77" s="318" t="s">
        <v>245</v>
      </c>
      <c r="E77" s="319">
        <v>1</v>
      </c>
      <c r="F77" s="319"/>
      <c r="G77" s="319"/>
      <c r="H77" s="319"/>
    </row>
    <row r="78" spans="1:8" s="2" customFormat="1" ht="24" customHeight="1">
      <c r="A78" s="317">
        <v>60</v>
      </c>
      <c r="B78" s="318" t="s">
        <v>1938</v>
      </c>
      <c r="C78" s="318" t="s">
        <v>1939</v>
      </c>
      <c r="D78" s="318" t="s">
        <v>245</v>
      </c>
      <c r="E78" s="319">
        <v>1</v>
      </c>
      <c r="F78" s="319"/>
      <c r="G78" s="319"/>
      <c r="H78" s="319"/>
    </row>
    <row r="79" spans="1:8" s="2" customFormat="1" ht="24" customHeight="1">
      <c r="A79" s="317">
        <v>61</v>
      </c>
      <c r="B79" s="318" t="s">
        <v>1940</v>
      </c>
      <c r="C79" s="318" t="s">
        <v>1941</v>
      </c>
      <c r="D79" s="318" t="s">
        <v>245</v>
      </c>
      <c r="E79" s="319">
        <v>2</v>
      </c>
      <c r="F79" s="319"/>
      <c r="G79" s="319"/>
      <c r="H79" s="319"/>
    </row>
    <row r="80" spans="1:8" s="2" customFormat="1" ht="24" customHeight="1">
      <c r="A80" s="317">
        <v>62</v>
      </c>
      <c r="B80" s="318" t="s">
        <v>1942</v>
      </c>
      <c r="C80" s="318" t="s">
        <v>1943</v>
      </c>
      <c r="D80" s="318" t="s">
        <v>245</v>
      </c>
      <c r="E80" s="319">
        <v>2</v>
      </c>
      <c r="F80" s="319"/>
      <c r="G80" s="319"/>
      <c r="H80" s="319"/>
    </row>
    <row r="81" spans="1:8" s="2" customFormat="1" ht="24" customHeight="1">
      <c r="A81" s="317">
        <v>63</v>
      </c>
      <c r="B81" s="318" t="s">
        <v>1944</v>
      </c>
      <c r="C81" s="318" t="s">
        <v>1945</v>
      </c>
      <c r="D81" s="318" t="s">
        <v>245</v>
      </c>
      <c r="E81" s="319">
        <v>1</v>
      </c>
      <c r="F81" s="319"/>
      <c r="G81" s="319"/>
      <c r="H81" s="319"/>
    </row>
    <row r="82" spans="1:8" s="2" customFormat="1" ht="24" customHeight="1">
      <c r="A82" s="317">
        <v>64</v>
      </c>
      <c r="B82" s="318" t="s">
        <v>1946</v>
      </c>
      <c r="C82" s="318" t="s">
        <v>1947</v>
      </c>
      <c r="D82" s="318" t="s">
        <v>245</v>
      </c>
      <c r="E82" s="319">
        <v>2</v>
      </c>
      <c r="F82" s="319"/>
      <c r="G82" s="319"/>
      <c r="H82" s="319"/>
    </row>
    <row r="83" spans="1:8" s="2" customFormat="1" ht="24" customHeight="1">
      <c r="A83" s="317">
        <v>65</v>
      </c>
      <c r="B83" s="318" t="s">
        <v>1948</v>
      </c>
      <c r="C83" s="318" t="s">
        <v>1949</v>
      </c>
      <c r="D83" s="318" t="s">
        <v>320</v>
      </c>
      <c r="E83" s="319">
        <v>0.25</v>
      </c>
      <c r="F83" s="319"/>
      <c r="G83" s="319"/>
      <c r="H83" s="319"/>
    </row>
    <row r="84" spans="1:8" s="2" customFormat="1" ht="24" customHeight="1">
      <c r="A84" s="320">
        <v>66</v>
      </c>
      <c r="B84" s="321" t="s">
        <v>1950</v>
      </c>
      <c r="C84" s="321" t="s">
        <v>1951</v>
      </c>
      <c r="D84" s="321" t="s">
        <v>245</v>
      </c>
      <c r="E84" s="322">
        <v>3</v>
      </c>
      <c r="F84" s="322"/>
      <c r="G84" s="322"/>
      <c r="H84" s="322"/>
    </row>
    <row r="85" spans="1:8" s="2" customFormat="1" ht="24" customHeight="1">
      <c r="A85" s="320">
        <v>67</v>
      </c>
      <c r="B85" s="321" t="s">
        <v>1952</v>
      </c>
      <c r="C85" s="321" t="s">
        <v>1953</v>
      </c>
      <c r="D85" s="321" t="s">
        <v>245</v>
      </c>
      <c r="E85" s="322">
        <v>1</v>
      </c>
      <c r="F85" s="322"/>
      <c r="G85" s="322"/>
      <c r="H85" s="322"/>
    </row>
    <row r="86" spans="1:8" s="2" customFormat="1" ht="45" customHeight="1">
      <c r="A86" s="320">
        <v>68</v>
      </c>
      <c r="B86" s="321" t="s">
        <v>1954</v>
      </c>
      <c r="C86" s="321" t="s">
        <v>1955</v>
      </c>
      <c r="D86" s="321" t="s">
        <v>245</v>
      </c>
      <c r="E86" s="322">
        <v>1</v>
      </c>
      <c r="F86" s="322"/>
      <c r="G86" s="322"/>
      <c r="H86" s="322"/>
    </row>
    <row r="87" spans="1:8" s="2" customFormat="1" ht="24" customHeight="1">
      <c r="A87" s="320">
        <v>69</v>
      </c>
      <c r="B87" s="321" t="s">
        <v>1956</v>
      </c>
      <c r="C87" s="321" t="s">
        <v>1957</v>
      </c>
      <c r="D87" s="321" t="s">
        <v>245</v>
      </c>
      <c r="E87" s="322">
        <v>1</v>
      </c>
      <c r="F87" s="322"/>
      <c r="G87" s="322"/>
      <c r="H87" s="322"/>
    </row>
    <row r="88" spans="1:8" s="2" customFormat="1" ht="24" customHeight="1">
      <c r="A88" s="320">
        <v>70</v>
      </c>
      <c r="B88" s="321" t="s">
        <v>1958</v>
      </c>
      <c r="C88" s="321" t="s">
        <v>1959</v>
      </c>
      <c r="D88" s="321" t="s">
        <v>245</v>
      </c>
      <c r="E88" s="322">
        <v>1</v>
      </c>
      <c r="F88" s="322"/>
      <c r="G88" s="322"/>
      <c r="H88" s="322"/>
    </row>
    <row r="89" spans="1:8" s="2" customFormat="1" ht="24" customHeight="1">
      <c r="A89" s="317">
        <v>71</v>
      </c>
      <c r="B89" s="318" t="s">
        <v>1960</v>
      </c>
      <c r="C89" s="318" t="s">
        <v>1961</v>
      </c>
      <c r="D89" s="318" t="s">
        <v>245</v>
      </c>
      <c r="E89" s="319">
        <v>1</v>
      </c>
      <c r="F89" s="319"/>
      <c r="G89" s="319"/>
      <c r="H89" s="319"/>
    </row>
    <row r="90" spans="1:8" s="2" customFormat="1" ht="13.5" customHeight="1">
      <c r="A90" s="317">
        <v>72</v>
      </c>
      <c r="B90" s="318" t="s">
        <v>1962</v>
      </c>
      <c r="C90" s="318" t="s">
        <v>1963</v>
      </c>
      <c r="D90" s="318" t="s">
        <v>245</v>
      </c>
      <c r="E90" s="319">
        <v>3</v>
      </c>
      <c r="F90" s="319"/>
      <c r="G90" s="319"/>
      <c r="H90" s="319"/>
    </row>
    <row r="91" spans="1:8" s="2" customFormat="1" ht="13.5" customHeight="1">
      <c r="A91" s="317">
        <v>73</v>
      </c>
      <c r="B91" s="318" t="s">
        <v>1964</v>
      </c>
      <c r="C91" s="318" t="s">
        <v>1965</v>
      </c>
      <c r="D91" s="318" t="s">
        <v>245</v>
      </c>
      <c r="E91" s="319">
        <v>1</v>
      </c>
      <c r="F91" s="319"/>
      <c r="G91" s="319"/>
      <c r="H91" s="319"/>
    </row>
    <row r="92" spans="1:8" s="2" customFormat="1" ht="24" customHeight="1">
      <c r="A92" s="317">
        <v>74</v>
      </c>
      <c r="B92" s="318" t="s">
        <v>1966</v>
      </c>
      <c r="C92" s="318" t="s">
        <v>1967</v>
      </c>
      <c r="D92" s="318" t="s">
        <v>245</v>
      </c>
      <c r="E92" s="319">
        <v>1</v>
      </c>
      <c r="F92" s="319"/>
      <c r="G92" s="319"/>
      <c r="H92" s="319"/>
    </row>
    <row r="93" spans="1:8" s="2" customFormat="1" ht="24" customHeight="1">
      <c r="A93" s="317">
        <v>75</v>
      </c>
      <c r="B93" s="318" t="s">
        <v>1968</v>
      </c>
      <c r="C93" s="318" t="s">
        <v>1969</v>
      </c>
      <c r="D93" s="318" t="s">
        <v>245</v>
      </c>
      <c r="E93" s="319">
        <v>1</v>
      </c>
      <c r="F93" s="319"/>
      <c r="G93" s="319"/>
      <c r="H93" s="319"/>
    </row>
    <row r="94" spans="1:8" s="2" customFormat="1" ht="13.5" customHeight="1">
      <c r="A94" s="317">
        <v>76</v>
      </c>
      <c r="B94" s="318" t="s">
        <v>1970</v>
      </c>
      <c r="C94" s="318" t="s">
        <v>1971</v>
      </c>
      <c r="D94" s="318" t="s">
        <v>320</v>
      </c>
      <c r="E94" s="319">
        <v>0.2</v>
      </c>
      <c r="F94" s="319"/>
      <c r="G94" s="319"/>
      <c r="H94" s="319"/>
    </row>
    <row r="95" spans="1:8" s="2" customFormat="1" ht="28.5" customHeight="1">
      <c r="A95" s="314"/>
      <c r="B95" s="315" t="s">
        <v>1972</v>
      </c>
      <c r="C95" s="315" t="s">
        <v>1973</v>
      </c>
      <c r="D95" s="315"/>
      <c r="E95" s="316"/>
      <c r="F95" s="316"/>
      <c r="G95" s="316"/>
      <c r="H95" s="316"/>
    </row>
    <row r="96" spans="1:8" s="2" customFormat="1" ht="24" customHeight="1">
      <c r="A96" s="317">
        <v>77</v>
      </c>
      <c r="B96" s="318" t="s">
        <v>1974</v>
      </c>
      <c r="C96" s="318" t="s">
        <v>1975</v>
      </c>
      <c r="D96" s="318" t="s">
        <v>144</v>
      </c>
      <c r="E96" s="319">
        <v>650</v>
      </c>
      <c r="F96" s="319"/>
      <c r="G96" s="319"/>
      <c r="H96" s="319"/>
    </row>
    <row r="97" spans="1:8" s="2" customFormat="1" ht="24" customHeight="1">
      <c r="A97" s="317">
        <v>78</v>
      </c>
      <c r="B97" s="318" t="s">
        <v>1976</v>
      </c>
      <c r="C97" s="318" t="s">
        <v>1977</v>
      </c>
      <c r="D97" s="318" t="s">
        <v>144</v>
      </c>
      <c r="E97" s="319">
        <v>470</v>
      </c>
      <c r="F97" s="319"/>
      <c r="G97" s="319"/>
      <c r="H97" s="319"/>
    </row>
    <row r="98" spans="1:8" s="2" customFormat="1" ht="24" customHeight="1">
      <c r="A98" s="317">
        <v>79</v>
      </c>
      <c r="B98" s="318" t="s">
        <v>1978</v>
      </c>
      <c r="C98" s="318" t="s">
        <v>1979</v>
      </c>
      <c r="D98" s="318" t="s">
        <v>144</v>
      </c>
      <c r="E98" s="319">
        <v>24</v>
      </c>
      <c r="F98" s="319"/>
      <c r="G98" s="319"/>
      <c r="H98" s="319"/>
    </row>
    <row r="99" spans="1:8" s="2" customFormat="1" ht="24" customHeight="1">
      <c r="A99" s="317">
        <v>80</v>
      </c>
      <c r="B99" s="318" t="s">
        <v>1980</v>
      </c>
      <c r="C99" s="318" t="s">
        <v>1981</v>
      </c>
      <c r="D99" s="318" t="s">
        <v>245</v>
      </c>
      <c r="E99" s="319">
        <v>1120</v>
      </c>
      <c r="F99" s="319"/>
      <c r="G99" s="319"/>
      <c r="H99" s="319"/>
    </row>
    <row r="100" spans="1:8" s="2" customFormat="1" ht="13.5" customHeight="1">
      <c r="A100" s="317">
        <v>81</v>
      </c>
      <c r="B100" s="318" t="s">
        <v>1982</v>
      </c>
      <c r="C100" s="318" t="s">
        <v>1983</v>
      </c>
      <c r="D100" s="318" t="s">
        <v>245</v>
      </c>
      <c r="E100" s="319">
        <v>24</v>
      </c>
      <c r="F100" s="319"/>
      <c r="G100" s="319"/>
      <c r="H100" s="319"/>
    </row>
    <row r="101" spans="1:8" s="2" customFormat="1" ht="24" customHeight="1">
      <c r="A101" s="317">
        <v>82</v>
      </c>
      <c r="B101" s="318" t="s">
        <v>1984</v>
      </c>
      <c r="C101" s="318" t="s">
        <v>1985</v>
      </c>
      <c r="D101" s="318" t="s">
        <v>320</v>
      </c>
      <c r="E101" s="319">
        <v>2.98</v>
      </c>
      <c r="F101" s="319"/>
      <c r="G101" s="319"/>
      <c r="H101" s="319"/>
    </row>
    <row r="102" spans="1:8" s="2" customFormat="1" ht="13.5" customHeight="1">
      <c r="A102" s="317">
        <v>83</v>
      </c>
      <c r="B102" s="318" t="s">
        <v>1986</v>
      </c>
      <c r="C102" s="318" t="s">
        <v>1987</v>
      </c>
      <c r="D102" s="318" t="s">
        <v>144</v>
      </c>
      <c r="E102" s="319">
        <v>580</v>
      </c>
      <c r="F102" s="319"/>
      <c r="G102" s="319"/>
      <c r="H102" s="319"/>
    </row>
    <row r="103" spans="1:8" s="2" customFormat="1" ht="13.5" customHeight="1">
      <c r="A103" s="317">
        <v>84</v>
      </c>
      <c r="B103" s="318" t="s">
        <v>1988</v>
      </c>
      <c r="C103" s="318" t="s">
        <v>1989</v>
      </c>
      <c r="D103" s="318" t="s">
        <v>144</v>
      </c>
      <c r="E103" s="319">
        <v>100</v>
      </c>
      <c r="F103" s="319"/>
      <c r="G103" s="319"/>
      <c r="H103" s="319"/>
    </row>
    <row r="104" spans="1:8" s="2" customFormat="1" ht="13.5" customHeight="1">
      <c r="A104" s="317">
        <v>85</v>
      </c>
      <c r="B104" s="318" t="s">
        <v>1990</v>
      </c>
      <c r="C104" s="318" t="s">
        <v>1991</v>
      </c>
      <c r="D104" s="318" t="s">
        <v>144</v>
      </c>
      <c r="E104" s="319">
        <v>50</v>
      </c>
      <c r="F104" s="319"/>
      <c r="G104" s="319"/>
      <c r="H104" s="319"/>
    </row>
    <row r="105" spans="1:8" s="2" customFormat="1" ht="13.5" customHeight="1">
      <c r="A105" s="317">
        <v>86</v>
      </c>
      <c r="B105" s="318" t="s">
        <v>1992</v>
      </c>
      <c r="C105" s="318" t="s">
        <v>1993</v>
      </c>
      <c r="D105" s="318" t="s">
        <v>144</v>
      </c>
      <c r="E105" s="319">
        <v>95</v>
      </c>
      <c r="F105" s="319"/>
      <c r="G105" s="319"/>
      <c r="H105" s="319"/>
    </row>
    <row r="106" spans="1:8" s="2" customFormat="1" ht="13.5" customHeight="1">
      <c r="A106" s="317">
        <v>87</v>
      </c>
      <c r="B106" s="318" t="s">
        <v>1994</v>
      </c>
      <c r="C106" s="318" t="s">
        <v>1995</v>
      </c>
      <c r="D106" s="318" t="s">
        <v>144</v>
      </c>
      <c r="E106" s="319">
        <v>145</v>
      </c>
      <c r="F106" s="319"/>
      <c r="G106" s="319"/>
      <c r="H106" s="319"/>
    </row>
    <row r="107" spans="1:8" s="2" customFormat="1" ht="13.5" customHeight="1">
      <c r="A107" s="317">
        <v>88</v>
      </c>
      <c r="B107" s="318" t="s">
        <v>1996</v>
      </c>
      <c r="C107" s="318" t="s">
        <v>1997</v>
      </c>
      <c r="D107" s="318" t="s">
        <v>144</v>
      </c>
      <c r="E107" s="319">
        <v>75</v>
      </c>
      <c r="F107" s="319"/>
      <c r="G107" s="319"/>
      <c r="H107" s="319"/>
    </row>
    <row r="108" spans="1:8" s="2" customFormat="1" ht="24" customHeight="1">
      <c r="A108" s="317">
        <v>89</v>
      </c>
      <c r="B108" s="318" t="s">
        <v>1998</v>
      </c>
      <c r="C108" s="318" t="s">
        <v>1999</v>
      </c>
      <c r="D108" s="318" t="s">
        <v>245</v>
      </c>
      <c r="E108" s="319">
        <v>2</v>
      </c>
      <c r="F108" s="319"/>
      <c r="G108" s="319"/>
      <c r="H108" s="319"/>
    </row>
    <row r="109" spans="1:8" s="2" customFormat="1" ht="13.5" customHeight="1">
      <c r="A109" s="317">
        <v>90</v>
      </c>
      <c r="B109" s="318" t="s">
        <v>2000</v>
      </c>
      <c r="C109" s="318" t="s">
        <v>2001</v>
      </c>
      <c r="D109" s="318" t="s">
        <v>144</v>
      </c>
      <c r="E109" s="319">
        <v>970</v>
      </c>
      <c r="F109" s="319"/>
      <c r="G109" s="319"/>
      <c r="H109" s="319"/>
    </row>
    <row r="110" spans="1:8" s="2" customFormat="1" ht="13.5" customHeight="1">
      <c r="A110" s="317">
        <v>91</v>
      </c>
      <c r="B110" s="318" t="s">
        <v>2002</v>
      </c>
      <c r="C110" s="318" t="s">
        <v>2003</v>
      </c>
      <c r="D110" s="318" t="s">
        <v>144</v>
      </c>
      <c r="E110" s="319">
        <v>75</v>
      </c>
      <c r="F110" s="319"/>
      <c r="G110" s="319"/>
      <c r="H110" s="319"/>
    </row>
    <row r="111" spans="1:8" s="2" customFormat="1" ht="24" customHeight="1">
      <c r="A111" s="317">
        <v>92</v>
      </c>
      <c r="B111" s="318" t="s">
        <v>2004</v>
      </c>
      <c r="C111" s="318" t="s">
        <v>2005</v>
      </c>
      <c r="D111" s="318" t="s">
        <v>320</v>
      </c>
      <c r="E111" s="319">
        <v>3.838</v>
      </c>
      <c r="F111" s="319"/>
      <c r="G111" s="319"/>
      <c r="H111" s="319"/>
    </row>
    <row r="112" spans="1:8" s="2" customFormat="1" ht="28.5" customHeight="1">
      <c r="A112" s="314"/>
      <c r="B112" s="315" t="s">
        <v>2006</v>
      </c>
      <c r="C112" s="315" t="s">
        <v>2007</v>
      </c>
      <c r="D112" s="315"/>
      <c r="E112" s="316"/>
      <c r="F112" s="316"/>
      <c r="G112" s="316"/>
      <c r="H112" s="316"/>
    </row>
    <row r="113" spans="1:8" s="2" customFormat="1" ht="24" customHeight="1">
      <c r="A113" s="317">
        <v>93</v>
      </c>
      <c r="B113" s="318" t="s">
        <v>2008</v>
      </c>
      <c r="C113" s="318" t="s">
        <v>2009</v>
      </c>
      <c r="D113" s="318" t="s">
        <v>245</v>
      </c>
      <c r="E113" s="319">
        <v>18</v>
      </c>
      <c r="F113" s="319"/>
      <c r="G113" s="319"/>
      <c r="H113" s="319"/>
    </row>
    <row r="114" spans="1:8" s="2" customFormat="1" ht="24" customHeight="1">
      <c r="A114" s="317">
        <v>94</v>
      </c>
      <c r="B114" s="318" t="s">
        <v>2010</v>
      </c>
      <c r="C114" s="318" t="s">
        <v>2011</v>
      </c>
      <c r="D114" s="318" t="s">
        <v>245</v>
      </c>
      <c r="E114" s="319">
        <v>2</v>
      </c>
      <c r="F114" s="319"/>
      <c r="G114" s="319"/>
      <c r="H114" s="319"/>
    </row>
    <row r="115" spans="1:8" s="2" customFormat="1" ht="24" customHeight="1">
      <c r="A115" s="317">
        <v>95</v>
      </c>
      <c r="B115" s="318" t="s">
        <v>2012</v>
      </c>
      <c r="C115" s="318" t="s">
        <v>2013</v>
      </c>
      <c r="D115" s="318" t="s">
        <v>245</v>
      </c>
      <c r="E115" s="319">
        <v>128</v>
      </c>
      <c r="F115" s="319"/>
      <c r="G115" s="319"/>
      <c r="H115" s="319"/>
    </row>
    <row r="116" spans="1:8" s="2" customFormat="1" ht="24" customHeight="1">
      <c r="A116" s="317">
        <v>96</v>
      </c>
      <c r="B116" s="318" t="s">
        <v>2014</v>
      </c>
      <c r="C116" s="318" t="s">
        <v>2015</v>
      </c>
      <c r="D116" s="318" t="s">
        <v>245</v>
      </c>
      <c r="E116" s="319">
        <v>9</v>
      </c>
      <c r="F116" s="319"/>
      <c r="G116" s="319"/>
      <c r="H116" s="319"/>
    </row>
    <row r="117" spans="1:8" s="2" customFormat="1" ht="24" customHeight="1">
      <c r="A117" s="317">
        <v>97</v>
      </c>
      <c r="B117" s="318" t="s">
        <v>2016</v>
      </c>
      <c r="C117" s="318" t="s">
        <v>2017</v>
      </c>
      <c r="D117" s="318" t="s">
        <v>245</v>
      </c>
      <c r="E117" s="319">
        <v>2</v>
      </c>
      <c r="F117" s="319"/>
      <c r="G117" s="319"/>
      <c r="H117" s="319"/>
    </row>
    <row r="118" spans="1:8" s="2" customFormat="1" ht="24" customHeight="1">
      <c r="A118" s="317">
        <v>98</v>
      </c>
      <c r="B118" s="318" t="s">
        <v>2018</v>
      </c>
      <c r="C118" s="318" t="s">
        <v>2019</v>
      </c>
      <c r="D118" s="318" t="s">
        <v>245</v>
      </c>
      <c r="E118" s="319">
        <v>1</v>
      </c>
      <c r="F118" s="319"/>
      <c r="G118" s="319"/>
      <c r="H118" s="319"/>
    </row>
    <row r="119" spans="1:8" s="2" customFormat="1" ht="24" customHeight="1">
      <c r="A119" s="317">
        <v>99</v>
      </c>
      <c r="B119" s="318" t="s">
        <v>2020</v>
      </c>
      <c r="C119" s="318" t="s">
        <v>2021</v>
      </c>
      <c r="D119" s="318" t="s">
        <v>320</v>
      </c>
      <c r="E119" s="319">
        <v>0.5</v>
      </c>
      <c r="F119" s="319"/>
      <c r="G119" s="319"/>
      <c r="H119" s="319"/>
    </row>
    <row r="120" spans="1:8" s="2" customFormat="1" ht="24" customHeight="1">
      <c r="A120" s="320">
        <v>100</v>
      </c>
      <c r="B120" s="321" t="s">
        <v>2022</v>
      </c>
      <c r="C120" s="321" t="s">
        <v>2023</v>
      </c>
      <c r="D120" s="321" t="s">
        <v>245</v>
      </c>
      <c r="E120" s="322">
        <v>119</v>
      </c>
      <c r="F120" s="322"/>
      <c r="G120" s="322"/>
      <c r="H120" s="322"/>
    </row>
    <row r="121" spans="1:8" s="2" customFormat="1" ht="24" customHeight="1">
      <c r="A121" s="320">
        <v>101</v>
      </c>
      <c r="B121" s="321" t="s">
        <v>2024</v>
      </c>
      <c r="C121" s="321" t="s">
        <v>2025</v>
      </c>
      <c r="D121" s="321" t="s">
        <v>245</v>
      </c>
      <c r="E121" s="322">
        <v>119</v>
      </c>
      <c r="F121" s="322"/>
      <c r="G121" s="322"/>
      <c r="H121" s="322"/>
    </row>
    <row r="122" spans="1:8" s="2" customFormat="1" ht="24" customHeight="1">
      <c r="A122" s="320">
        <v>102</v>
      </c>
      <c r="B122" s="321" t="s">
        <v>2026</v>
      </c>
      <c r="C122" s="321" t="s">
        <v>2027</v>
      </c>
      <c r="D122" s="321" t="s">
        <v>245</v>
      </c>
      <c r="E122" s="322">
        <v>119</v>
      </c>
      <c r="F122" s="322"/>
      <c r="G122" s="322"/>
      <c r="H122" s="322"/>
    </row>
    <row r="123" spans="1:8" s="2" customFormat="1" ht="24" customHeight="1">
      <c r="A123" s="320">
        <v>103</v>
      </c>
      <c r="B123" s="321" t="s">
        <v>2028</v>
      </c>
      <c r="C123" s="321" t="s">
        <v>2029</v>
      </c>
      <c r="D123" s="321" t="s">
        <v>245</v>
      </c>
      <c r="E123" s="322">
        <v>15</v>
      </c>
      <c r="F123" s="322"/>
      <c r="G123" s="322"/>
      <c r="H123" s="322"/>
    </row>
    <row r="124" spans="1:8" s="2" customFormat="1" ht="24" customHeight="1">
      <c r="A124" s="320">
        <v>104</v>
      </c>
      <c r="B124" s="321" t="s">
        <v>2030</v>
      </c>
      <c r="C124" s="321" t="s">
        <v>2031</v>
      </c>
      <c r="D124" s="321" t="s">
        <v>245</v>
      </c>
      <c r="E124" s="322">
        <v>6</v>
      </c>
      <c r="F124" s="322"/>
      <c r="G124" s="322"/>
      <c r="H124" s="322"/>
    </row>
    <row r="125" spans="1:8" s="2" customFormat="1" ht="24" customHeight="1">
      <c r="A125" s="320">
        <v>105</v>
      </c>
      <c r="B125" s="321" t="s">
        <v>2032</v>
      </c>
      <c r="C125" s="321" t="s">
        <v>2033</v>
      </c>
      <c r="D125" s="321" t="s">
        <v>245</v>
      </c>
      <c r="E125" s="322">
        <v>1</v>
      </c>
      <c r="F125" s="322"/>
      <c r="G125" s="322"/>
      <c r="H125" s="322"/>
    </row>
    <row r="126" spans="1:8" s="2" customFormat="1" ht="13.5" customHeight="1">
      <c r="A126" s="320">
        <v>106</v>
      </c>
      <c r="B126" s="321" t="s">
        <v>2034</v>
      </c>
      <c r="C126" s="321" t="s">
        <v>2035</v>
      </c>
      <c r="D126" s="321" t="s">
        <v>245</v>
      </c>
      <c r="E126" s="322">
        <v>22</v>
      </c>
      <c r="F126" s="322"/>
      <c r="G126" s="322"/>
      <c r="H126" s="322"/>
    </row>
    <row r="127" spans="1:8" s="2" customFormat="1" ht="13.5" customHeight="1">
      <c r="A127" s="320">
        <v>107</v>
      </c>
      <c r="B127" s="321" t="s">
        <v>2036</v>
      </c>
      <c r="C127" s="321" t="s">
        <v>2037</v>
      </c>
      <c r="D127" s="321" t="s">
        <v>245</v>
      </c>
      <c r="E127" s="322">
        <v>119</v>
      </c>
      <c r="F127" s="322"/>
      <c r="G127" s="322"/>
      <c r="H127" s="322"/>
    </row>
    <row r="128" spans="1:8" s="2" customFormat="1" ht="13.5" customHeight="1">
      <c r="A128" s="320">
        <v>108</v>
      </c>
      <c r="B128" s="321" t="s">
        <v>2038</v>
      </c>
      <c r="C128" s="321" t="s">
        <v>2039</v>
      </c>
      <c r="D128" s="321" t="s">
        <v>245</v>
      </c>
      <c r="E128" s="322">
        <v>22</v>
      </c>
      <c r="F128" s="322"/>
      <c r="G128" s="322"/>
      <c r="H128" s="322"/>
    </row>
    <row r="129" spans="1:8" s="2" customFormat="1" ht="13.5" customHeight="1">
      <c r="A129" s="320">
        <v>109</v>
      </c>
      <c r="B129" s="321" t="s">
        <v>2040</v>
      </c>
      <c r="C129" s="321" t="s">
        <v>2041</v>
      </c>
      <c r="D129" s="321" t="s">
        <v>245</v>
      </c>
      <c r="E129" s="322">
        <v>16</v>
      </c>
      <c r="F129" s="322"/>
      <c r="G129" s="322"/>
      <c r="H129" s="322"/>
    </row>
    <row r="130" spans="1:8" s="2" customFormat="1" ht="13.5" customHeight="1">
      <c r="A130" s="320">
        <v>110</v>
      </c>
      <c r="B130" s="321" t="s">
        <v>2042</v>
      </c>
      <c r="C130" s="321" t="s">
        <v>2043</v>
      </c>
      <c r="D130" s="321" t="s">
        <v>245</v>
      </c>
      <c r="E130" s="322">
        <v>6</v>
      </c>
      <c r="F130" s="322"/>
      <c r="G130" s="322"/>
      <c r="H130" s="322"/>
    </row>
    <row r="131" spans="1:8" s="2" customFormat="1" ht="13.5" customHeight="1">
      <c r="A131" s="320">
        <v>111</v>
      </c>
      <c r="B131" s="321" t="s">
        <v>2044</v>
      </c>
      <c r="C131" s="321" t="s">
        <v>2045</v>
      </c>
      <c r="D131" s="321" t="s">
        <v>245</v>
      </c>
      <c r="E131" s="322">
        <v>1</v>
      </c>
      <c r="F131" s="322"/>
      <c r="G131" s="322"/>
      <c r="H131" s="322"/>
    </row>
    <row r="132" spans="1:8" s="2" customFormat="1" ht="13.5" customHeight="1">
      <c r="A132" s="320">
        <v>112</v>
      </c>
      <c r="B132" s="321" t="s">
        <v>2046</v>
      </c>
      <c r="C132" s="321" t="s">
        <v>2047</v>
      </c>
      <c r="D132" s="321" t="s">
        <v>245</v>
      </c>
      <c r="E132" s="322">
        <v>8</v>
      </c>
      <c r="F132" s="322"/>
      <c r="G132" s="322"/>
      <c r="H132" s="322"/>
    </row>
    <row r="133" spans="1:8" s="2" customFormat="1" ht="13.5" customHeight="1">
      <c r="A133" s="320">
        <v>113</v>
      </c>
      <c r="B133" s="321" t="s">
        <v>2048</v>
      </c>
      <c r="C133" s="321" t="s">
        <v>2049</v>
      </c>
      <c r="D133" s="321" t="s">
        <v>245</v>
      </c>
      <c r="E133" s="322">
        <v>4</v>
      </c>
      <c r="F133" s="322"/>
      <c r="G133" s="322"/>
      <c r="H133" s="322"/>
    </row>
    <row r="134" spans="1:8" s="2" customFormat="1" ht="13.5" customHeight="1">
      <c r="A134" s="320">
        <v>114</v>
      </c>
      <c r="B134" s="321" t="s">
        <v>2050</v>
      </c>
      <c r="C134" s="321" t="s">
        <v>2051</v>
      </c>
      <c r="D134" s="321" t="s">
        <v>245</v>
      </c>
      <c r="E134" s="322">
        <v>1</v>
      </c>
      <c r="F134" s="322"/>
      <c r="G134" s="322"/>
      <c r="H134" s="322"/>
    </row>
    <row r="135" spans="1:8" s="2" customFormat="1" ht="13.5" customHeight="1">
      <c r="A135" s="320">
        <v>115</v>
      </c>
      <c r="B135" s="321" t="s">
        <v>2052</v>
      </c>
      <c r="C135" s="321" t="s">
        <v>2053</v>
      </c>
      <c r="D135" s="321" t="s">
        <v>245</v>
      </c>
      <c r="E135" s="322">
        <v>2</v>
      </c>
      <c r="F135" s="322"/>
      <c r="G135" s="322"/>
      <c r="H135" s="322"/>
    </row>
    <row r="136" spans="1:8" s="2" customFormat="1" ht="13.5" customHeight="1">
      <c r="A136" s="320">
        <v>116</v>
      </c>
      <c r="B136" s="321" t="s">
        <v>2054</v>
      </c>
      <c r="C136" s="321" t="s">
        <v>2055</v>
      </c>
      <c r="D136" s="321" t="s">
        <v>245</v>
      </c>
      <c r="E136" s="322">
        <v>1</v>
      </c>
      <c r="F136" s="322"/>
      <c r="G136" s="322"/>
      <c r="H136" s="322"/>
    </row>
    <row r="137" spans="1:8" s="2" customFormat="1" ht="13.5" customHeight="1">
      <c r="A137" s="320">
        <v>117</v>
      </c>
      <c r="B137" s="321" t="s">
        <v>2056</v>
      </c>
      <c r="C137" s="321" t="s">
        <v>2057</v>
      </c>
      <c r="D137" s="321" t="s">
        <v>245</v>
      </c>
      <c r="E137" s="322">
        <v>1</v>
      </c>
      <c r="F137" s="322"/>
      <c r="G137" s="322"/>
      <c r="H137" s="322"/>
    </row>
    <row r="138" spans="1:8" s="2" customFormat="1" ht="24" customHeight="1">
      <c r="A138" s="320">
        <v>118</v>
      </c>
      <c r="B138" s="321" t="s">
        <v>2058</v>
      </c>
      <c r="C138" s="321" t="s">
        <v>2059</v>
      </c>
      <c r="D138" s="321" t="s">
        <v>245</v>
      </c>
      <c r="E138" s="322">
        <v>1</v>
      </c>
      <c r="F138" s="322"/>
      <c r="G138" s="322"/>
      <c r="H138" s="322"/>
    </row>
    <row r="139" spans="1:8" s="2" customFormat="1" ht="13.5" customHeight="1">
      <c r="A139" s="320">
        <v>119</v>
      </c>
      <c r="B139" s="321" t="s">
        <v>2060</v>
      </c>
      <c r="C139" s="321" t="s">
        <v>2061</v>
      </c>
      <c r="D139" s="321" t="s">
        <v>245</v>
      </c>
      <c r="E139" s="322">
        <v>44</v>
      </c>
      <c r="F139" s="322"/>
      <c r="G139" s="322"/>
      <c r="H139" s="322"/>
    </row>
    <row r="140" spans="1:8" s="2" customFormat="1" ht="13.5" customHeight="1">
      <c r="A140" s="320">
        <v>120</v>
      </c>
      <c r="B140" s="321" t="s">
        <v>1160</v>
      </c>
      <c r="C140" s="321" t="s">
        <v>2062</v>
      </c>
      <c r="D140" s="321" t="s">
        <v>245</v>
      </c>
      <c r="E140" s="322">
        <v>12</v>
      </c>
      <c r="F140" s="322"/>
      <c r="G140" s="322"/>
      <c r="H140" s="322"/>
    </row>
    <row r="141" spans="1:8" s="2" customFormat="1" ht="13.5" customHeight="1">
      <c r="A141" s="320">
        <v>121</v>
      </c>
      <c r="B141" s="321" t="s">
        <v>2063</v>
      </c>
      <c r="C141" s="321" t="s">
        <v>2064</v>
      </c>
      <c r="D141" s="321" t="s">
        <v>245</v>
      </c>
      <c r="E141" s="322">
        <v>6</v>
      </c>
      <c r="F141" s="322"/>
      <c r="G141" s="322"/>
      <c r="H141" s="322"/>
    </row>
    <row r="142" spans="1:8" s="2" customFormat="1" ht="24" customHeight="1">
      <c r="A142" s="320">
        <v>122</v>
      </c>
      <c r="B142" s="321" t="s">
        <v>2065</v>
      </c>
      <c r="C142" s="321" t="s">
        <v>2066</v>
      </c>
      <c r="D142" s="321" t="s">
        <v>245</v>
      </c>
      <c r="E142" s="322">
        <v>1</v>
      </c>
      <c r="F142" s="322"/>
      <c r="G142" s="322"/>
      <c r="H142" s="322"/>
    </row>
    <row r="143" spans="1:8" s="2" customFormat="1" ht="13.5" customHeight="1">
      <c r="A143" s="320">
        <v>123</v>
      </c>
      <c r="B143" s="321" t="s">
        <v>2067</v>
      </c>
      <c r="C143" s="321" t="s">
        <v>2068</v>
      </c>
      <c r="D143" s="321" t="s">
        <v>245</v>
      </c>
      <c r="E143" s="322">
        <v>1</v>
      </c>
      <c r="F143" s="322"/>
      <c r="G143" s="322"/>
      <c r="H143" s="322"/>
    </row>
    <row r="144" spans="1:8" s="2" customFormat="1" ht="13.5" customHeight="1">
      <c r="A144" s="320">
        <v>124</v>
      </c>
      <c r="B144" s="321" t="s">
        <v>2069</v>
      </c>
      <c r="C144" s="321" t="s">
        <v>2070</v>
      </c>
      <c r="D144" s="321" t="s">
        <v>245</v>
      </c>
      <c r="E144" s="322">
        <v>1</v>
      </c>
      <c r="F144" s="322"/>
      <c r="G144" s="322"/>
      <c r="H144" s="322"/>
    </row>
    <row r="145" spans="1:8" s="2" customFormat="1" ht="13.5" customHeight="1">
      <c r="A145" s="320">
        <v>125</v>
      </c>
      <c r="B145" s="321" t="s">
        <v>2071</v>
      </c>
      <c r="C145" s="321" t="s">
        <v>2072</v>
      </c>
      <c r="D145" s="321" t="s">
        <v>245</v>
      </c>
      <c r="E145" s="322">
        <v>8</v>
      </c>
      <c r="F145" s="322"/>
      <c r="G145" s="322"/>
      <c r="H145" s="322"/>
    </row>
    <row r="146" spans="1:8" s="2" customFormat="1" ht="24" customHeight="1">
      <c r="A146" s="320">
        <v>126</v>
      </c>
      <c r="B146" s="321" t="s">
        <v>2073</v>
      </c>
      <c r="C146" s="321" t="s">
        <v>2074</v>
      </c>
      <c r="D146" s="321" t="s">
        <v>245</v>
      </c>
      <c r="E146" s="322">
        <v>3</v>
      </c>
      <c r="F146" s="322"/>
      <c r="G146" s="322"/>
      <c r="H146" s="322"/>
    </row>
    <row r="147" spans="1:8" s="2" customFormat="1" ht="45" customHeight="1">
      <c r="A147" s="320">
        <v>127</v>
      </c>
      <c r="B147" s="321" t="s">
        <v>2075</v>
      </c>
      <c r="C147" s="321" t="s">
        <v>2076</v>
      </c>
      <c r="D147" s="321" t="s">
        <v>245</v>
      </c>
      <c r="E147" s="322">
        <v>1</v>
      </c>
      <c r="F147" s="322"/>
      <c r="G147" s="322"/>
      <c r="H147" s="322"/>
    </row>
    <row r="148" spans="1:8" s="2" customFormat="1" ht="45" customHeight="1">
      <c r="A148" s="320">
        <v>128</v>
      </c>
      <c r="B148" s="321" t="s">
        <v>2077</v>
      </c>
      <c r="C148" s="321" t="s">
        <v>2078</v>
      </c>
      <c r="D148" s="321" t="s">
        <v>245</v>
      </c>
      <c r="E148" s="322">
        <v>1</v>
      </c>
      <c r="F148" s="322"/>
      <c r="G148" s="322"/>
      <c r="H148" s="322"/>
    </row>
    <row r="149" spans="1:8" s="2" customFormat="1" ht="13.5" customHeight="1">
      <c r="A149" s="317">
        <v>129</v>
      </c>
      <c r="B149" s="318" t="s">
        <v>2079</v>
      </c>
      <c r="C149" s="318" t="s">
        <v>2080</v>
      </c>
      <c r="D149" s="318" t="s">
        <v>245</v>
      </c>
      <c r="E149" s="319">
        <v>56</v>
      </c>
      <c r="F149" s="319"/>
      <c r="G149" s="319"/>
      <c r="H149" s="319"/>
    </row>
    <row r="150" spans="1:8" s="2" customFormat="1" ht="13.5" customHeight="1">
      <c r="A150" s="317">
        <v>130</v>
      </c>
      <c r="B150" s="318" t="s">
        <v>2081</v>
      </c>
      <c r="C150" s="318" t="s">
        <v>2082</v>
      </c>
      <c r="D150" s="318" t="s">
        <v>245</v>
      </c>
      <c r="E150" s="319">
        <v>18</v>
      </c>
      <c r="F150" s="319"/>
      <c r="G150" s="319"/>
      <c r="H150" s="319"/>
    </row>
    <row r="151" spans="1:8" s="2" customFormat="1" ht="13.5" customHeight="1">
      <c r="A151" s="317">
        <v>131</v>
      </c>
      <c r="B151" s="318" t="s">
        <v>2083</v>
      </c>
      <c r="C151" s="318" t="s">
        <v>2084</v>
      </c>
      <c r="D151" s="318" t="s">
        <v>245</v>
      </c>
      <c r="E151" s="319">
        <v>6</v>
      </c>
      <c r="F151" s="319"/>
      <c r="G151" s="319"/>
      <c r="H151" s="319"/>
    </row>
    <row r="152" spans="1:8" s="2" customFormat="1" ht="13.5" customHeight="1">
      <c r="A152" s="317">
        <v>132</v>
      </c>
      <c r="B152" s="318" t="s">
        <v>2085</v>
      </c>
      <c r="C152" s="318" t="s">
        <v>2086</v>
      </c>
      <c r="D152" s="318" t="s">
        <v>245</v>
      </c>
      <c r="E152" s="319">
        <v>1</v>
      </c>
      <c r="F152" s="319"/>
      <c r="G152" s="319"/>
      <c r="H152" s="319"/>
    </row>
    <row r="153" spans="1:8" s="2" customFormat="1" ht="13.5" customHeight="1">
      <c r="A153" s="317">
        <v>133</v>
      </c>
      <c r="B153" s="318" t="s">
        <v>2087</v>
      </c>
      <c r="C153" s="318" t="s">
        <v>2088</v>
      </c>
      <c r="D153" s="318" t="s">
        <v>245</v>
      </c>
      <c r="E153" s="319">
        <v>11</v>
      </c>
      <c r="F153" s="319"/>
      <c r="G153" s="319"/>
      <c r="H153" s="319"/>
    </row>
    <row r="154" spans="1:8" s="2" customFormat="1" ht="13.5" customHeight="1">
      <c r="A154" s="317">
        <v>134</v>
      </c>
      <c r="B154" s="318" t="s">
        <v>2089</v>
      </c>
      <c r="C154" s="318" t="s">
        <v>2090</v>
      </c>
      <c r="D154" s="318" t="s">
        <v>245</v>
      </c>
      <c r="E154" s="319">
        <v>5</v>
      </c>
      <c r="F154" s="319"/>
      <c r="G154" s="319"/>
      <c r="H154" s="319"/>
    </row>
    <row r="155" spans="1:8" s="2" customFormat="1" ht="13.5" customHeight="1">
      <c r="A155" s="317">
        <v>135</v>
      </c>
      <c r="B155" s="318" t="s">
        <v>2091</v>
      </c>
      <c r="C155" s="318" t="s">
        <v>2092</v>
      </c>
      <c r="D155" s="318" t="s">
        <v>245</v>
      </c>
      <c r="E155" s="319">
        <v>1</v>
      </c>
      <c r="F155" s="319"/>
      <c r="G155" s="319"/>
      <c r="H155" s="319"/>
    </row>
    <row r="156" spans="1:8" s="2" customFormat="1" ht="24" customHeight="1">
      <c r="A156" s="317">
        <v>136</v>
      </c>
      <c r="B156" s="318" t="s">
        <v>2093</v>
      </c>
      <c r="C156" s="318" t="s">
        <v>2094</v>
      </c>
      <c r="D156" s="318" t="s">
        <v>245</v>
      </c>
      <c r="E156" s="319">
        <v>6</v>
      </c>
      <c r="F156" s="319"/>
      <c r="G156" s="319"/>
      <c r="H156" s="319"/>
    </row>
    <row r="157" spans="1:8" s="2" customFormat="1" ht="24" customHeight="1">
      <c r="A157" s="317">
        <v>137</v>
      </c>
      <c r="B157" s="318" t="s">
        <v>2095</v>
      </c>
      <c r="C157" s="318" t="s">
        <v>2096</v>
      </c>
      <c r="D157" s="318" t="s">
        <v>245</v>
      </c>
      <c r="E157" s="319">
        <v>21</v>
      </c>
      <c r="F157" s="319"/>
      <c r="G157" s="319"/>
      <c r="H157" s="319"/>
    </row>
    <row r="158" spans="1:8" s="2" customFormat="1" ht="13.5" customHeight="1">
      <c r="A158" s="317">
        <v>138</v>
      </c>
      <c r="B158" s="318" t="s">
        <v>2097</v>
      </c>
      <c r="C158" s="318" t="s">
        <v>2098</v>
      </c>
      <c r="D158" s="318" t="s">
        <v>245</v>
      </c>
      <c r="E158" s="319">
        <v>1</v>
      </c>
      <c r="F158" s="319"/>
      <c r="G158" s="319"/>
      <c r="H158" s="319"/>
    </row>
    <row r="159" spans="1:8" s="2" customFormat="1" ht="13.5" customHeight="1">
      <c r="A159" s="317">
        <v>139</v>
      </c>
      <c r="B159" s="318" t="s">
        <v>2099</v>
      </c>
      <c r="C159" s="318" t="s">
        <v>2100</v>
      </c>
      <c r="D159" s="318" t="s">
        <v>245</v>
      </c>
      <c r="E159" s="319">
        <v>119</v>
      </c>
      <c r="F159" s="319"/>
      <c r="G159" s="319"/>
      <c r="H159" s="319"/>
    </row>
    <row r="160" spans="1:8" s="2" customFormat="1" ht="13.5" customHeight="1">
      <c r="A160" s="317">
        <v>140</v>
      </c>
      <c r="B160" s="318" t="s">
        <v>2101</v>
      </c>
      <c r="C160" s="318" t="s">
        <v>2102</v>
      </c>
      <c r="D160" s="318" t="s">
        <v>245</v>
      </c>
      <c r="E160" s="319">
        <v>119</v>
      </c>
      <c r="F160" s="319"/>
      <c r="G160" s="319"/>
      <c r="H160" s="319"/>
    </row>
    <row r="161" spans="1:8" s="2" customFormat="1" ht="13.5" customHeight="1">
      <c r="A161" s="317">
        <v>141</v>
      </c>
      <c r="B161" s="318" t="s">
        <v>2103</v>
      </c>
      <c r="C161" s="318" t="s">
        <v>2104</v>
      </c>
      <c r="D161" s="318" t="s">
        <v>245</v>
      </c>
      <c r="E161" s="319">
        <v>1</v>
      </c>
      <c r="F161" s="319"/>
      <c r="G161" s="319"/>
      <c r="H161" s="319"/>
    </row>
    <row r="162" spans="1:8" s="2" customFormat="1" ht="13.5" customHeight="1">
      <c r="A162" s="317">
        <v>142</v>
      </c>
      <c r="B162" s="318" t="s">
        <v>2105</v>
      </c>
      <c r="C162" s="318" t="s">
        <v>2106</v>
      </c>
      <c r="D162" s="318" t="s">
        <v>245</v>
      </c>
      <c r="E162" s="319">
        <v>1</v>
      </c>
      <c r="F162" s="319"/>
      <c r="G162" s="319"/>
      <c r="H162" s="319"/>
    </row>
    <row r="163" spans="1:8" s="2" customFormat="1" ht="13.5" customHeight="1">
      <c r="A163" s="317">
        <v>143</v>
      </c>
      <c r="B163" s="318" t="s">
        <v>2107</v>
      </c>
      <c r="C163" s="318" t="s">
        <v>2108</v>
      </c>
      <c r="D163" s="318" t="s">
        <v>245</v>
      </c>
      <c r="E163" s="319">
        <v>2</v>
      </c>
      <c r="F163" s="319"/>
      <c r="G163" s="319"/>
      <c r="H163" s="319"/>
    </row>
    <row r="164" spans="1:8" s="2" customFormat="1" ht="28.5" customHeight="1">
      <c r="A164" s="314"/>
      <c r="B164" s="315" t="s">
        <v>2109</v>
      </c>
      <c r="C164" s="315" t="s">
        <v>2110</v>
      </c>
      <c r="D164" s="315"/>
      <c r="E164" s="316"/>
      <c r="F164" s="316"/>
      <c r="G164" s="316"/>
      <c r="H164" s="316"/>
    </row>
    <row r="165" spans="1:8" s="2" customFormat="1" ht="13.5" customHeight="1">
      <c r="A165" s="317">
        <v>144</v>
      </c>
      <c r="B165" s="318" t="s">
        <v>2111</v>
      </c>
      <c r="C165" s="318" t="s">
        <v>2112</v>
      </c>
      <c r="D165" s="318" t="s">
        <v>197</v>
      </c>
      <c r="E165" s="319">
        <v>615</v>
      </c>
      <c r="F165" s="319"/>
      <c r="G165" s="319"/>
      <c r="H165" s="319"/>
    </row>
    <row r="166" spans="1:8" s="2" customFormat="1" ht="24" customHeight="1">
      <c r="A166" s="317">
        <v>145</v>
      </c>
      <c r="B166" s="318" t="s">
        <v>2113</v>
      </c>
      <c r="C166" s="318" t="s">
        <v>2114</v>
      </c>
      <c r="D166" s="318" t="s">
        <v>245</v>
      </c>
      <c r="E166" s="319">
        <v>384</v>
      </c>
      <c r="F166" s="319"/>
      <c r="G166" s="319"/>
      <c r="H166" s="319"/>
    </row>
    <row r="167" spans="1:8" s="2" customFormat="1" ht="24" customHeight="1">
      <c r="A167" s="317">
        <v>146</v>
      </c>
      <c r="B167" s="318" t="s">
        <v>2115</v>
      </c>
      <c r="C167" s="318" t="s">
        <v>2116</v>
      </c>
      <c r="D167" s="318" t="s">
        <v>197</v>
      </c>
      <c r="E167" s="319">
        <v>615</v>
      </c>
      <c r="F167" s="319"/>
      <c r="G167" s="319"/>
      <c r="H167" s="319"/>
    </row>
    <row r="168" spans="1:8" s="2" customFormat="1" ht="24" customHeight="1">
      <c r="A168" s="317">
        <v>147</v>
      </c>
      <c r="B168" s="318" t="s">
        <v>2117</v>
      </c>
      <c r="C168" s="318" t="s">
        <v>2118</v>
      </c>
      <c r="D168" s="318" t="s">
        <v>320</v>
      </c>
      <c r="E168" s="319">
        <v>4.9</v>
      </c>
      <c r="F168" s="319"/>
      <c r="G168" s="319"/>
      <c r="H168" s="319"/>
    </row>
    <row r="169" spans="1:8" s="2" customFormat="1" ht="24" customHeight="1">
      <c r="A169" s="320">
        <v>148</v>
      </c>
      <c r="B169" s="321" t="s">
        <v>2119</v>
      </c>
      <c r="C169" s="321" t="s">
        <v>2120</v>
      </c>
      <c r="D169" s="321" t="s">
        <v>245</v>
      </c>
      <c r="E169" s="322">
        <v>12</v>
      </c>
      <c r="F169" s="322"/>
      <c r="G169" s="322"/>
      <c r="H169" s="322"/>
    </row>
    <row r="170" spans="1:8" s="2" customFormat="1" ht="24" customHeight="1">
      <c r="A170" s="320">
        <v>149</v>
      </c>
      <c r="B170" s="321" t="s">
        <v>2121</v>
      </c>
      <c r="C170" s="321" t="s">
        <v>2122</v>
      </c>
      <c r="D170" s="321" t="s">
        <v>245</v>
      </c>
      <c r="E170" s="322">
        <v>24</v>
      </c>
      <c r="F170" s="322"/>
      <c r="G170" s="322"/>
      <c r="H170" s="322"/>
    </row>
    <row r="171" spans="1:8" s="2" customFormat="1" ht="24" customHeight="1">
      <c r="A171" s="320">
        <v>150</v>
      </c>
      <c r="B171" s="321" t="s">
        <v>2123</v>
      </c>
      <c r="C171" s="321" t="s">
        <v>2124</v>
      </c>
      <c r="D171" s="321" t="s">
        <v>245</v>
      </c>
      <c r="E171" s="322">
        <v>16</v>
      </c>
      <c r="F171" s="322"/>
      <c r="G171" s="322"/>
      <c r="H171" s="322"/>
    </row>
    <row r="172" spans="1:8" s="2" customFormat="1" ht="24" customHeight="1">
      <c r="A172" s="320">
        <v>151</v>
      </c>
      <c r="B172" s="321" t="s">
        <v>2125</v>
      </c>
      <c r="C172" s="321" t="s">
        <v>2126</v>
      </c>
      <c r="D172" s="321" t="s">
        <v>245</v>
      </c>
      <c r="E172" s="322">
        <v>14</v>
      </c>
      <c r="F172" s="322"/>
      <c r="G172" s="322"/>
      <c r="H172" s="322"/>
    </row>
    <row r="173" spans="1:8" s="2" customFormat="1" ht="24" customHeight="1">
      <c r="A173" s="320">
        <v>152</v>
      </c>
      <c r="B173" s="321" t="s">
        <v>2127</v>
      </c>
      <c r="C173" s="321" t="s">
        <v>2128</v>
      </c>
      <c r="D173" s="321" t="s">
        <v>245</v>
      </c>
      <c r="E173" s="322">
        <v>1</v>
      </c>
      <c r="F173" s="322"/>
      <c r="G173" s="322"/>
      <c r="H173" s="322"/>
    </row>
    <row r="174" spans="1:8" s="2" customFormat="1" ht="24" customHeight="1">
      <c r="A174" s="320">
        <v>153</v>
      </c>
      <c r="B174" s="321" t="s">
        <v>2129</v>
      </c>
      <c r="C174" s="321" t="s">
        <v>2130</v>
      </c>
      <c r="D174" s="321" t="s">
        <v>245</v>
      </c>
      <c r="E174" s="322">
        <v>5</v>
      </c>
      <c r="F174" s="322"/>
      <c r="G174" s="322"/>
      <c r="H174" s="322"/>
    </row>
    <row r="175" spans="1:8" s="2" customFormat="1" ht="24" customHeight="1">
      <c r="A175" s="320">
        <v>154</v>
      </c>
      <c r="B175" s="321" t="s">
        <v>2131</v>
      </c>
      <c r="C175" s="321" t="s">
        <v>2132</v>
      </c>
      <c r="D175" s="321" t="s">
        <v>245</v>
      </c>
      <c r="E175" s="322">
        <v>13</v>
      </c>
      <c r="F175" s="322"/>
      <c r="G175" s="322"/>
      <c r="H175" s="322"/>
    </row>
    <row r="176" spans="1:8" s="2" customFormat="1" ht="24" customHeight="1">
      <c r="A176" s="320">
        <v>155</v>
      </c>
      <c r="B176" s="321" t="s">
        <v>2133</v>
      </c>
      <c r="C176" s="321" t="s">
        <v>2134</v>
      </c>
      <c r="D176" s="321" t="s">
        <v>245</v>
      </c>
      <c r="E176" s="322">
        <v>11</v>
      </c>
      <c r="F176" s="322"/>
      <c r="G176" s="322"/>
      <c r="H176" s="322"/>
    </row>
    <row r="177" spans="1:8" s="2" customFormat="1" ht="24" customHeight="1">
      <c r="A177" s="320">
        <v>156</v>
      </c>
      <c r="B177" s="321" t="s">
        <v>2135</v>
      </c>
      <c r="C177" s="321" t="s">
        <v>2136</v>
      </c>
      <c r="D177" s="321" t="s">
        <v>245</v>
      </c>
      <c r="E177" s="322">
        <v>1</v>
      </c>
      <c r="F177" s="322"/>
      <c r="G177" s="322"/>
      <c r="H177" s="322"/>
    </row>
    <row r="178" spans="1:8" s="2" customFormat="1" ht="24" customHeight="1">
      <c r="A178" s="320">
        <v>157</v>
      </c>
      <c r="B178" s="321" t="s">
        <v>2137</v>
      </c>
      <c r="C178" s="321" t="s">
        <v>2138</v>
      </c>
      <c r="D178" s="321" t="s">
        <v>245</v>
      </c>
      <c r="E178" s="322">
        <v>10</v>
      </c>
      <c r="F178" s="322"/>
      <c r="G178" s="322"/>
      <c r="H178" s="322"/>
    </row>
    <row r="179" spans="1:8" s="2" customFormat="1" ht="24" customHeight="1">
      <c r="A179" s="320">
        <v>158</v>
      </c>
      <c r="B179" s="321" t="s">
        <v>2139</v>
      </c>
      <c r="C179" s="321" t="s">
        <v>2140</v>
      </c>
      <c r="D179" s="321" t="s">
        <v>245</v>
      </c>
      <c r="E179" s="322">
        <v>1</v>
      </c>
      <c r="F179" s="322"/>
      <c r="G179" s="322"/>
      <c r="H179" s="322"/>
    </row>
    <row r="180" spans="1:8" s="2" customFormat="1" ht="24" customHeight="1">
      <c r="A180" s="320">
        <v>159</v>
      </c>
      <c r="B180" s="321" t="s">
        <v>1017</v>
      </c>
      <c r="C180" s="321" t="s">
        <v>2141</v>
      </c>
      <c r="D180" s="321" t="s">
        <v>245</v>
      </c>
      <c r="E180" s="322">
        <v>4</v>
      </c>
      <c r="F180" s="322"/>
      <c r="G180" s="322"/>
      <c r="H180" s="322"/>
    </row>
    <row r="181" spans="1:8" s="2" customFormat="1" ht="24" customHeight="1">
      <c r="A181" s="320">
        <v>160</v>
      </c>
      <c r="B181" s="321" t="s">
        <v>2142</v>
      </c>
      <c r="C181" s="321" t="s">
        <v>2143</v>
      </c>
      <c r="D181" s="321" t="s">
        <v>245</v>
      </c>
      <c r="E181" s="322">
        <v>2</v>
      </c>
      <c r="F181" s="322"/>
      <c r="G181" s="322"/>
      <c r="H181" s="322"/>
    </row>
    <row r="182" spans="1:8" s="2" customFormat="1" ht="24" customHeight="1">
      <c r="A182" s="320">
        <v>161</v>
      </c>
      <c r="B182" s="321" t="s">
        <v>2144</v>
      </c>
      <c r="C182" s="321" t="s">
        <v>2145</v>
      </c>
      <c r="D182" s="321" t="s">
        <v>245</v>
      </c>
      <c r="E182" s="322">
        <v>1</v>
      </c>
      <c r="F182" s="322"/>
      <c r="G182" s="322"/>
      <c r="H182" s="322"/>
    </row>
    <row r="183" spans="1:8" s="2" customFormat="1" ht="24" customHeight="1">
      <c r="A183" s="320">
        <v>162</v>
      </c>
      <c r="B183" s="321" t="s">
        <v>2146</v>
      </c>
      <c r="C183" s="321" t="s">
        <v>2147</v>
      </c>
      <c r="D183" s="321" t="s">
        <v>245</v>
      </c>
      <c r="E183" s="322">
        <v>1</v>
      </c>
      <c r="F183" s="322"/>
      <c r="G183" s="322"/>
      <c r="H183" s="322"/>
    </row>
    <row r="184" spans="1:8" s="2" customFormat="1" ht="24" customHeight="1">
      <c r="A184" s="320">
        <v>163</v>
      </c>
      <c r="B184" s="321" t="s">
        <v>2148</v>
      </c>
      <c r="C184" s="321" t="s">
        <v>2149</v>
      </c>
      <c r="D184" s="321" t="s">
        <v>245</v>
      </c>
      <c r="E184" s="322">
        <v>3</v>
      </c>
      <c r="F184" s="322"/>
      <c r="G184" s="322"/>
      <c r="H184" s="322"/>
    </row>
    <row r="185" spans="1:8" s="2" customFormat="1" ht="34.5" customHeight="1">
      <c r="A185" s="320">
        <v>164</v>
      </c>
      <c r="B185" s="321" t="s">
        <v>2150</v>
      </c>
      <c r="C185" s="321" t="s">
        <v>2151</v>
      </c>
      <c r="D185" s="321" t="s">
        <v>245</v>
      </c>
      <c r="E185" s="322">
        <v>1</v>
      </c>
      <c r="F185" s="322"/>
      <c r="G185" s="322"/>
      <c r="H185" s="322"/>
    </row>
    <row r="186" spans="1:8" s="2" customFormat="1" ht="24" customHeight="1">
      <c r="A186" s="317">
        <v>165</v>
      </c>
      <c r="B186" s="318" t="s">
        <v>2152</v>
      </c>
      <c r="C186" s="318" t="s">
        <v>2153</v>
      </c>
      <c r="D186" s="318" t="s">
        <v>245</v>
      </c>
      <c r="E186" s="319">
        <v>37</v>
      </c>
      <c r="F186" s="319"/>
      <c r="G186" s="319"/>
      <c r="H186" s="319"/>
    </row>
    <row r="187" spans="1:8" s="2" customFormat="1" ht="24" customHeight="1">
      <c r="A187" s="317">
        <v>166</v>
      </c>
      <c r="B187" s="318" t="s">
        <v>2154</v>
      </c>
      <c r="C187" s="318" t="s">
        <v>2155</v>
      </c>
      <c r="D187" s="318" t="s">
        <v>245</v>
      </c>
      <c r="E187" s="319">
        <v>30</v>
      </c>
      <c r="F187" s="319"/>
      <c r="G187" s="319"/>
      <c r="H187" s="319"/>
    </row>
    <row r="188" spans="1:8" s="2" customFormat="1" ht="24" customHeight="1">
      <c r="A188" s="317">
        <v>167</v>
      </c>
      <c r="B188" s="318" t="s">
        <v>2156</v>
      </c>
      <c r="C188" s="318" t="s">
        <v>2157</v>
      </c>
      <c r="D188" s="318" t="s">
        <v>245</v>
      </c>
      <c r="E188" s="319">
        <v>8</v>
      </c>
      <c r="F188" s="319"/>
      <c r="G188" s="319"/>
      <c r="H188" s="319"/>
    </row>
    <row r="189" spans="1:8" s="2" customFormat="1" ht="24" customHeight="1">
      <c r="A189" s="317">
        <v>168</v>
      </c>
      <c r="B189" s="318" t="s">
        <v>2158</v>
      </c>
      <c r="C189" s="318" t="s">
        <v>2159</v>
      </c>
      <c r="D189" s="318" t="s">
        <v>245</v>
      </c>
      <c r="E189" s="319">
        <v>26</v>
      </c>
      <c r="F189" s="319"/>
      <c r="G189" s="319"/>
      <c r="H189" s="319"/>
    </row>
    <row r="190" spans="1:8" s="2" customFormat="1" ht="24" customHeight="1">
      <c r="A190" s="317">
        <v>169</v>
      </c>
      <c r="B190" s="318" t="s">
        <v>2160</v>
      </c>
      <c r="C190" s="318" t="s">
        <v>2161</v>
      </c>
      <c r="D190" s="318" t="s">
        <v>245</v>
      </c>
      <c r="E190" s="319">
        <v>19</v>
      </c>
      <c r="F190" s="319"/>
      <c r="G190" s="319"/>
      <c r="H190" s="319"/>
    </row>
    <row r="191" spans="1:8" s="2" customFormat="1" ht="24" customHeight="1">
      <c r="A191" s="317">
        <v>170</v>
      </c>
      <c r="B191" s="318" t="s">
        <v>2162</v>
      </c>
      <c r="C191" s="318" t="s">
        <v>2163</v>
      </c>
      <c r="D191" s="318" t="s">
        <v>245</v>
      </c>
      <c r="E191" s="319">
        <v>67</v>
      </c>
      <c r="F191" s="319"/>
      <c r="G191" s="319"/>
      <c r="H191" s="319"/>
    </row>
    <row r="192" spans="1:8" s="2" customFormat="1" ht="24" customHeight="1">
      <c r="A192" s="317">
        <v>171</v>
      </c>
      <c r="B192" s="318" t="s">
        <v>2164</v>
      </c>
      <c r="C192" s="318" t="s">
        <v>2165</v>
      </c>
      <c r="D192" s="318" t="s">
        <v>245</v>
      </c>
      <c r="E192" s="319">
        <v>53</v>
      </c>
      <c r="F192" s="319"/>
      <c r="G192" s="319"/>
      <c r="H192" s="319"/>
    </row>
    <row r="193" spans="1:8" s="2" customFormat="1" ht="24" customHeight="1">
      <c r="A193" s="317">
        <v>172</v>
      </c>
      <c r="B193" s="318" t="s">
        <v>2166</v>
      </c>
      <c r="C193" s="318" t="s">
        <v>2167</v>
      </c>
      <c r="D193" s="318" t="s">
        <v>320</v>
      </c>
      <c r="E193" s="319">
        <v>1.99</v>
      </c>
      <c r="F193" s="319"/>
      <c r="G193" s="319"/>
      <c r="H193" s="319"/>
    </row>
    <row r="194" spans="1:8" s="2" customFormat="1" ht="30.75" customHeight="1">
      <c r="A194" s="311"/>
      <c r="B194" s="312" t="s">
        <v>68</v>
      </c>
      <c r="C194" s="312" t="s">
        <v>2168</v>
      </c>
      <c r="D194" s="312"/>
      <c r="E194" s="313"/>
      <c r="F194" s="313"/>
      <c r="G194" s="313"/>
      <c r="H194" s="313"/>
    </row>
    <row r="195" spans="1:8" s="2" customFormat="1" ht="13.5" customHeight="1">
      <c r="A195" s="317">
        <v>173</v>
      </c>
      <c r="B195" s="318" t="s">
        <v>2169</v>
      </c>
      <c r="C195" s="318" t="s">
        <v>2170</v>
      </c>
      <c r="D195" s="318" t="s">
        <v>2171</v>
      </c>
      <c r="E195" s="319">
        <v>72</v>
      </c>
      <c r="F195" s="319"/>
      <c r="G195" s="319"/>
      <c r="H195" s="319"/>
    </row>
    <row r="196" spans="1:8" s="2" customFormat="1" ht="30.75" customHeight="1">
      <c r="A196" s="323"/>
      <c r="B196" s="324"/>
      <c r="C196" s="324" t="s">
        <v>583</v>
      </c>
      <c r="D196" s="324"/>
      <c r="E196" s="325"/>
      <c r="F196" s="325"/>
      <c r="G196" s="325"/>
      <c r="H196" s="325"/>
    </row>
  </sheetData>
  <sheetProtection/>
  <mergeCells count="2">
    <mergeCell ref="A1:H1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Stanka123</dc:creator>
  <cp:keywords/>
  <dc:description/>
  <cp:lastModifiedBy>Eva Klučiarová</cp:lastModifiedBy>
  <cp:lastPrinted>2018-04-06T07:29:05Z</cp:lastPrinted>
  <dcterms:modified xsi:type="dcterms:W3CDTF">2020-10-21T06:27:13Z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raj">
    <vt:lpwstr/>
  </property>
  <property fmtid="{D5CDD505-2E9C-101B-9397-08002B2CF9AE}" pid="3" name="fáza II.">
    <vt:lpwstr/>
  </property>
  <property fmtid="{D5CDD505-2E9C-101B-9397-08002B2CF9AE}" pid="4" name="ngkv">
    <vt:lpwstr/>
  </property>
  <property fmtid="{D5CDD505-2E9C-101B-9397-08002B2CF9AE}" pid="5" name="dtm5">
    <vt:lpwstr/>
  </property>
  <property fmtid="{D5CDD505-2E9C-101B-9397-08002B2CF9AE}" pid="6" name="jm6r">
    <vt:lpwstr/>
  </property>
  <property fmtid="{D5CDD505-2E9C-101B-9397-08002B2CF9AE}" pid="7" name="xarc">
    <vt:lpwstr/>
  </property>
</Properties>
</file>