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nika.spontakova\Desktop\Stavby\verejne_sutaze\objekt_TU_LF\ZTI_II.sekcia\STAVBA\PODKLADY_VO\"/>
    </mc:Choice>
  </mc:AlternateContent>
  <bookViews>
    <workbookView xWindow="0" yWindow="0" windowWidth="28800" windowHeight="12330" firstSheet="10" activeTab="0"/>
  </bookViews>
  <sheets>
    <sheet name="Rekapitulácia stavby" sheetId="1" r:id="rId1"/>
    <sheet name="E.1.1.A - Búracie práce" sheetId="2" r:id="rId2"/>
    <sheet name="E.1.1.B - Architektúra" sheetId="3" r:id="rId3"/>
    <sheet name="E.1.2.A - Búracie práce" sheetId="4" r:id="rId4"/>
    <sheet name="E.1.2.B - Architektúra" sheetId="5" r:id="rId5"/>
    <sheet name="E.2.1.A - Vodovod" sheetId="6" r:id="rId6"/>
    <sheet name="E.2.1.B - Kanalizácia" sheetId="7" r:id="rId7"/>
    <sheet name="E.2.1.C - Zariaďovacie pr..." sheetId="8" r:id="rId8"/>
    <sheet name="E.2.2.A - Vodovod" sheetId="9" r:id="rId9"/>
    <sheet name="E.2.2.B - Kanalizácia" sheetId="10" r:id="rId10"/>
    <sheet name="E.2.2.C - Zariaďovacie pr..." sheetId="11" r:id="rId11"/>
    <sheet name="E.3.1. - ELI - II. sekcia" sheetId="12" r:id="rId12"/>
    <sheet name="E.3.2. - ELI - IV sekcia" sheetId="13" r:id="rId13"/>
    <sheet name="E.4.1. - VZT - II. sekcia" sheetId="14" r:id="rId14"/>
    <sheet name="E.4.2. - VZT - IV. sekcia" sheetId="15" r:id="rId15"/>
    <sheet name="E.5. - Ostatné" sheetId="16" r:id="rId16"/>
  </sheets>
  <definedNames>
    <definedName name="_xlnm._FilterDatabase" localSheetId="1" hidden="true">'E.1.1.A - Búracie práce'!$C$134:$K$736</definedName>
    <definedName name="_xlnm._FilterDatabase" localSheetId="2" hidden="true">'E.1.1.B - Architektúra'!$C$143:$K$927</definedName>
    <definedName name="_xlnm._FilterDatabase" localSheetId="3" hidden="true">'E.1.2.A - Búracie práce'!$C$129:$K$219</definedName>
    <definedName name="_xlnm._FilterDatabase" localSheetId="4" hidden="true">'E.1.2.B - Architektúra'!$C$140:$K$321</definedName>
    <definedName name="_xlnm._FilterDatabase" localSheetId="5" hidden="true">'E.2.1.A - Vodovod'!$C$129:$K$214</definedName>
    <definedName name="_xlnm._FilterDatabase" localSheetId="6" hidden="true">'E.2.1.B - Kanalizácia'!$C$127:$K$166</definedName>
    <definedName name="_xlnm._FilterDatabase" localSheetId="7" hidden="true">'E.2.1.C - Zariaďovacie pr...'!$C$127:$K$196</definedName>
    <definedName name="_xlnm._FilterDatabase" localSheetId="8" hidden="true">'E.2.2.A - Vodovod'!$C$127:$K$169</definedName>
    <definedName name="_xlnm._FilterDatabase" localSheetId="9" hidden="true">'E.2.2.B - Kanalizácia'!$C$127:$K$159</definedName>
    <definedName name="_xlnm._FilterDatabase" localSheetId="10" hidden="true">'E.2.2.C - Zariaďovacie pr...'!$C$125:$K$171</definedName>
    <definedName name="_xlnm._FilterDatabase" localSheetId="11" hidden="true">'E.3.1. - ELI - II. sekcia'!$C$124:$K$207</definedName>
    <definedName name="_xlnm._FilterDatabase" localSheetId="12" hidden="true">'E.3.2. - ELI - IV sekcia'!$C$124:$K$204</definedName>
    <definedName name="_xlnm._FilterDatabase" localSheetId="13" hidden="true">'E.4.1. - VZT - II. sekcia'!$C$121:$K$150</definedName>
    <definedName name="_xlnm._FilterDatabase" localSheetId="14" hidden="true">'E.4.2. - VZT - IV. sekcia'!$C$120:$K$138</definedName>
    <definedName name="_xlnm._FilterDatabase" localSheetId="15" hidden="true">'E.5. - Ostatné'!$C$117:$K$130</definedName>
    <definedName name="_xlnm.Print_Area" localSheetId="0">'Rekapitulácia stavby'!$D$4:$AO$76,'Rekapitulácia stavby'!$C$82:$AQ$118</definedName>
    <definedName name="_xlnm.Print_Area" localSheetId="1">'E.1.1.A - Búracie práce'!$C$4:$J$76,'E.1.1.A - Búracie práce'!$C$82:$J$112,'E.1.1.A - Búracie práce'!$C$118:$K$736</definedName>
    <definedName name="_xlnm.Print_Area" localSheetId="2">'E.1.1.B - Architektúra'!$C$4:$J$76,'E.1.1.B - Architektúra'!$C$82:$J$121,'E.1.1.B - Architektúra'!$C$127:$K$927</definedName>
    <definedName name="_xlnm.Print_Area" localSheetId="3">'E.1.2.A - Búracie práce'!$C$4:$J$76,'E.1.2.A - Búracie práce'!$C$82:$J$107,'E.1.2.A - Búracie práce'!$C$113:$K$219</definedName>
    <definedName name="_xlnm.Print_Area" localSheetId="4">'E.1.2.B - Architektúra'!$C$4:$J$76,'E.1.2.B - Architektúra'!$C$82:$J$118,'E.1.2.B - Architektúra'!$C$124:$K$321</definedName>
    <definedName name="_xlnm.Print_Area" localSheetId="5">'E.2.1.A - Vodovod'!$C$4:$J$76,'E.2.1.A - Vodovod'!$C$82:$J$107,'E.2.1.A - Vodovod'!$C$113:$K$214</definedName>
    <definedName name="_xlnm.Print_Area" localSheetId="6">'E.2.1.B - Kanalizácia'!$C$4:$J$76,'E.2.1.B - Kanalizácia'!$C$82:$J$105,'E.2.1.B - Kanalizácia'!$C$111:$K$166</definedName>
    <definedName name="_xlnm.Print_Area" localSheetId="7">'E.2.1.C - Zariaďovacie pr...'!$C$4:$J$76,'E.2.1.C - Zariaďovacie pr...'!$C$82:$J$105,'E.2.1.C - Zariaďovacie pr...'!$C$111:$K$196</definedName>
    <definedName name="_xlnm.Print_Area" localSheetId="8">'E.2.2.A - Vodovod'!$C$4:$J$76,'E.2.2.A - Vodovod'!$C$82:$J$105,'E.2.2.A - Vodovod'!$C$111:$K$169</definedName>
    <definedName name="_xlnm.Print_Area" localSheetId="9">'E.2.2.B - Kanalizácia'!$C$4:$J$76,'E.2.2.B - Kanalizácia'!$C$82:$J$105,'E.2.2.B - Kanalizácia'!$C$111:$K$159</definedName>
    <definedName name="_xlnm.Print_Area" localSheetId="10">'E.2.2.C - Zariaďovacie pr...'!$C$4:$J$76,'E.2.2.C - Zariaďovacie pr...'!$C$82:$J$103,'E.2.2.C - Zariaďovacie pr...'!$C$109:$K$171</definedName>
    <definedName name="_xlnm.Print_Area" localSheetId="11">'E.3.1. - ELI - II. sekcia'!$C$4:$J$76,'E.3.1. - ELI - II. sekcia'!$C$82:$J$104,'E.3.1. - ELI - II. sekcia'!$C$110:$K$207</definedName>
    <definedName name="_xlnm.Print_Area" localSheetId="12">'E.3.2. - ELI - IV sekcia'!$C$4:$J$76,'E.3.2. - ELI - IV sekcia'!$C$82:$J$104,'E.3.2. - ELI - IV sekcia'!$C$110:$K$204</definedName>
    <definedName name="_xlnm.Print_Area" localSheetId="13">'E.4.1. - VZT - II. sekcia'!$C$4:$J$76,'E.4.1. - VZT - II. sekcia'!$C$82:$J$101,'E.4.1. - VZT - II. sekcia'!$C$107:$K$150</definedName>
    <definedName name="_xlnm.Print_Area" localSheetId="14">'E.4.2. - VZT - IV. sekcia'!$C$4:$J$76,'E.4.2. - VZT - IV. sekcia'!$C$82:$J$100,'E.4.2. - VZT - IV. sekcia'!$C$106:$K$138</definedName>
    <definedName name="_xlnm.Print_Area" localSheetId="15">'E.5. - Ostatné'!$C$4:$J$76,'E.5. - Ostatné'!$C$82:$J$99,'E.5. - Ostatné'!$C$105:$K$130</definedName>
    <definedName name="_xlnm.Print_Titles" localSheetId="0">'Rekapitulácia stavby'!$92:$92</definedName>
    <definedName name="_xlnm.Print_Titles" localSheetId="1">'E.1.1.A - Búracie práce'!$134:$134</definedName>
    <definedName name="_xlnm.Print_Titles" localSheetId="2">'E.1.1.B - Architektúra'!$143:$143</definedName>
    <definedName name="_xlnm.Print_Titles" localSheetId="3">'E.1.2.A - Búracie práce'!$129:$129</definedName>
    <definedName name="_xlnm.Print_Titles" localSheetId="4">'E.1.2.B - Architektúra'!$140:$140</definedName>
    <definedName name="_xlnm.Print_Titles" localSheetId="5">'E.2.1.A - Vodovod'!$129:$129</definedName>
    <definedName name="_xlnm.Print_Titles" localSheetId="6">'E.2.1.B - Kanalizácia'!$127:$127</definedName>
    <definedName name="_xlnm.Print_Titles" localSheetId="7">'E.2.1.C - Zariaďovacie pr...'!$127:$127</definedName>
    <definedName name="_xlnm.Print_Titles" localSheetId="8">'E.2.2.A - Vodovod'!$127:$127</definedName>
    <definedName name="_xlnm.Print_Titles" localSheetId="9">'E.2.2.B - Kanalizácia'!$127:$127</definedName>
    <definedName name="_xlnm.Print_Titles" localSheetId="10">'E.2.2.C - Zariaďovacie pr...'!$125:$125</definedName>
    <definedName name="_xlnm.Print_Titles" localSheetId="11">'E.3.1. - ELI - II. sekcia'!$124:$124</definedName>
    <definedName name="_xlnm.Print_Titles" localSheetId="12">'E.3.2. - ELI - IV sekcia'!$124:$124</definedName>
    <definedName name="_xlnm.Print_Titles" localSheetId="13">'E.4.1. - VZT - II. sekcia'!$121:$121</definedName>
    <definedName name="_xlnm.Print_Titles" localSheetId="14">'E.4.2. - VZT - IV. sekcia'!$120:$120</definedName>
    <definedName name="_xlnm.Print_Titles" localSheetId="15">'E.5. - Ostatné'!$117:$117</definedName>
  </definedNames>
  <calcPr calcId="171027"/>
</workbook>
</file>

<file path=xl/sharedStrings.xml><?xml version="1.0" encoding="utf-8"?>
<sst xmlns="http://schemas.openxmlformats.org/spreadsheetml/2006/main">
  <si>
    <t>Export Komplet</t>
  </si>
  <si>
    <t xml:space="preserve"/>
  </si>
  <si>
    <t>2.0</t>
  </si>
  <si>
    <t>False</t>
  </si>
  <si>
    <t>{1ac21570-e66e-4601-890f-2bb1260484d3}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</si>
  <si>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</si>
  <si>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</si>
  <si>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</si>
  <si>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</si>
  <si>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</si>
  <si>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</si>
  <si>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</si>
  <si>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01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</si>
  <si>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</si>
  <si>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</si>
  <si>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</si>
  <si>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</si>
  <si>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</si>
  <si>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</si>
  <si>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</si>
  <si>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</si>
  <si>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</si>
  <si>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UNIVERZITA PAVLA JOZEFA ŠAFÁRIKA V KOŠICIACH</t>
  </si>
  <si>
    <t>IČ DPH:</t>
  </si>
  <si>
    <t>Zhotoviteľ:</t>
  </si>
  <si>
    <t>Vyplň údaj</t>
  </si>
  <si>
    <t>Projektant:</t>
  </si>
  <si>
    <t>d.g.A. design graphic architecture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</si>
  <si>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</si>
  <si>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</si>
  <si>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</si>
  <si>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</si>
  <si>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</si>
  <si>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</si>
  <si>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</si>
  <si>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</si>
  <si>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</si>
  <si>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</si>
  <si>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</si>
  <si>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</si>
  <si>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</si>
  <si>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</si>
  <si>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</si>
  <si>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</si>
  <si>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</si>
  <si>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</si>
  <si>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</si>
  <si>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</si>
  <si>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</si>
  <si>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</si>
  <si>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</si>
  <si>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</si>
  <si>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</si>
  <si>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</si>
  <si>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</si>
  <si>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</si>
  <si>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</si>
  <si>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</si>
  <si>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</si>
  <si>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</si>
  <si>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</si>
  <si>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</si>
  <si>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</si>
  <si>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</si>
  <si>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</si>
  <si>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</si>
  <si>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</si>
  <si>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</si>
  <si>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</si>
  <si>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</si>
  <si>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</si>
  <si>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</si>
  <si>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</si>
  <si>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</si>
  <si>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</si>
  <si>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</si>
  <si>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E.1.</t>
  </si>
  <si>
    <t>Architektúra</t>
  </si>
  <si>
    <t>STA</t>
  </si>
  <si>
    <t>1</t>
  </si>
  <si>
    <t>{2127aa30-04b5-4122-a42c-59c1a2320b8b}</t>
  </si>
  <si>
    <t>E.1.1.</t>
  </si>
  <si>
    <t>II. Sekcia</t>
  </si>
  <si>
    <t>Časť</t>
  </si>
  <si>
    <t>2</t>
  </si>
  <si>
    <t>{570a340e-b91f-4d7e-b5c2-76e6e7702112}</t>
  </si>
  <si>
    <t>/</t>
  </si>
  <si>
    <t>E.1.1.A</t>
  </si>
  <si>
    <t>Búracie práce</t>
  </si>
  <si>
    <t>3</t>
  </si>
  <si>
    <t>{f90f6d46-475d-4710-9440-8c351025e3da}</t>
  </si>
  <si>
    <t>E.1.1.B</t>
  </si>
  <si>
    <t>{ce6ec22f-9ef1-432e-8c73-aff118b29edd}</t>
  </si>
  <si>
    <t>E.1.2.</t>
  </si>
  <si>
    <t>IV. Sekcia</t>
  </si>
  <si>
    <t>{404d7dbd-486b-4787-9cf0-c8c4473bb555}</t>
  </si>
  <si>
    <t>E.1.2.A</t>
  </si>
  <si>
    <t>{e40c8d13-c854-44d3-b3cd-95ba8c8918bb}</t>
  </si>
  <si>
    <t>E.1.2.B</t>
  </si>
  <si>
    <t>{4221866e-6cef-4687-b850-5602011a2218}</t>
  </si>
  <si>
    <t>E.2.</t>
  </si>
  <si>
    <t>Zdravotechnika</t>
  </si>
  <si>
    <t>{e24f1d78-9c34-49b6-a97d-7060418660bc}</t>
  </si>
  <si>
    <t>E.2.1.</t>
  </si>
  <si>
    <t>II. sekcia</t>
  </si>
  <si>
    <t>{7f12569d-bfe7-4f37-86b4-481dbd1c3723}</t>
  </si>
  <si>
    <t>E.2.1.A</t>
  </si>
  <si>
    <t>Vodovod</t>
  </si>
  <si>
    <t>{3db1c0fc-5b89-42d2-9bf5-0e5da07f3bd0}</t>
  </si>
  <si>
    <t>E.2.1.B</t>
  </si>
  <si>
    <t>Kanalizácia</t>
  </si>
  <si>
    <t>{ca724572-b769-4e1e-a743-d53326ab6709}</t>
  </si>
  <si>
    <t>E.2.1.C</t>
  </si>
  <si>
    <t>Zariaďovacie predmety</t>
  </si>
  <si>
    <t>{46ea6a75-84ca-4dc2-baed-9182f4161bc4}</t>
  </si>
  <si>
    <t>E.2.2.</t>
  </si>
  <si>
    <t>IV. sekcia</t>
  </si>
  <si>
    <t>{54a8129e-ce29-41fa-8df8-15446528015c}</t>
  </si>
  <si>
    <t>E.2.2.A</t>
  </si>
  <si>
    <t>{19a347e8-ad3b-4d3f-bc60-56b9fa46d7c8}</t>
  </si>
  <si>
    <t>E.2.2.B</t>
  </si>
  <si>
    <t>{9b2761ac-1672-40cb-80f7-3e6ba2f88ee5}</t>
  </si>
  <si>
    <t>E.2.2.C</t>
  </si>
  <si>
    <t>{30847640-7ca5-46e8-8415-68bf7613ff03}</t>
  </si>
  <si>
    <t>E.3.</t>
  </si>
  <si>
    <t>Elektroinštalácie</t>
  </si>
  <si>
    <t>{0fbc77ce-94cd-4ac2-a6eb-2dd850b5eee7}</t>
  </si>
  <si>
    <t>E.3.1.</t>
  </si>
  <si>
    <t>ELI - II. sekcia</t>
  </si>
  <si>
    <t>{393dd529-0554-445c-ade3-d3e2a565cd52}</t>
  </si>
  <si>
    <t>E.3.2.</t>
  </si>
  <si>
    <t>ELI - IV sekcia</t>
  </si>
  <si>
    <t>{9b6b88a7-c645-4344-8935-298805931ef6}</t>
  </si>
  <si>
    <t>E.4.</t>
  </si>
  <si>
    <t>Vzduchotechnika</t>
  </si>
  <si>
    <t>{72367ad6-5386-4078-a852-e9e320c6ae6d}</t>
  </si>
  <si>
    <t>E.4.1.</t>
  </si>
  <si>
    <t>VZT - II. sekcia</t>
  </si>
  <si>
    <t>{b07abb25-3e73-459e-b271-a8b5fc109544}</t>
  </si>
  <si>
    <t>E.4.2.</t>
  </si>
  <si>
    <t>VZT - IV. sekcia</t>
  </si>
  <si>
    <t>{58b9c04a-76f0-40ae-8f77-fb8014f5cebc}</t>
  </si>
  <si>
    <t>E.5.</t>
  </si>
  <si>
    <t>Ostatné</t>
  </si>
  <si>
    <t>{ff9b1652-8850-408d-9d94-093c6c841519}</t>
  </si>
  <si>
    <t>KRYCÍ LIST ROZPOČTU</t>
  </si>
  <si>
    <t>Objekt:</t>
  </si>
  <si>
    <t>E.1. - Architektúra</t>
  </si>
  <si>
    <t>Časť:</t>
  </si>
  <si>
    <t>E.1.1. - II. Sekcia</t>
  </si>
  <si>
    <t>Úroveň 3:</t>
  </si>
  <si>
    <t>E.1.1.A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</si>
  <si>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</si>
  <si>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</si>
  <si>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</si>
  <si>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</si>
  <si>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</si>
  <si>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</si>
  <si>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</si>
  <si>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</si>
  <si>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721 - Zdravotechnika - vnútorná kanalizácia</t>
  </si>
  <si>
    <t xml:space="preserve">    722 - Zdravotechnika - vnútorný vodovod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</si>
  <si>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</si>
  <si>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</si>
  <si>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</si>
  <si>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</si>
  <si>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</si>
  <si>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</si>
  <si>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</si>
  <si>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</si>
  <si>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</si>
  <si>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</si>
  <si>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</si>
  <si>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</si>
  <si>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</si>
  <si>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</si>
  <si>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</si>
  <si>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</si>
  <si>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</si>
  <si>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</si>
  <si>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</si>
  <si>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</si>
  <si>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</si>
  <si>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</si>
  <si>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</si>
  <si>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</si>
  <si>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962032231</t>
  </si>
  <si>
    <t>Búranie muriva alebo vybúranie otvorov plochy nad 4 m2 nadzákladového z tehál pálených, vápenopieskových, cementových na maltu,  -1,90500t, B2, B3, B9, B11, B12</t>
  </si>
  <si>
    <t>m3</t>
  </si>
  <si>
    <t>4</t>
  </si>
  <si>
    <t>-948325169</t>
  </si>
  <si>
    <t>VV</t>
  </si>
  <si>
    <t>0,033</t>
  </si>
  <si>
    <t>Medzisúčet 3.NP B2</t>
  </si>
  <si>
    <t>0,022</t>
  </si>
  <si>
    <t>Medzisúčet 3.NP B3</t>
  </si>
  <si>
    <t>0,056</t>
  </si>
  <si>
    <t>Medzisúčet 3.NP B9</t>
  </si>
  <si>
    <t>1,4</t>
  </si>
  <si>
    <t>Medzisúčet 3.NP B11</t>
  </si>
  <si>
    <t>4,13</t>
  </si>
  <si>
    <t>Medzisúčet 3,NP B12</t>
  </si>
  <si>
    <t>Medzisúčet 4.np B2</t>
  </si>
  <si>
    <t>Medzisúčet 4.NP B3</t>
  </si>
  <si>
    <t>Medzisúčet 4.NP B9</t>
  </si>
  <si>
    <t>Medzisúčet 4.NP B11</t>
  </si>
  <si>
    <t>Medzisúčet 4.NP B12</t>
  </si>
  <si>
    <t>Medzisúčet 5.NP B2</t>
  </si>
  <si>
    <t>Medzisúčet 5.NP B3</t>
  </si>
  <si>
    <t>Medzisúčet 5.NP B9</t>
  </si>
  <si>
    <t>Medzisúčet 5.NP B11</t>
  </si>
  <si>
    <t>Medzisúčet 5.NP B12</t>
  </si>
  <si>
    <t>Medzisúčet 6.NP B2</t>
  </si>
  <si>
    <t>Medzisúčet 6.NP B3</t>
  </si>
  <si>
    <t>Medzisúčet 6.nP B9</t>
  </si>
  <si>
    <t>Medzisúčet 6.NP B11</t>
  </si>
  <si>
    <t>Medzisúčet 6.NP B12</t>
  </si>
  <si>
    <t>Medzisúčet 7.NP B2</t>
  </si>
  <si>
    <t>Medzisúčet 7.NP B3</t>
  </si>
  <si>
    <t>Medzisúčet 7.NP B9</t>
  </si>
  <si>
    <t>Medzisúčet 7.NP B11</t>
  </si>
  <si>
    <t>Medzisúčet 7.NP B12</t>
  </si>
  <si>
    <t>Medzisúčet 8.NP B2</t>
  </si>
  <si>
    <t>Medzisúčet 8.NP B3</t>
  </si>
  <si>
    <t>Medzisúčet 8.NP B9</t>
  </si>
  <si>
    <t>Medzisúčet 8.NP B11</t>
  </si>
  <si>
    <t>Medzisúčet 8.NP B12</t>
  </si>
  <si>
    <t>Medzisúčet 9.NP B2</t>
  </si>
  <si>
    <t>Medzisúčet 9.NP B3</t>
  </si>
  <si>
    <t>Medzisúčet 9.NP B9</t>
  </si>
  <si>
    <t>Medzisúčet 9.NP B11</t>
  </si>
  <si>
    <t>Medzisúčet 9.NP B12</t>
  </si>
  <si>
    <t>Medzisúčet 10.NP B2</t>
  </si>
  <si>
    <t>Medzisúčet 10.NP B3</t>
  </si>
  <si>
    <t>0,069</t>
  </si>
  <si>
    <t>Medzisúčet 10.NP B9</t>
  </si>
  <si>
    <t>Medzisúčet 10.NP B11</t>
  </si>
  <si>
    <t>4,73</t>
  </si>
  <si>
    <t>Medzisúčet 10.NP B12</t>
  </si>
  <si>
    <t>3,105</t>
  </si>
  <si>
    <t>Medzisúčet 11.NP B12</t>
  </si>
  <si>
    <t>6,53</t>
  </si>
  <si>
    <t>Medzisúčet 2.np B12</t>
  </si>
  <si>
    <t>5,99</t>
  </si>
  <si>
    <t>Medzisúčet 1.nP , B12</t>
  </si>
  <si>
    <t>5,96</t>
  </si>
  <si>
    <t>Medzisúčet prizemie B12</t>
  </si>
  <si>
    <t>5,63</t>
  </si>
  <si>
    <t>Medzisúčet suteren B12</t>
  </si>
  <si>
    <t>5</t>
  </si>
  <si>
    <t>Medzisúčet</t>
  </si>
  <si>
    <t>Súčet</t>
  </si>
  <si>
    <t>963012520</t>
  </si>
  <si>
    <t>Búranie stropov z dosiek alebo panelov zo železobetónu prefabrikovaných s dutinami hr. nad 140 mm,  -1,60000t</t>
  </si>
  <si>
    <t>-1872697337</t>
  </si>
  <si>
    <t>69,6</t>
  </si>
  <si>
    <t>965043341</t>
  </si>
  <si>
    <t>Búranie podkladov pod dlažby, liatych dlažieb a mazanín,betón s poterom,teracom hr.do 100 mm, plochy nad 4 m2  -2,20000t, B4, B14, B15, B18</t>
  </si>
  <si>
    <t>1658949247</t>
  </si>
  <si>
    <t>3,987</t>
  </si>
  <si>
    <t>Medzisúčet 3.np B4</t>
  </si>
  <si>
    <t>0,023</t>
  </si>
  <si>
    <t>Medzisúčet 3.NP B14</t>
  </si>
  <si>
    <t>1,44</t>
  </si>
  <si>
    <t>Medzisúčet 3.NP B15</t>
  </si>
  <si>
    <t>Medzisúčet 4.NP B4</t>
  </si>
  <si>
    <t>0,002</t>
  </si>
  <si>
    <t>Medzisúčet 4.NP B14</t>
  </si>
  <si>
    <t>Medzisúčet 4.Np B15</t>
  </si>
  <si>
    <t>5,217</t>
  </si>
  <si>
    <t>Medzisúčet 5.NP B4</t>
  </si>
  <si>
    <t>Medzisúčet 5.NP B15</t>
  </si>
  <si>
    <t>5,068</t>
  </si>
  <si>
    <t>Medzisúčet 6.NP B4</t>
  </si>
  <si>
    <t>Medzisúčet 6.np B14</t>
  </si>
  <si>
    <t>Medzisúčet 6.NP B15</t>
  </si>
  <si>
    <t>Medzisúčet 7.NP B4</t>
  </si>
  <si>
    <t>Medzisúčet 7.NP B14</t>
  </si>
  <si>
    <t>Medzisúčet 7.NP B15</t>
  </si>
  <si>
    <t>Medzisúčet 8.NP B4</t>
  </si>
  <si>
    <t>0,22</t>
  </si>
  <si>
    <t>Medzisúčet 8.NP B14</t>
  </si>
  <si>
    <t>0,029</t>
  </si>
  <si>
    <t>Medzisúčet 8.NP B15</t>
  </si>
  <si>
    <t>Medzisúčet 9.NP B4</t>
  </si>
  <si>
    <t>Medzisúčet 9.NP B15</t>
  </si>
  <si>
    <t>0,053</t>
  </si>
  <si>
    <t>Medzisúčet 9.NP B18</t>
  </si>
  <si>
    <t>1,786</t>
  </si>
  <si>
    <t>Medzisúčet 10.NP B4</t>
  </si>
  <si>
    <t>0,011</t>
  </si>
  <si>
    <t>Medzisúčet 10.NP B14</t>
  </si>
  <si>
    <t>Medzisúčet 10.NP B15</t>
  </si>
  <si>
    <t>0,374</t>
  </si>
  <si>
    <t>Medzisúčet 10.NP B18</t>
  </si>
  <si>
    <t>0,214</t>
  </si>
  <si>
    <t>Medzisúčet 11.NP B18</t>
  </si>
  <si>
    <t>Medzisúčet 2.NP B15</t>
  </si>
  <si>
    <t>Medzisúčet 1.NP B15</t>
  </si>
  <si>
    <t>Medzisúčet prizemie B15</t>
  </si>
  <si>
    <t>3,385</t>
  </si>
  <si>
    <t>Medzisúčet suteren B4</t>
  </si>
  <si>
    <t>Medzisúčet suteren B15</t>
  </si>
  <si>
    <t>965081712</t>
  </si>
  <si>
    <t>Búranie dlažieb, bez podklad. lôžka z xylolit., alebo keramických dlaždíc hr. do 10 mm,  -0,02000t, B4, B14, B15, B18</t>
  </si>
  <si>
    <t>m2</t>
  </si>
  <si>
    <t>367516248</t>
  </si>
  <si>
    <t>41,79</t>
  </si>
  <si>
    <t>Medzisúčet 3.NP B4</t>
  </si>
  <si>
    <t>Medzisúčet  3.NP B14</t>
  </si>
  <si>
    <t>54,92</t>
  </si>
  <si>
    <t>Medzisúčet 4.NP B15</t>
  </si>
  <si>
    <t>53,35</t>
  </si>
  <si>
    <t>18,67</t>
  </si>
  <si>
    <t>Medzisúčet 6.NP B14</t>
  </si>
  <si>
    <t>41,97</t>
  </si>
  <si>
    <t>14,3</t>
  </si>
  <si>
    <t>Medzisúčet8.NP B15</t>
  </si>
  <si>
    <t>0,563</t>
  </si>
  <si>
    <t>18,8</t>
  </si>
  <si>
    <t>0,135</t>
  </si>
  <si>
    <t>3,938</t>
  </si>
  <si>
    <t>2,25</t>
  </si>
  <si>
    <t>Medzisúčet 11.NP, B18</t>
  </si>
  <si>
    <t>35,63</t>
  </si>
  <si>
    <t>968061125.SR</t>
  </si>
  <si>
    <t>Vyvesenie dreveného dverného krídla plochy do 2 m2, -0,02400t (dverné krýdla odovzdať majiteľovi objektu), B1, B2, B10</t>
  </si>
  <si>
    <t>ks</t>
  </si>
  <si>
    <t>-659619670</t>
  </si>
  <si>
    <t>Medzisúčet 3.NP B1</t>
  </si>
  <si>
    <t>6</t>
  </si>
  <si>
    <t>Medzisúčet 3.NP B10</t>
  </si>
  <si>
    <t>Medzisúčet 4.NP, B1</t>
  </si>
  <si>
    <t>Medzisúčet 4.NP B2</t>
  </si>
  <si>
    <t>Medzisúčet 4.Np B10</t>
  </si>
  <si>
    <t>Medzisúčet 5.Np B1</t>
  </si>
  <si>
    <t>Medzisúčet 5.NP B10</t>
  </si>
  <si>
    <t>Medzisúčet 6.NP B1</t>
  </si>
  <si>
    <t>Medzisúčet 6.NP B10</t>
  </si>
  <si>
    <t>Medzisúčet 7.NP, B1</t>
  </si>
  <si>
    <t>Medzisúčet 7.NP, B2</t>
  </si>
  <si>
    <t>Medzisúčet 7.NP B10</t>
  </si>
  <si>
    <t>Medzisúčet 8.NP B1</t>
  </si>
  <si>
    <t>Medzisúčet 8.NP B10</t>
  </si>
  <si>
    <t>Medzisúčet 9.NP B1</t>
  </si>
  <si>
    <t>Medzisúčet 9.NP B10</t>
  </si>
  <si>
    <t>Medzisúčet 10.NP B1</t>
  </si>
  <si>
    <t>Medzisúčet 10.NP B10</t>
  </si>
  <si>
    <t>17</t>
  </si>
  <si>
    <t>Medzisúčet suteren B1</t>
  </si>
  <si>
    <t>968072455.S</t>
  </si>
  <si>
    <t>Vybúranie kovových dverových zárubní plochy do 2 m2,  -0,07600t, B2, B10</t>
  </si>
  <si>
    <t>2098153765</t>
  </si>
  <si>
    <t>2*2</t>
  </si>
  <si>
    <t>Medzisúčet 3.NP, B2</t>
  </si>
  <si>
    <t>2*6</t>
  </si>
  <si>
    <t>Medzisúčet 3.NP, B10</t>
  </si>
  <si>
    <t>Medzisúčet 4.np, B2</t>
  </si>
  <si>
    <t>Medzisúčet 4.NP B10</t>
  </si>
  <si>
    <t>Medzisúčet 5.nP B10</t>
  </si>
  <si>
    <t>7</t>
  </si>
  <si>
    <t>978059511R</t>
  </si>
  <si>
    <t>Odsekanie a odobratie obkladov stien z obkladačiek vnútorných vrátane podkladovej omietky do 2 m2,  -0,06800t - sokel, B21</t>
  </si>
  <si>
    <t>-50937240</t>
  </si>
  <si>
    <t>1,1</t>
  </si>
  <si>
    <t>Medzisúčet 11.NP B21</t>
  </si>
  <si>
    <t>8</t>
  </si>
  <si>
    <t>978059531</t>
  </si>
  <si>
    <t>Odsekanie a odobratie obkladov stien z obkladačiek vnútorných vrátane podkladovej omietky nad 2 m2,  -0,06800t, B6, B7, B8, B16</t>
  </si>
  <si>
    <t>-1255443875</t>
  </si>
  <si>
    <t>88,83</t>
  </si>
  <si>
    <t>Medzisúčet 3.NP B6</t>
  </si>
  <si>
    <t>14,94</t>
  </si>
  <si>
    <t>Medzisúčet 3.NP B7</t>
  </si>
  <si>
    <t>1,485</t>
  </si>
  <si>
    <t>Medzisúčet 3.NP B8</t>
  </si>
  <si>
    <t>32,01</t>
  </si>
  <si>
    <t>Medzisúčet 3.NP B16</t>
  </si>
  <si>
    <t>87,83</t>
  </si>
  <si>
    <t>Medzisúčet 4.NP B6</t>
  </si>
  <si>
    <t>8,34</t>
  </si>
  <si>
    <t>Medzisúčet 4.NP B7</t>
  </si>
  <si>
    <t>Medzisúčet 4.NP B8</t>
  </si>
  <si>
    <t>26,48</t>
  </si>
  <si>
    <t>Medzisúčet 4.NP B16</t>
  </si>
  <si>
    <t>92,03</t>
  </si>
  <si>
    <t>Medzisúčet 5.NP B6</t>
  </si>
  <si>
    <t>19</t>
  </si>
  <si>
    <t>Medzisúčet 5.NP B7</t>
  </si>
  <si>
    <t>Medzisúčet 5.NP B8</t>
  </si>
  <si>
    <t>31,61</t>
  </si>
  <si>
    <t>Medzisúčet 5.NP B16</t>
  </si>
  <si>
    <t>81,63</t>
  </si>
  <si>
    <t>Medzisúčet 6.NP B6</t>
  </si>
  <si>
    <t>38,31</t>
  </si>
  <si>
    <t>Medzisúčet 6.NP B16</t>
  </si>
  <si>
    <t>36,4</t>
  </si>
  <si>
    <t>Medzisúčet 6.NP B18</t>
  </si>
  <si>
    <t>Medzisúčet 7.NP B6</t>
  </si>
  <si>
    <t>19,2</t>
  </si>
  <si>
    <t>Medzisúčet 7.NP B7</t>
  </si>
  <si>
    <t>Medzisúčet 7.np, B8</t>
  </si>
  <si>
    <t>18,6</t>
  </si>
  <si>
    <t>Medzisúčet 7.np B16</t>
  </si>
  <si>
    <t>Medzisúčet 8.NP B6</t>
  </si>
  <si>
    <t>18,66</t>
  </si>
  <si>
    <t>Medzisúčet 8.NP B7</t>
  </si>
  <si>
    <t>Medzisúčet 8.NP B8</t>
  </si>
  <si>
    <t>24,13</t>
  </si>
  <si>
    <t>Medzisúčet 8.NP B16</t>
  </si>
  <si>
    <t>91,37</t>
  </si>
  <si>
    <t>Medzisúčet 9.NP B6</t>
  </si>
  <si>
    <t>16,71</t>
  </si>
  <si>
    <t>Medzisúčet 9.NP B7</t>
  </si>
  <si>
    <t>Medzisúčet 9.NP B8</t>
  </si>
  <si>
    <t>28,72</t>
  </si>
  <si>
    <t>Medzisúčet 9.NP B16</t>
  </si>
  <si>
    <t>90,87</t>
  </si>
  <si>
    <t>Medzisúčet 10.NP B6</t>
  </si>
  <si>
    <t>28,8</t>
  </si>
  <si>
    <t>Medzisúčet 10.NP B7</t>
  </si>
  <si>
    <t>3,726</t>
  </si>
  <si>
    <t>Medzisúčet 10. NP B8</t>
  </si>
  <si>
    <t>38,43</t>
  </si>
  <si>
    <t>Medzisúčet 10.NP B16</t>
  </si>
  <si>
    <t>72,29</t>
  </si>
  <si>
    <t>Medzisúčet 2.NP B16</t>
  </si>
  <si>
    <t>60,53</t>
  </si>
  <si>
    <t>Medzisúčet 1.NP B16</t>
  </si>
  <si>
    <t>Medzisúčet prizemie B16</t>
  </si>
  <si>
    <t>158,8</t>
  </si>
  <si>
    <t>Medzisúčet suteren B6</t>
  </si>
  <si>
    <t>23,57</t>
  </si>
  <si>
    <t>Medzisúčet suteren B7</t>
  </si>
  <si>
    <t>26,78</t>
  </si>
  <si>
    <t>Medzisúčet suteren B16</t>
  </si>
  <si>
    <t>979011111</t>
  </si>
  <si>
    <t>Zvislá doprava sutiny a vybúraných hmôt za prvé podlažie nad alebo pod základným podlažím</t>
  </si>
  <si>
    <t>t</t>
  </si>
  <si>
    <t>-1017887133</t>
  </si>
  <si>
    <t>10</t>
  </si>
  <si>
    <t>979011121</t>
  </si>
  <si>
    <t>Zvislá doprava sutiny a vybúraných hmôt za každé ďalšie podlažie</t>
  </si>
  <si>
    <t>-1187031649</t>
  </si>
  <si>
    <t>497,654*12 'Přepočítané koeficientom množstva</t>
  </si>
  <si>
    <t>11</t>
  </si>
  <si>
    <t>979081111</t>
  </si>
  <si>
    <t>Odvoz sutiny a vybúraných hmôt na skládku do 1 km</t>
  </si>
  <si>
    <t>185653747</t>
  </si>
  <si>
    <t>12</t>
  </si>
  <si>
    <t>979081121</t>
  </si>
  <si>
    <t>Odvoz sutiny a vybúraných hmôt na skládku za každý ďalší 1 km (19km)</t>
  </si>
  <si>
    <t>-1556251478</t>
  </si>
  <si>
    <t>497,654*19 'Přepočítané koeficientom množstva</t>
  </si>
  <si>
    <t>13</t>
  </si>
  <si>
    <t>979082111</t>
  </si>
  <si>
    <t>Vnútrostavenisková doprava sutiny a vybúraných hmôt do 10 m</t>
  </si>
  <si>
    <t>978822321</t>
  </si>
  <si>
    <t>14</t>
  </si>
  <si>
    <t>979082121</t>
  </si>
  <si>
    <t>Vnútrostavenisková doprava sutiny a vybúraných hmôt za každých ďalších 5 m (4)</t>
  </si>
  <si>
    <t>538724617</t>
  </si>
  <si>
    <t>497,654*48 'Přepočítané koeficientom množstva</t>
  </si>
  <si>
    <t>15</t>
  </si>
  <si>
    <t>979089012</t>
  </si>
  <si>
    <t>Poplatok za skladovanie - betón, tehly, dlaždice (17 01) ostatné</t>
  </si>
  <si>
    <t>-462599393</t>
  </si>
  <si>
    <t>334,582+111,36+9,525</t>
  </si>
  <si>
    <t>16</t>
  </si>
  <si>
    <t>979089112</t>
  </si>
  <si>
    <t>Poplatok za skladovanie - drevo, sklo, plasty (17 02 ), ostatné</t>
  </si>
  <si>
    <t>188126652</t>
  </si>
  <si>
    <t>979089312</t>
  </si>
  <si>
    <t>Poplatok za skladovanie - kovy (meď, bronz, mosadz atď.) (17 04 ), ostatné</t>
  </si>
  <si>
    <t>1661018341</t>
  </si>
  <si>
    <t>18</t>
  </si>
  <si>
    <t>979089712</t>
  </si>
  <si>
    <t>Prenájom kontajneru 5 m3</t>
  </si>
  <si>
    <t>-1237703884</t>
  </si>
  <si>
    <t>PSV</t>
  </si>
  <si>
    <t>Práce a dodávky PSV</t>
  </si>
  <si>
    <t>721</t>
  </si>
  <si>
    <t>Zdravotechnika - vnútorná kanalizácia</t>
  </si>
  <si>
    <t>721210813.SR</t>
  </si>
  <si>
    <t>Demontáž vpustu podlahového do  DN 100, vrátane dobetónovania otvoru 300x300 (debnenie , styrodur) -0,02961t, B19</t>
  </si>
  <si>
    <t>776502989</t>
  </si>
  <si>
    <t>Medzisúčet 8.NP B19</t>
  </si>
  <si>
    <t>721210813.SR1</t>
  </si>
  <si>
    <t>Demontáž vpustu podlahového do  DN 100, vrátane dobetónovania otvoru 150x150 (debnenie , styrodur) -0,02961t, B14</t>
  </si>
  <si>
    <t>-2091532829</t>
  </si>
  <si>
    <t>Medzisúčet 4.nP B14</t>
  </si>
  <si>
    <t>722</t>
  </si>
  <si>
    <t>Zdravotechnika - vnútorný vodovod</t>
  </si>
  <si>
    <t>21</t>
  </si>
  <si>
    <t>722250040.SR</t>
  </si>
  <si>
    <t>Vybúranie pôvodnej hydrantovej skrine, vrátane výzbroje, (demontované hydranty odovzdat majiteľovy objektu), B13</t>
  </si>
  <si>
    <t>223898473</t>
  </si>
  <si>
    <t>Medzisúčet 3.NP B13</t>
  </si>
  <si>
    <t>Medzisúčet 4.NP B13</t>
  </si>
  <si>
    <t>Medzisúčet 5.NP B13</t>
  </si>
  <si>
    <t>Medzisúčet 6.NP B13</t>
  </si>
  <si>
    <t>Medzisúčet 7.NP B13</t>
  </si>
  <si>
    <t>Medzisúčet 8.NP B13</t>
  </si>
  <si>
    <t>Medzisúčet 9.NP B13</t>
  </si>
  <si>
    <t>Medzisúčet 10.NP B13</t>
  </si>
  <si>
    <t>Medzisúčet 2.np B13</t>
  </si>
  <si>
    <t>Medzisúčet 1.NP B13</t>
  </si>
  <si>
    <t>Medzisúčet prizemie B13</t>
  </si>
  <si>
    <t>Medzisúčet suterén B13</t>
  </si>
  <si>
    <t>766</t>
  </si>
  <si>
    <t>Konštrukcie stolárske</t>
  </si>
  <si>
    <t>22</t>
  </si>
  <si>
    <t>766411821.SR</t>
  </si>
  <si>
    <t xml:space="preserve">Demontáž dreveného obloženia stien,  -0,01098t, - uchovať na spätnú montáž  B20 </t>
  </si>
  <si>
    <t>93923764</t>
  </si>
  <si>
    <t>39,6</t>
  </si>
  <si>
    <t>Medzisúčet 2.NP, B20</t>
  </si>
  <si>
    <t>Medzisúčet 1.NP B20</t>
  </si>
  <si>
    <t>23</t>
  </si>
  <si>
    <t>766811801.SR</t>
  </si>
  <si>
    <t>Demontáž kuchynky    -0,0130t, B22</t>
  </si>
  <si>
    <t>-1886292794</t>
  </si>
  <si>
    <t>Medzisúčet 3.NP B22</t>
  </si>
  <si>
    <t>Medzisúčet 4.NP B22</t>
  </si>
  <si>
    <t>Medzisúčet 5.NP B22</t>
  </si>
  <si>
    <t>Medzisúčet 6.NP B22</t>
  </si>
  <si>
    <t>Medzisúčet 7.NP B22</t>
  </si>
  <si>
    <t>Medzisúčet 8.NP B22</t>
  </si>
  <si>
    <t>Medzisúčet 9.NP B22</t>
  </si>
  <si>
    <t>Medzisúčet 10.NP B22</t>
  </si>
  <si>
    <t>767</t>
  </si>
  <si>
    <t>Konštrukcie doplnkové kovové</t>
  </si>
  <si>
    <t>24</t>
  </si>
  <si>
    <t>767131801R</t>
  </si>
  <si>
    <t>Demontáž podhľadu z plechu FEAL,  -0,02200t ( uchovat pre opätovnú montáž), B5</t>
  </si>
  <si>
    <t>1117456929</t>
  </si>
  <si>
    <t>126</t>
  </si>
  <si>
    <t>Medzisúčet 3.np, B5</t>
  </si>
  <si>
    <t>Medzisúčet 4.NP, B5</t>
  </si>
  <si>
    <t>Medzisúčet 5.NP, B5</t>
  </si>
  <si>
    <t>Medzisúčet 6.NP B5</t>
  </si>
  <si>
    <t>Medzisúčet 7.NP B5</t>
  </si>
  <si>
    <t>Medzisúčet 8.NP B5</t>
  </si>
  <si>
    <t>Medzisúčet 9.NP B5</t>
  </si>
  <si>
    <t>Medzisúčet 10.NP B5</t>
  </si>
  <si>
    <t>104,9</t>
  </si>
  <si>
    <t>Medzisúčet 2.NP B5</t>
  </si>
  <si>
    <t>Medzisúčet 1.NP</t>
  </si>
  <si>
    <t>Medzisúčet prizemie</t>
  </si>
  <si>
    <t>776</t>
  </si>
  <si>
    <t>Podlahy povlakové</t>
  </si>
  <si>
    <t>25</t>
  </si>
  <si>
    <t>776511810R</t>
  </si>
  <si>
    <t>Odstránenie PVC obkladu stien,  -0,00100t B6*</t>
  </si>
  <si>
    <t>-411869542</t>
  </si>
  <si>
    <t>23,94</t>
  </si>
  <si>
    <t>Medzisúčet 6.NP B*</t>
  </si>
  <si>
    <t>26</t>
  </si>
  <si>
    <t>776511820</t>
  </si>
  <si>
    <t>Odstránenie povlakových podláh z nášľapnej plochy lepených s podložkou,  -0,00100t, B23</t>
  </si>
  <si>
    <t>-998073038</t>
  </si>
  <si>
    <t>14,03</t>
  </si>
  <si>
    <t>Medzisúčet 3.NP B23</t>
  </si>
  <si>
    <t>7,6</t>
  </si>
  <si>
    <t>Medzisúčet 4.np B23</t>
  </si>
  <si>
    <t>Medzisúčet 5.NP B23</t>
  </si>
  <si>
    <t>Medzisúčet 6.NP B23</t>
  </si>
  <si>
    <t>Medzisúčet 7.NP B23</t>
  </si>
  <si>
    <t>Medzisúčet 8.NP B23</t>
  </si>
  <si>
    <t>Medzisúčet 9.nP B23</t>
  </si>
  <si>
    <t>Medzisúčet 10.NP B23</t>
  </si>
  <si>
    <t>784</t>
  </si>
  <si>
    <t>Maľby</t>
  </si>
  <si>
    <t>27</t>
  </si>
  <si>
    <t>784418013R</t>
  </si>
  <si>
    <t>Zakrývanie podláh a zariadení geotextíliou (500g/m2) v miestnostiach alebo na schodisku, B17</t>
  </si>
  <si>
    <t>630464095</t>
  </si>
  <si>
    <t>445</t>
  </si>
  <si>
    <t>Medzisúčet 3.NP, B17</t>
  </si>
  <si>
    <t>437</t>
  </si>
  <si>
    <t>Medzisúčet 4.NP. B17</t>
  </si>
  <si>
    <t>393</t>
  </si>
  <si>
    <t>Medzisúčet 5.NP B17</t>
  </si>
  <si>
    <t>412</t>
  </si>
  <si>
    <t>Medzisúčet 6.NP B17</t>
  </si>
  <si>
    <t>452</t>
  </si>
  <si>
    <t>Medzisúčet 7.NP B17</t>
  </si>
  <si>
    <t>450</t>
  </si>
  <si>
    <t>Medzisúčet 8.NP B17</t>
  </si>
  <si>
    <t>384</t>
  </si>
  <si>
    <t>Medzisúčet 9.NP B17</t>
  </si>
  <si>
    <t>472,5</t>
  </si>
  <si>
    <t>Medzisúčet 10.NP B17</t>
  </si>
  <si>
    <t>447</t>
  </si>
  <si>
    <t>Medzisúčet 11.NP B17</t>
  </si>
  <si>
    <t>295</t>
  </si>
  <si>
    <t>Medzisúčet 2.NP B17</t>
  </si>
  <si>
    <t>308</t>
  </si>
  <si>
    <t>Medzisúčet 1.NP B17</t>
  </si>
  <si>
    <t>Medzisúčet prizemie B17</t>
  </si>
  <si>
    <t>526</t>
  </si>
  <si>
    <t>Medzisúčet suteren B17</t>
  </si>
  <si>
    <t>M</t>
  </si>
  <si>
    <t>Práce a dodávky M</t>
  </si>
  <si>
    <t>21-M</t>
  </si>
  <si>
    <t>Elektromontáže</t>
  </si>
  <si>
    <t>28</t>
  </si>
  <si>
    <t>210960322R</t>
  </si>
  <si>
    <t>Demontáž existujúcich ELI rozvodov v lištách, po realizácii SDK obkladu stĺpov spätná montáź do líšt (prípadne položenie do chráničky), B25</t>
  </si>
  <si>
    <t>m</t>
  </si>
  <si>
    <t>64</t>
  </si>
  <si>
    <t>-363113663</t>
  </si>
  <si>
    <t>29,2</t>
  </si>
  <si>
    <t>Medzisúčet 2.NP B25</t>
  </si>
  <si>
    <t>Medzisúčet 1.NP B25</t>
  </si>
  <si>
    <t>Medzisúčet prizemie B25</t>
  </si>
  <si>
    <t>29</t>
  </si>
  <si>
    <t>210960940R</t>
  </si>
  <si>
    <t>Demontáž ELI zásuvky, B24</t>
  </si>
  <si>
    <t>-455134161</t>
  </si>
  <si>
    <t>32</t>
  </si>
  <si>
    <t>Medzisúčet 2.NP B24</t>
  </si>
  <si>
    <t>Medzisúčet 1.NP B24</t>
  </si>
  <si>
    <t>30</t>
  </si>
  <si>
    <t>210964334</t>
  </si>
  <si>
    <t>Demontáž na spätnú montáž - svietidla interiérového na strop do 5 kg vrátane odpojenia</t>
  </si>
  <si>
    <t>-2019596369</t>
  </si>
  <si>
    <t>PRÍZEMIE</t>
  </si>
  <si>
    <t>1.NP</t>
  </si>
  <si>
    <t>2.NP</t>
  </si>
  <si>
    <t>3.NP</t>
  </si>
  <si>
    <t>4.NP</t>
  </si>
  <si>
    <t>5.NP</t>
  </si>
  <si>
    <t>6.NP</t>
  </si>
  <si>
    <t>7.NP</t>
  </si>
  <si>
    <t>8.NP</t>
  </si>
  <si>
    <t>9.NP</t>
  </si>
  <si>
    <t>10.NP</t>
  </si>
  <si>
    <t>E.1.1.B - Architektúra</t>
  </si>
  <si>
    <t xml:space="preserve">    3 - Zvislé a kompletné konštrukcie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</si>
  <si>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</si>
  <si>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</si>
  <si>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</si>
  <si>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</si>
  <si>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</si>
  <si>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</si>
  <si>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771 - Podlahy z dlaždíc</t>
  </si>
  <si>
    <t xml:space="preserve">    781 - Obklady</t>
  </si>
  <si>
    <t xml:space="preserve">    783 -  Dokončovacie práce</t>
  </si>
  <si>
    <t xml:space="preserve">    22-M - Montáže oznamovacích a zabezpečovacích zariadení</t>
  </si>
  <si>
    <t>Zvislé a kompletné konštrukcie</t>
  </si>
  <si>
    <t>000001</t>
  </si>
  <si>
    <t>Úprava otvoru, pre osadenie novej hydrantovej skrine, N13</t>
  </si>
  <si>
    <t>496350651</t>
  </si>
  <si>
    <t>Medzisúčet 3.NP N13</t>
  </si>
  <si>
    <t>Medzisúčet 4.NP N13</t>
  </si>
  <si>
    <t>Medzisúčet 5.NP N13</t>
  </si>
  <si>
    <t>Medzisúčet 6.NP N13</t>
  </si>
  <si>
    <t>Medzisúčet 7.NP N13</t>
  </si>
  <si>
    <t>Medzisúčet 8.NP N13</t>
  </si>
  <si>
    <t>Medzisúčet 9.NP N13</t>
  </si>
  <si>
    <t>Medzisúčet 10.NP N13</t>
  </si>
  <si>
    <t>Medzisúčet 11.NP N13</t>
  </si>
  <si>
    <t>Medzisúčet 2.NP N13</t>
  </si>
  <si>
    <t>Medzisúčet 1.NP N13</t>
  </si>
  <si>
    <t>Medzisúčet prizemie N13</t>
  </si>
  <si>
    <t>Medzisúčet sueteren N13</t>
  </si>
  <si>
    <t>317162131</t>
  </si>
  <si>
    <t>Keramický preklad POROTHERM KPP 7, šírky 70 mm, výšky 238 mm, dĺžky 1000 mm,B3</t>
  </si>
  <si>
    <t>393415707</t>
  </si>
  <si>
    <t>317162132</t>
  </si>
  <si>
    <t>Keramický preklad POROTHERM KPP 7, šírky 70 mm, výšky 238 mm, dĺžky 1250 mm, B2</t>
  </si>
  <si>
    <t>-550255559</t>
  </si>
  <si>
    <t>342272104</t>
  </si>
  <si>
    <t>Priečky z tvárnic YTONG hr. 150 mm P2-500 hladkých, na MVC a maltu YTONG (150x249x599), (B12), N12</t>
  </si>
  <si>
    <t>-760878627</t>
  </si>
  <si>
    <t>4,13/0,15</t>
  </si>
  <si>
    <t>4,73/0,15</t>
  </si>
  <si>
    <t>3,105/0,15</t>
  </si>
  <si>
    <t>6,53/0,15</t>
  </si>
  <si>
    <t>5,99/0,15</t>
  </si>
  <si>
    <t>5,96/0,15</t>
  </si>
  <si>
    <t>5,63/0,15</t>
  </si>
  <si>
    <t>Súčet12</t>
  </si>
  <si>
    <t>389381001R</t>
  </si>
  <si>
    <t>Dobetónovanie otvorov v úrovni dosiek, v mieste výmeny stupačkových rozvodov ZTI, vrátane zhotovenie požiarnej upchávky, N11</t>
  </si>
  <si>
    <t>656628282</t>
  </si>
  <si>
    <t>3,6</t>
  </si>
  <si>
    <t>Medzisúčet 3.NP N11</t>
  </si>
  <si>
    <t>Medzisúčet 4.NP N11</t>
  </si>
  <si>
    <t>Medzisúčet 5.NP N11</t>
  </si>
  <si>
    <t>Medzisúčet 6.NP N11</t>
  </si>
  <si>
    <t>Medzisúčet 7.NP N11</t>
  </si>
  <si>
    <t>Medzisúčet 8. NP N11</t>
  </si>
  <si>
    <t>Medzisúčet 9.NP N11</t>
  </si>
  <si>
    <t>Medzisúčet 10.NP N11</t>
  </si>
  <si>
    <t>Medzisúčet 11.NP N11</t>
  </si>
  <si>
    <t>Medzisúčet 2.NP N11</t>
  </si>
  <si>
    <t>Medzisúčet 1.NP N11</t>
  </si>
  <si>
    <t>Medzisúčet suteren N11</t>
  </si>
  <si>
    <t>Úpravy povrchov, podlahy, osadenie</t>
  </si>
  <si>
    <t>611461136</t>
  </si>
  <si>
    <t>Vnútorná omietka stropov BAUMIT, vápennocementová, strojné miešanie, ručné nanášanie, MVR Uni, (vysprávky stropov), N9</t>
  </si>
  <si>
    <t>2140117140</t>
  </si>
  <si>
    <t>19,6</t>
  </si>
  <si>
    <t>Medzisúčet 3.NP N9</t>
  </si>
  <si>
    <t>Medzisúčet 4.NP N9</t>
  </si>
  <si>
    <t>Medzisúčet 5.NP N9</t>
  </si>
  <si>
    <t>Medzisúčet 6.NP N9</t>
  </si>
  <si>
    <t>Medzisúčet 7.NP N9</t>
  </si>
  <si>
    <t>Medzisúčet 8.NP N9</t>
  </si>
  <si>
    <t>Medzisúčet 9.NP N9</t>
  </si>
  <si>
    <t>Medzisúčet 10.NP N9</t>
  </si>
  <si>
    <t>46,43</t>
  </si>
  <si>
    <t>Medzisúčet suteren N9</t>
  </si>
  <si>
    <t>611481121.S</t>
  </si>
  <si>
    <t>Potiahnutie vnútorných stropov sklotextílnou mriežkou s vložením bez lepidla, N9</t>
  </si>
  <si>
    <t>-1409434095</t>
  </si>
  <si>
    <t>612460383.SR</t>
  </si>
  <si>
    <t>Vnútorná omietka stien vápennocementová štuková (jemná), hr. 3 mm, N1</t>
  </si>
  <si>
    <t>18491411</t>
  </si>
  <si>
    <t>175,44</t>
  </si>
  <si>
    <t>Medzisúčet 3.NP N1</t>
  </si>
  <si>
    <t>156</t>
  </si>
  <si>
    <t>Medzisúčet 4.NP N1</t>
  </si>
  <si>
    <t xml:space="preserve">149,3 </t>
  </si>
  <si>
    <t>Medzisúčet 5.NP N1</t>
  </si>
  <si>
    <t>254,08</t>
  </si>
  <si>
    <t>Medzisúčet 6.np N1</t>
  </si>
  <si>
    <t>186,84</t>
  </si>
  <si>
    <t>Medzisúčet 7.NP N1</t>
  </si>
  <si>
    <t>187,4</t>
  </si>
  <si>
    <t>Medzisúčet 8.NP N1</t>
  </si>
  <si>
    <t>181,3</t>
  </si>
  <si>
    <t>Medzisúčet 9.NP N1</t>
  </si>
  <si>
    <t>Medzisúčet 10.NP N1</t>
  </si>
  <si>
    <t>90,15</t>
  </si>
  <si>
    <t>Medzisúčet 11.NP N1</t>
  </si>
  <si>
    <t>46,4</t>
  </si>
  <si>
    <t>Medzisúčet 2.NP N1</t>
  </si>
  <si>
    <t>47,89</t>
  </si>
  <si>
    <t>Medzisúčet 1.NP N1</t>
  </si>
  <si>
    <t>Medzisúčet prizemie, N1</t>
  </si>
  <si>
    <t>150,31</t>
  </si>
  <si>
    <t>Medzisúčet suteren N1</t>
  </si>
  <si>
    <t>612481119.S</t>
  </si>
  <si>
    <t>Potiahnutie vnútorných stien sklotextílnou mriežkou s celoplošným prilepením - pod obklad, N6,7,8,16</t>
  </si>
  <si>
    <t>1073298201</t>
  </si>
  <si>
    <t>458,83</t>
  </si>
  <si>
    <t>Medzisúčet N7,8,16</t>
  </si>
  <si>
    <t>1508,98</t>
  </si>
  <si>
    <t>Medzisúčet N6</t>
  </si>
  <si>
    <t>632440065R</t>
  </si>
  <si>
    <t>Samonivelizačná stierka BAUMIT Nivello 10, hr. 3 mm, N3</t>
  </si>
  <si>
    <t>1103397966</t>
  </si>
  <si>
    <t>18,12</t>
  </si>
  <si>
    <t>Medzisúčet 3.NP N3</t>
  </si>
  <si>
    <t>10,25</t>
  </si>
  <si>
    <t>Medzisúčet 4.NP N3</t>
  </si>
  <si>
    <t>Medzisúčet 5.NP N3</t>
  </si>
  <si>
    <t>Medzisúčet 6.NP N3</t>
  </si>
  <si>
    <t>Medzisúčet 7.NP N3</t>
  </si>
  <si>
    <t>Medzisúčet 8.NP N3</t>
  </si>
  <si>
    <t>Medzisúčet 9.NP N3</t>
  </si>
  <si>
    <t>Medzisúčet 10.NP N3</t>
  </si>
  <si>
    <t>642944121.S</t>
  </si>
  <si>
    <t>Dodatočná montáž oceľovej dverovej zárubne, plochy otvoru do 2,5 m2</t>
  </si>
  <si>
    <t>1612381581</t>
  </si>
  <si>
    <t>553310008600</t>
  </si>
  <si>
    <t>Zárubňa oceľová CgU šxvxhr 700x1970x160 mm</t>
  </si>
  <si>
    <t>773032184</t>
  </si>
  <si>
    <t>941955002.S</t>
  </si>
  <si>
    <t>Lešenie ľahké pracovné pomocné s výškou lešeňovej podlahy nad 1,20 do 1,90 m</t>
  </si>
  <si>
    <t>-886918047</t>
  </si>
  <si>
    <t>96,8</t>
  </si>
  <si>
    <t>Medzisúčet SDK podhlad</t>
  </si>
  <si>
    <t>203,23</t>
  </si>
  <si>
    <t>Medzisúčet omietka stropov</t>
  </si>
  <si>
    <t>1322,7</t>
  </si>
  <si>
    <t>Medzisúčet FEAL</t>
  </si>
  <si>
    <t>952901111.S</t>
  </si>
  <si>
    <t>Vyčistenie budov pri výške podlaží do 4 m</t>
  </si>
  <si>
    <t>-2097717782</t>
  </si>
  <si>
    <t>99</t>
  </si>
  <si>
    <t>Presun hmôt HSV</t>
  </si>
  <si>
    <t>999281113</t>
  </si>
  <si>
    <t>Presun hmôt pre opravy a údržbu objektov vrátane vonkajších plášťov výšky 38-48 m</t>
  </si>
  <si>
    <t>1817509582</t>
  </si>
  <si>
    <t>711</t>
  </si>
  <si>
    <t>Izolácie proti vode a vlhkosti</t>
  </si>
  <si>
    <t>711211051R</t>
  </si>
  <si>
    <t>Hydroizolácia FLEXDICHT a základný spevňovací náter GRUNDFESTIGER, vytiahnuť na steny do výšky 100mm, N2, N4, N15</t>
  </si>
  <si>
    <t>906125732</t>
  </si>
  <si>
    <t>1,93</t>
  </si>
  <si>
    <t>Medzisúčet 3.NP N2</t>
  </si>
  <si>
    <t>48,43</t>
  </si>
  <si>
    <t>Medzisúčet 3.NP N4</t>
  </si>
  <si>
    <t>Medzisúčet 4.NP N2</t>
  </si>
  <si>
    <t>Medzisúčet 4.NP N4</t>
  </si>
  <si>
    <t>Medzisúčet 5.NP N2</t>
  </si>
  <si>
    <t>49,9</t>
  </si>
  <si>
    <t>Medzisúčet 5.NP N4</t>
  </si>
  <si>
    <t>Medzisúčet 6.NP N2</t>
  </si>
  <si>
    <t>58,22</t>
  </si>
  <si>
    <t>Medzisúčet 6.NP N4</t>
  </si>
  <si>
    <t>Medzisúčet 7.NP N2</t>
  </si>
  <si>
    <t>42,13</t>
  </si>
  <si>
    <t>Medzisúčet 7.NP N4</t>
  </si>
  <si>
    <t>Medzisúčet 8.NP N2</t>
  </si>
  <si>
    <t>34,09</t>
  </si>
  <si>
    <t>Medzisúčet 8. NP N4</t>
  </si>
  <si>
    <t>Medzisúčet 9.NP N2</t>
  </si>
  <si>
    <t>47,06</t>
  </si>
  <si>
    <t>Medzisúčet 9.NP N4</t>
  </si>
  <si>
    <t>Medzisúčet 10.NP N2</t>
  </si>
  <si>
    <t>21,75</t>
  </si>
  <si>
    <t>Medzisúčet 10.NP N4</t>
  </si>
  <si>
    <t>3,95</t>
  </si>
  <si>
    <t>Medzisúčet 10. NP N15</t>
  </si>
  <si>
    <t>2,58</t>
  </si>
  <si>
    <t>Medzisúčet 11.NP N15</t>
  </si>
  <si>
    <t>Medzisúčet 2.NP N2</t>
  </si>
  <si>
    <t>Medzisúčet 1.NP N2</t>
  </si>
  <si>
    <t>Medzisúčet prizemie N2</t>
  </si>
  <si>
    <t>Medzisúčet suteren N2</t>
  </si>
  <si>
    <t>Medzisúčet suteren N4</t>
  </si>
  <si>
    <t>711212051R</t>
  </si>
  <si>
    <t>Hydroizolácia FLEXDICHT a základný spevňovací náter GRUNDFESTIGER,l zvislá, N6</t>
  </si>
  <si>
    <t>-880538642</t>
  </si>
  <si>
    <t>144,67</t>
  </si>
  <si>
    <t>Medzisúčet 3.NP N6</t>
  </si>
  <si>
    <t>Medzisúčet 4.NP N6</t>
  </si>
  <si>
    <t>160,9</t>
  </si>
  <si>
    <t>Medzisúčet 5.NP N6</t>
  </si>
  <si>
    <t>139,84</t>
  </si>
  <si>
    <t>Medzisúčet 6.np N6</t>
  </si>
  <si>
    <t>Medzisúčet 7.NP N6</t>
  </si>
  <si>
    <t>Medzisúčet 8.NP N6</t>
  </si>
  <si>
    <t>149,6</t>
  </si>
  <si>
    <t>Medzisúčet 9.NP N6</t>
  </si>
  <si>
    <t>164,46</t>
  </si>
  <si>
    <t>Medzisúčet 10.NP N6</t>
  </si>
  <si>
    <t>315,5</t>
  </si>
  <si>
    <t>Medzisúčet suteren N6</t>
  </si>
  <si>
    <t>998711103.S</t>
  </si>
  <si>
    <t>Presun hmôt pre izoláciu proti vode v objektoch výšky nad 12 do 60 m</t>
  </si>
  <si>
    <t>-88774102</t>
  </si>
  <si>
    <t>713</t>
  </si>
  <si>
    <t>Izolácie tepelné</t>
  </si>
  <si>
    <t>713132207R</t>
  </si>
  <si>
    <t>Montáž tepelnej izolácie použité ako stratené debnenie, N11</t>
  </si>
  <si>
    <t>611024997</t>
  </si>
  <si>
    <t>14,4</t>
  </si>
  <si>
    <t>Medzisúčet 8.NP N11</t>
  </si>
  <si>
    <t>283750000700.S</t>
  </si>
  <si>
    <t>Doska XPS hr. 50 mm, zateplenie soklov, suterénov, podláh, N11</t>
  </si>
  <si>
    <t>-650512638</t>
  </si>
  <si>
    <t>172,8*1,02 'Přepočítané koeficientom množstva</t>
  </si>
  <si>
    <t>998713105</t>
  </si>
  <si>
    <t>Presun hmôt pre izolácie tepelné v objektoch výšky nad 36 m do 48 m</t>
  </si>
  <si>
    <t>-903552701</t>
  </si>
  <si>
    <t>725</t>
  </si>
  <si>
    <t>Zdravotechnika - zariaďovacie predmety</t>
  </si>
  <si>
    <t>725291113.S</t>
  </si>
  <si>
    <t>Montaž doplnkov zariadení kúpeľní a záchodov, drobné predmety (držiak na uterák, mydelnička)</t>
  </si>
  <si>
    <t>-1678552418</t>
  </si>
  <si>
    <t>38</t>
  </si>
  <si>
    <t>Medzisúčet davkovač mydla</t>
  </si>
  <si>
    <t>Medzisúčet zásobník na utierky</t>
  </si>
  <si>
    <t>Medzisúčet držiak na toaletný paier</t>
  </si>
  <si>
    <t>324</t>
  </si>
  <si>
    <t>Medzisúčet wc kefa</t>
  </si>
  <si>
    <t xml:space="preserve"> odpadkový kôš</t>
  </si>
  <si>
    <t>44</t>
  </si>
  <si>
    <t>Medzisúčet haciky</t>
  </si>
  <si>
    <t>725-01</t>
  </si>
  <si>
    <t>Dávkovač mydla - ILLE ATTACK SOAP, SENZOR MAGIC TOUCH, FARBA ČIERNA, ROZMER 110x113x245mm</t>
  </si>
  <si>
    <t>-198382440</t>
  </si>
  <si>
    <t>725-02</t>
  </si>
  <si>
    <t>Zásobník na utierky - ILLE PAPER JACK, LED SENZOR, FARBA ČIERNA, ROZMER 325x230x368mm</t>
  </si>
  <si>
    <t>-174075314</t>
  </si>
  <si>
    <t>725-03</t>
  </si>
  <si>
    <t>Držiak na toaletný papier - SAPHO QUELLE QE527, CHROM, ROZMER 280x38x65mm</t>
  </si>
  <si>
    <t>1863683423</t>
  </si>
  <si>
    <t>725-04</t>
  </si>
  <si>
    <t>WC kefa - ILLE POLLY DOLLY, FARBA ČIERNA, ROZMER 160x140x410mm</t>
  </si>
  <si>
    <t>-1913634719</t>
  </si>
  <si>
    <t>725-05</t>
  </si>
  <si>
    <t>Odpadkový kôš - JIKA GENERIC 3893D3, MATNÁ NEREZ, ROZMER 205x205x280mm, 5L</t>
  </si>
  <si>
    <t>-1607294541</t>
  </si>
  <si>
    <t>725-06</t>
  </si>
  <si>
    <t>Háčik na uteráky - JIKA CUBITO PURE, CHRÓM, ROZMER 38x37x22mm</t>
  </si>
  <si>
    <t>-370643385</t>
  </si>
  <si>
    <t>998725205.S</t>
  </si>
  <si>
    <t>Presun hmôt pre zariaďovacie predmety v objektoch výšky nad 36 do 48 m</t>
  </si>
  <si>
    <t>%</t>
  </si>
  <si>
    <t>-1769671203</t>
  </si>
  <si>
    <t>763</t>
  </si>
  <si>
    <t>Konštrukcie - drevostavby</t>
  </si>
  <si>
    <t>763126602</t>
  </si>
  <si>
    <t>Predsadená SDK stena Rigips hr. 25 mm, doska RBI 12.5 mm do malty Rifix, SKP4</t>
  </si>
  <si>
    <t>1404641644</t>
  </si>
  <si>
    <t>94,6</t>
  </si>
  <si>
    <t>Medzisúčet 2.NP</t>
  </si>
  <si>
    <t>88,58</t>
  </si>
  <si>
    <t xml:space="preserve">Medzisúčet prizemie </t>
  </si>
  <si>
    <t>31</t>
  </si>
  <si>
    <t>763126672R</t>
  </si>
  <si>
    <t>Predsadená SDK stena Rigips hr. 100 mm, dvojito opláštená doskou RBI 12.5 mm so zvuk. izoláciou (nepriezvučnosť 125 DB), voľne stojaca na podkonštrukcií CW100, SKP3</t>
  </si>
  <si>
    <t>-281674341</t>
  </si>
  <si>
    <t>50</t>
  </si>
  <si>
    <t>763126682R</t>
  </si>
  <si>
    <t xml:space="preserve">Predsadená SDK stena Rigips hr. 127.5 mm, dvojito opláštená doskou RBI 12.5 mm, voľne stojaca na podkonštrukcií CW100, SKP2 </t>
  </si>
  <si>
    <t>-1767094569</t>
  </si>
  <si>
    <t>14,2</t>
  </si>
  <si>
    <t>Medzisúčet 3.NP</t>
  </si>
  <si>
    <t>Medzisúčet 4.NP</t>
  </si>
  <si>
    <t>Medzisúčet 5.NP</t>
  </si>
  <si>
    <t xml:space="preserve">Medzisúčet 6.NP </t>
  </si>
  <si>
    <t>Medzisúčet 7.NP</t>
  </si>
  <si>
    <t>Medzisúčet 8.NP</t>
  </si>
  <si>
    <t>Medzisúčet 9.NP</t>
  </si>
  <si>
    <t>Medzisúčet 10.NP</t>
  </si>
  <si>
    <t>33</t>
  </si>
  <si>
    <t>763137120R</t>
  </si>
  <si>
    <t>SDK kazetový podhľad ARMSTRONG PLAIN, 600x600mm, syst. oceľ. podklonštrukcia z CD/UD profilov, N10</t>
  </si>
  <si>
    <t>-1666132094</t>
  </si>
  <si>
    <t>12,1</t>
  </si>
  <si>
    <t>Medzisúčet 3.NP N10</t>
  </si>
  <si>
    <t>Medzisúčet 4.NP N10</t>
  </si>
  <si>
    <t>Medzisúčet 5.NP N10</t>
  </si>
  <si>
    <t>Medzisúčet 6.NP N10</t>
  </si>
  <si>
    <t>Medzisúčet 7.NP N10</t>
  </si>
  <si>
    <t>Medzisúčet 8. NP N10</t>
  </si>
  <si>
    <t>Medzisúčet 9.NP N10</t>
  </si>
  <si>
    <t>Medzisúčet 10.NP N10</t>
  </si>
  <si>
    <t>34</t>
  </si>
  <si>
    <t>763137120R2</t>
  </si>
  <si>
    <t>SDK kazetový podhľad ARMSTRONG PLAIN, 600x1200mm, syst. oceľ. podklonštrukcia z CD/UD profilov</t>
  </si>
  <si>
    <t>-474188969</t>
  </si>
  <si>
    <t>35</t>
  </si>
  <si>
    <t>998763306</t>
  </si>
  <si>
    <t>Presun hmôt pre sádrokartónové konštrukcie v objektoch výšky od 24 do 52 m</t>
  </si>
  <si>
    <t>-1391827929</t>
  </si>
  <si>
    <t>36</t>
  </si>
  <si>
    <t>766-04</t>
  </si>
  <si>
    <t>D+M - Typová interiérová deliaca sanitárna priečka, 2x jednokr. dvere š. 700mm, 1x pevná priečka,  IK1</t>
  </si>
  <si>
    <t>1568012325</t>
  </si>
  <si>
    <t>37</t>
  </si>
  <si>
    <t>766-05</t>
  </si>
  <si>
    <t>D+M - Typová interiérová deliaca sanitárna priečka, 2x jednokr. dvere š. 700mm, 1x pevná priečka,  IK2</t>
  </si>
  <si>
    <t>917490918</t>
  </si>
  <si>
    <t>766-06</t>
  </si>
  <si>
    <t>D+M  Interiérové dvere v skrytej zárubni ECLISSE SYNTESIS BATTENTE 45, dvere 800x2000mm, otočné, ťahané, von otváravé, pravé, povrch. úpr. CPL PLANTEX PY, farba OMEGA-2</t>
  </si>
  <si>
    <t>1543568485</t>
  </si>
  <si>
    <t>39</t>
  </si>
  <si>
    <t>766412131.SR</t>
  </si>
  <si>
    <t>Montáž obloženia stien, stĺpov a pilier. - spätná montáž dreveného obkladum, N20</t>
  </si>
  <si>
    <t>-686311872</t>
  </si>
  <si>
    <t>Medzisúčet 2.NP, N20</t>
  </si>
  <si>
    <t>Medzisúčet 1.NP N20</t>
  </si>
  <si>
    <t>Medzisúčet prizemie N20</t>
  </si>
  <si>
    <t>40</t>
  </si>
  <si>
    <t>766414131.SR</t>
  </si>
  <si>
    <t>Montáž oblož. stien, stĺpov a pilierov do 5 m2 panelmi obkladovými dyhovanými,celoplošne lepené na SDK, N19</t>
  </si>
  <si>
    <t>1839289626</t>
  </si>
  <si>
    <t>9,7</t>
  </si>
  <si>
    <t>Medzisúčet 2.NP N19</t>
  </si>
  <si>
    <t>Medzisúčet 1.NP N19</t>
  </si>
  <si>
    <t>41</t>
  </si>
  <si>
    <t>607150000100R</t>
  </si>
  <si>
    <t>Doska DTD, lamino, hr.18mm, drevodekor, farebny odtien upresnit pocas realizácie, N19</t>
  </si>
  <si>
    <t>-1997439546</t>
  </si>
  <si>
    <t>42</t>
  </si>
  <si>
    <t>766662112.S</t>
  </si>
  <si>
    <t>Montáž dverového krídla otočného jednokrídlového poldrážkového, do existujúcej zárubne, vrátane kovania, D1</t>
  </si>
  <si>
    <t>251545344</t>
  </si>
  <si>
    <t>Medzisúčet D1</t>
  </si>
  <si>
    <t>Medzisúčet spatná montáž</t>
  </si>
  <si>
    <t>43</t>
  </si>
  <si>
    <t>549150000600</t>
  </si>
  <si>
    <t>Kľučka dverová 2x, 2x rozeta BB, FAB, nehrdzavejúca oceľ, povrch nerez brúsený, SAPELI</t>
  </si>
  <si>
    <t>-956355540</t>
  </si>
  <si>
    <t>611610000400</t>
  </si>
  <si>
    <t>Dvere vnútorné jednokrídlové, šírka 600-900 mm,drevené, plné, (viď. PD), D2, D3</t>
  </si>
  <si>
    <t>-1544403314</t>
  </si>
  <si>
    <t>45</t>
  </si>
  <si>
    <t>766811001.SR</t>
  </si>
  <si>
    <t>Dodávk a montáź kuchynskej linky, dl. 2200mm, vrátane všetkých doplnkov (viď. PD), KL1</t>
  </si>
  <si>
    <t>sub</t>
  </si>
  <si>
    <t>-8215982</t>
  </si>
  <si>
    <t>46</t>
  </si>
  <si>
    <t>766811001.SR1</t>
  </si>
  <si>
    <t>Dodávk a montáź kuchynskej linky, dl. 1400mm, vrátane všetkých doplnkov (viď. PD), KL2</t>
  </si>
  <si>
    <t>787597501</t>
  </si>
  <si>
    <t>47</t>
  </si>
  <si>
    <t>998766205.S</t>
  </si>
  <si>
    <t>Presun hmot pre konštrukcie stolárske v objektoch výšky nad 36 do 48 m</t>
  </si>
  <si>
    <t>-1686799688</t>
  </si>
  <si>
    <t>48</t>
  </si>
  <si>
    <t>767583351R</t>
  </si>
  <si>
    <t>Montáž podhľadov FEAL (spätná), N5</t>
  </si>
  <si>
    <t>492880293</t>
  </si>
  <si>
    <t>Medzisúčet 3.NP N5</t>
  </si>
  <si>
    <t>Medzisúčet 4.NP N5</t>
  </si>
  <si>
    <t>Medzisúčet 5.NP N5</t>
  </si>
  <si>
    <t>Medzisúčet 6.NP N5</t>
  </si>
  <si>
    <t>Medzisúčet 7.NP N5</t>
  </si>
  <si>
    <t>Medzisúčet 8.NP N5</t>
  </si>
  <si>
    <t>Medzisúčet 9.NP N5</t>
  </si>
  <si>
    <t>Medzisúčet 10.NP N5</t>
  </si>
  <si>
    <t>Medzisúčet 2.NP N5</t>
  </si>
  <si>
    <t>Medzisúčet 1.NP N5</t>
  </si>
  <si>
    <t>Medzisúčet prizemie  N5</t>
  </si>
  <si>
    <t>49</t>
  </si>
  <si>
    <t>998767205</t>
  </si>
  <si>
    <t>Presun hmôt pre kovové stavebné doplnkové konštrukcie v objektoch výšky nad 36 do 48 m</t>
  </si>
  <si>
    <t>291135403</t>
  </si>
  <si>
    <t>771</t>
  </si>
  <si>
    <t>Podlahy z dlaždíc</t>
  </si>
  <si>
    <t>771415013R</t>
  </si>
  <si>
    <t>Montáž soklíkov z obkladačiek do tmelu veľ. 150 x 150 mm, výška 100mm, N21</t>
  </si>
  <si>
    <t>967461798</t>
  </si>
  <si>
    <t>6,45/0,1</t>
  </si>
  <si>
    <t>Medzisúčet 11.np N21</t>
  </si>
  <si>
    <t>51</t>
  </si>
  <si>
    <t>597740001400R</t>
  </si>
  <si>
    <t>Dlaždice keramické RAKO ROCK 148x148x10,N21</t>
  </si>
  <si>
    <t>-1176470703</t>
  </si>
  <si>
    <t>6,5</t>
  </si>
  <si>
    <t>6,5*1,5 'Přepočítané koeficientom množstva</t>
  </si>
  <si>
    <t>52</t>
  </si>
  <si>
    <t>771575125</t>
  </si>
  <si>
    <t>Montáž podláh z dlaždíc keramických do tmelu v obmedzenom priestore veľ. 150 x 150 mm (vrátane obkladu soklav 100mm, vysokopružná malta ARDAFLEX TOP systém BOSTIK), N2, N15</t>
  </si>
  <si>
    <t>596902144</t>
  </si>
  <si>
    <t>Medzisúčet 10.NP N15</t>
  </si>
  <si>
    <t xml:space="preserve">2,58 </t>
  </si>
  <si>
    <t>53</t>
  </si>
  <si>
    <t>597740001400</t>
  </si>
  <si>
    <t>Dlaždice keramické RAKO ROCK 148x148x10, N2, N15</t>
  </si>
  <si>
    <t>918865759</t>
  </si>
  <si>
    <t>29,69*1,02 'Přepočítané koeficientom množstva</t>
  </si>
  <si>
    <t>54</t>
  </si>
  <si>
    <t>771575546</t>
  </si>
  <si>
    <t>Montáž podláh z dlaždíc keramických do tmelu veľ. 600 x 600 mm, N4</t>
  </si>
  <si>
    <t>-1273493105</t>
  </si>
  <si>
    <t>Medzisúčet 8.NP N4</t>
  </si>
  <si>
    <t>55</t>
  </si>
  <si>
    <t>597740003300R</t>
  </si>
  <si>
    <t>Dlaždice keramické RAKO BETONICO, farba DAK63791, 600x600x10mm, Trieda R10, N4</t>
  </si>
  <si>
    <t>152992240</t>
  </si>
  <si>
    <t>396,44*1,02 'Přepočítané koeficientom množstva</t>
  </si>
  <si>
    <t>56</t>
  </si>
  <si>
    <t>998771105</t>
  </si>
  <si>
    <t>Presun hmôt pre podlahy z dlaždíc v objektoch výšky nad 36 do 48 m</t>
  </si>
  <si>
    <t>956851268</t>
  </si>
  <si>
    <t>57</t>
  </si>
  <si>
    <t>776521100R</t>
  </si>
  <si>
    <t>Lepenie povlakových podláh vrátane sokla v 100mm disp. lepidlom, N3</t>
  </si>
  <si>
    <t>-649589434</t>
  </si>
  <si>
    <t>58</t>
  </si>
  <si>
    <t>284110002900R</t>
  </si>
  <si>
    <t>Podlaha z prírodnéh o linolea (prispôsobiť farebnosť), N3</t>
  </si>
  <si>
    <t>1339218882</t>
  </si>
  <si>
    <t>P</t>
  </si>
  <si>
    <t>Poznámka k položke:
Bfl-s1. iQ PUR s najvyšším podielom čistého PVC (najvyššia odolnosť).</t>
  </si>
  <si>
    <t>121,35*1,03 'Přepočítané koeficientom množstva</t>
  </si>
  <si>
    <t>59</t>
  </si>
  <si>
    <t>776620010</t>
  </si>
  <si>
    <t>Lepenie PVC heterogénnych alebo homogénnych v pásoch na steny, N6*</t>
  </si>
  <si>
    <t>471046436</t>
  </si>
  <si>
    <t>45,54</t>
  </si>
  <si>
    <t>Medzisúčet 6.NP N6*</t>
  </si>
  <si>
    <t>60</t>
  </si>
  <si>
    <t>284110002900R1</t>
  </si>
  <si>
    <t>Obklad z prírodného linolea FORBO MARMOLEUM PIANO hr. 2,5mm, N6*</t>
  </si>
  <si>
    <t>1883354415</t>
  </si>
  <si>
    <t>45,54*1,03 'Přepočítané koeficientom množstva</t>
  </si>
  <si>
    <t>61</t>
  </si>
  <si>
    <t>998776105</t>
  </si>
  <si>
    <t>Presun hmôt pre podlahy povlakové v objektoch výšky nad 36 do 48 m</t>
  </si>
  <si>
    <t>-348741883</t>
  </si>
  <si>
    <t>781</t>
  </si>
  <si>
    <t>Obklady</t>
  </si>
  <si>
    <t>62</t>
  </si>
  <si>
    <t>781445012</t>
  </si>
  <si>
    <t>Montáž obkladov vnútor. stien z obkladačiek kladených do tmelu veľ. 150x150 mm, N7, N8, N16</t>
  </si>
  <si>
    <t>1968192938</t>
  </si>
  <si>
    <t>17,18</t>
  </si>
  <si>
    <t>Medzisúčet 3.NP N7</t>
  </si>
  <si>
    <t>1,72</t>
  </si>
  <si>
    <t>Medzisúčet 3.NP N8</t>
  </si>
  <si>
    <t>15,5</t>
  </si>
  <si>
    <t>Medzisúčet 3.NP N16</t>
  </si>
  <si>
    <t>9,06</t>
  </si>
  <si>
    <t>Medzisúčet 4.NP N7</t>
  </si>
  <si>
    <t>1,7</t>
  </si>
  <si>
    <t>Medzisúčet 4.NP N8</t>
  </si>
  <si>
    <t>15,15</t>
  </si>
  <si>
    <t>Medzisúčet 4.NP N16</t>
  </si>
  <si>
    <t>21,58</t>
  </si>
  <si>
    <t>Medzisúčet 5.NP N7</t>
  </si>
  <si>
    <t>Medzisúčet 5.NP N8</t>
  </si>
  <si>
    <t>20,06</t>
  </si>
  <si>
    <t>Medzisúčet 5.NP N16</t>
  </si>
  <si>
    <t>7,2</t>
  </si>
  <si>
    <t>Medzisúčet 6.NP N16</t>
  </si>
  <si>
    <t>22,1</t>
  </si>
  <si>
    <t>Medzisúčet 7.NP N8</t>
  </si>
  <si>
    <t>10,08</t>
  </si>
  <si>
    <t>Medzisúčet 7.NP N16</t>
  </si>
  <si>
    <t>Medzisúčet 8.NP N7</t>
  </si>
  <si>
    <t>Medzisúčet 8. nP N8</t>
  </si>
  <si>
    <t>14,26</t>
  </si>
  <si>
    <t>Medzisúčet 8. NP N16</t>
  </si>
  <si>
    <t>19,29</t>
  </si>
  <si>
    <t>Medzisúčet 9.NP N7</t>
  </si>
  <si>
    <t>Medzisúčet 9.NP N16</t>
  </si>
  <si>
    <t>Medzisúčet 10.NP N7</t>
  </si>
  <si>
    <t>29,45</t>
  </si>
  <si>
    <t>Medzisúčet 10.NP N16</t>
  </si>
  <si>
    <t>80,45</t>
  </si>
  <si>
    <t>Medzisúčet 2.NP N7</t>
  </si>
  <si>
    <t>20,84</t>
  </si>
  <si>
    <t>Medzisúčet 2.NP N16</t>
  </si>
  <si>
    <t>13,11</t>
  </si>
  <si>
    <t>Medzisúčet 1.NP N16</t>
  </si>
  <si>
    <t>13,08</t>
  </si>
  <si>
    <t>Medzisúčet prizemie N16</t>
  </si>
  <si>
    <t>26,68</t>
  </si>
  <si>
    <t>Medzisúčet suteren N7</t>
  </si>
  <si>
    <t>31,05</t>
  </si>
  <si>
    <t>Medzisúčet suteren N16</t>
  </si>
  <si>
    <t>63</t>
  </si>
  <si>
    <t>597640002400</t>
  </si>
  <si>
    <t>Obkladačky keramické COLOR ONE, lxvxhr 148x148x6 mm, farbu prispôsobiť, N7, N8, N16</t>
  </si>
  <si>
    <t>1901223768</t>
  </si>
  <si>
    <t>458,83*1,02 'Přepočítané koeficientom množstva</t>
  </si>
  <si>
    <t>781445107</t>
  </si>
  <si>
    <t>Montáž obkladov vnútor. stien z obkladačiek kladených do tmelu veľ. 300x600 mm (hrany realizovať zrezaním pod uhlom - Jolly Systém), N6</t>
  </si>
  <si>
    <t>-800188955</t>
  </si>
  <si>
    <t>160,90</t>
  </si>
  <si>
    <t>Medzisúčet 6.NP N6</t>
  </si>
  <si>
    <t>Medzisúčet 9.nP N6</t>
  </si>
  <si>
    <t>Medzisúčet 10. NP N6</t>
  </si>
  <si>
    <t>65</t>
  </si>
  <si>
    <t>597640000600R</t>
  </si>
  <si>
    <t>Obkladačky keramické RAKO BETONICO, FARBA DAKSE791, N6</t>
  </si>
  <si>
    <t>542967066</t>
  </si>
  <si>
    <t>1508,98*1,02 'Přepočítané koeficientom množstva</t>
  </si>
  <si>
    <t>66</t>
  </si>
  <si>
    <t>781445422R</t>
  </si>
  <si>
    <t>Montáž interiérového zrkadla, 2805x1020, (viď. PD)</t>
  </si>
  <si>
    <t>-1817162774</t>
  </si>
  <si>
    <t>0,9*0,6*38</t>
  </si>
  <si>
    <t>67</t>
  </si>
  <si>
    <t>634650000100R</t>
  </si>
  <si>
    <t>Zrkadlo interérové, 600x900x5, celeopložne podlepené bezpečnostnou fóliou</t>
  </si>
  <si>
    <t>1235811169</t>
  </si>
  <si>
    <t>68</t>
  </si>
  <si>
    <t>998781105</t>
  </si>
  <si>
    <t>Presun hmôt pre obklady keramické v objektoch výšky nad 36 do 48 m</t>
  </si>
  <si>
    <t>-1764671450</t>
  </si>
  <si>
    <t>783</t>
  </si>
  <si>
    <t xml:space="preserve"> Dokončovacie práce</t>
  </si>
  <si>
    <t>69</t>
  </si>
  <si>
    <t>783201812</t>
  </si>
  <si>
    <t>Odstránenie starých náterov z kovových stavebných doplnkových konštrukcií oceľovou kefou</t>
  </si>
  <si>
    <t>1577524303</t>
  </si>
  <si>
    <t>(2*1,97+0,7)*(0,15+2*0,05)*44</t>
  </si>
  <si>
    <t xml:space="preserve"> povodne zarubne</t>
  </si>
  <si>
    <t>70</t>
  </si>
  <si>
    <t>783222100</t>
  </si>
  <si>
    <t>Nátery kov.stav.doplnk.konštr. syntetické farby šedej na vzduchu schnúce dvojnásobné - 70µm - zárubne</t>
  </si>
  <si>
    <t>-771877742</t>
  </si>
  <si>
    <t>(2*1,97+0,7)*(0,15+2*0,05)*16</t>
  </si>
  <si>
    <t>nove zarubne</t>
  </si>
  <si>
    <t>71</t>
  </si>
  <si>
    <t>783226100</t>
  </si>
  <si>
    <t>Nátery kov.stav.doplnk.konštr. syntetické na vzduchu schnúce základný - 35µm - zárubne</t>
  </si>
  <si>
    <t>1733303949</t>
  </si>
  <si>
    <t>72</t>
  </si>
  <si>
    <t>783841130R-1</t>
  </si>
  <si>
    <t>Nátery DULUX farby bielej, dvojnásobnej, farba biela, N1</t>
  </si>
  <si>
    <t>2076046354</t>
  </si>
  <si>
    <t>156,54</t>
  </si>
  <si>
    <t>149,3</t>
  </si>
  <si>
    <t>Medzisúčet 6.NP N1</t>
  </si>
  <si>
    <t>Medzisúčet prizemie N1</t>
  </si>
  <si>
    <t>73</t>
  </si>
  <si>
    <t>783903811</t>
  </si>
  <si>
    <t>Ostatné práce odmastenie chemickými rozpúšťadlami -zárubne</t>
  </si>
  <si>
    <t>-335257838</t>
  </si>
  <si>
    <t>74</t>
  </si>
  <si>
    <t>784418011</t>
  </si>
  <si>
    <t>Zakrývanie otvorov, podláh a zariadení fóliou v miestnostiach alebo na schodisku</t>
  </si>
  <si>
    <t>-178010196</t>
  </si>
  <si>
    <t>839,84</t>
  </si>
  <si>
    <t>838,93</t>
  </si>
  <si>
    <t>841,6</t>
  </si>
  <si>
    <t>840,58</t>
  </si>
  <si>
    <t>Medzisúčet 6.NP</t>
  </si>
  <si>
    <t>843,59</t>
  </si>
  <si>
    <t>840,54</t>
  </si>
  <si>
    <t>837,19</t>
  </si>
  <si>
    <t>494,79</t>
  </si>
  <si>
    <t>Medzisúčet 11.NP</t>
  </si>
  <si>
    <t>879,88</t>
  </si>
  <si>
    <t>879,8</t>
  </si>
  <si>
    <t>883,17</t>
  </si>
  <si>
    <t>976,12</t>
  </si>
  <si>
    <t>Medzisúčet suterén</t>
  </si>
  <si>
    <t>75</t>
  </si>
  <si>
    <t>210010109R</t>
  </si>
  <si>
    <t>Lišta elektroinštalačná z PVC - spätná montáž, N18</t>
  </si>
  <si>
    <t>-287643439</t>
  </si>
  <si>
    <t>Medzisúčet 2.NP N18</t>
  </si>
  <si>
    <t>Medzisúčet 1.NP N18</t>
  </si>
  <si>
    <t>Medzisúčet prizemie N18</t>
  </si>
  <si>
    <t>76</t>
  </si>
  <si>
    <t>210111012</t>
  </si>
  <si>
    <t>Domová zásuvka polozapustená alebo zapustená, 10/16 A 250 V 2P + Z 2 x zapojenie, N17</t>
  </si>
  <si>
    <t>-891702455</t>
  </si>
  <si>
    <t>Medzisúčet 2.NP N17</t>
  </si>
  <si>
    <t>Medzisúčet 1.NP N17</t>
  </si>
  <si>
    <t>Medzisúčet prizemie N17</t>
  </si>
  <si>
    <t>77</t>
  </si>
  <si>
    <t>3450330200</t>
  </si>
  <si>
    <t>Z-Zásuvka v inštal krabici IP44, N17</t>
  </si>
  <si>
    <t>256</t>
  </si>
  <si>
    <t>-327818423</t>
  </si>
  <si>
    <t>78</t>
  </si>
  <si>
    <t>210201913</t>
  </si>
  <si>
    <t>Montáž svietidla interiérového na strop do 5 kg</t>
  </si>
  <si>
    <t>503656783</t>
  </si>
  <si>
    <t>79</t>
  </si>
  <si>
    <t>210800107</t>
  </si>
  <si>
    <t>Kábel medený uložený voľne CYKY 450/750 V 3x1,5 (ku svietidlá,</t>
  </si>
  <si>
    <t>-1836710007</t>
  </si>
  <si>
    <t>446,000*0,5</t>
  </si>
  <si>
    <t>80</t>
  </si>
  <si>
    <t>341110000700</t>
  </si>
  <si>
    <t>Kábel medený CYKY 3x1,5 mm2</t>
  </si>
  <si>
    <t>128</t>
  </si>
  <si>
    <t>785351398</t>
  </si>
  <si>
    <t>22-M</t>
  </si>
  <si>
    <t>Montáže oznamovacích a zabezpečovacích zariadení</t>
  </si>
  <si>
    <t>81</t>
  </si>
  <si>
    <t>220511032R</t>
  </si>
  <si>
    <t>Kábel uchytený v lištách -spätná montáž, N18</t>
  </si>
  <si>
    <t>26062813</t>
  </si>
  <si>
    <t>E.1.2. - IV. Sekcia</t>
  </si>
  <si>
    <t>E.1.2.A - Búracie práce</t>
  </si>
  <si>
    <t xml:space="preserve">    735 - Ústredné kúrenie - vykurovacie telesá</t>
  </si>
  <si>
    <t>Búranie muriva alebo vybúranie otvorov plochy nad 4 m2 nadzákladového z tehál pálených, vápenopieskových, cementových na maltu,  -1,90500t, C2, C3, C4, C10, C12, C13, C15, C16</t>
  </si>
  <si>
    <t>-1358315528</t>
  </si>
  <si>
    <t>Medzisúčet prizemie, 1np, 2np C2</t>
  </si>
  <si>
    <t>0,6</t>
  </si>
  <si>
    <t>Medzisúčet prizemie, 1.NP, 2np, C3</t>
  </si>
  <si>
    <t>1,2</t>
  </si>
  <si>
    <t>Medzisúčet prizemie, 1.NP, 2NP, C4</t>
  </si>
  <si>
    <t>Medzisúčet prizemie, 1.np, 2.np C10</t>
  </si>
  <si>
    <t>10,7</t>
  </si>
  <si>
    <t>Medzisúčet prizemie, 1.NP, 2.NP C12</t>
  </si>
  <si>
    <t>9,1</t>
  </si>
  <si>
    <t>Medzisúčet prizemie, 1.NP, 2.NP, C13</t>
  </si>
  <si>
    <t>Medzisúčet prizemie, 1.np, 2.np, C15</t>
  </si>
  <si>
    <t>0,4</t>
  </si>
  <si>
    <t>Medzisúčet prizemie , .np, 2NP, C16</t>
  </si>
  <si>
    <t>Búranie podkladov pod dlažby, liatych dlažieb a mazanín,betón s poterom,teracom hr.do 100 mm, plochy nad 4 m2  -2,20000t, C8</t>
  </si>
  <si>
    <t>-2038947318</t>
  </si>
  <si>
    <t>21,8</t>
  </si>
  <si>
    <t>Medzisúčet prizemie, 1.np, 2.np, C8</t>
  </si>
  <si>
    <t>Búranie dlažieb, bez podklad. lôžka z xylolit., alebo keramických dlaždíc hr. do 10 mm,  -0,02000t, C8</t>
  </si>
  <si>
    <t>1809929742</t>
  </si>
  <si>
    <t>211,71</t>
  </si>
  <si>
    <t>Medzisúčet prizemie, 1.np, 2. np</t>
  </si>
  <si>
    <t>Vyvesenie dreveného dverného krídla plochy do 2 m2, -0,02400t (dverné krýdla odovzdať majiteľovi objektu), C1, C2, C3</t>
  </si>
  <si>
    <t>-1520785632</t>
  </si>
  <si>
    <t>Medzisúčet prizemie, 1np, 2np C1</t>
  </si>
  <si>
    <t>Medzisúčet prizemie, 1np, 2np C3</t>
  </si>
  <si>
    <t>Vybúranie kovových dverových zárubní plochy do 2 m2,  -0,07600t, C1, C2, C3</t>
  </si>
  <si>
    <t>-2104872555</t>
  </si>
  <si>
    <t>2*3</t>
  </si>
  <si>
    <t>Medzisúčet prizemie, 1.np, 2.np, C1</t>
  </si>
  <si>
    <t>Medzisúčet prizemie, 1.np, 2.np, C2</t>
  </si>
  <si>
    <t>Medzisúčet prizemie, 1.np, 2.np, C3</t>
  </si>
  <si>
    <t>978012191R</t>
  </si>
  <si>
    <t>Otlčenie omietok stropov vnútorných na rabicovom pletive vápenných alebo vápennocementových v rozsahu do 100 %,  -0,05000t, C9</t>
  </si>
  <si>
    <t>1836762518</t>
  </si>
  <si>
    <t>Medzisúčet prizemie, 1np, 2np</t>
  </si>
  <si>
    <t>978013191</t>
  </si>
  <si>
    <t>Otlčenie omietok stien vnútorných vápenných alebo vápennocementových v rozsahu do 100 %,  -0,04600t, C17</t>
  </si>
  <si>
    <t>-427097383</t>
  </si>
  <si>
    <t>Odsekanie a odobratie obkladov stien z obkladačiek vnútorných vrátane podkladovej omietky nad 2 m2,  -0,06800t, C7, C11</t>
  </si>
  <si>
    <t>1338535962</t>
  </si>
  <si>
    <t>390</t>
  </si>
  <si>
    <t>Medzisúčet prizemie, 1.np, 2.np, C7</t>
  </si>
  <si>
    <t>10,8</t>
  </si>
  <si>
    <t>Medzisúčet prozemie, 1.np, 2.np, C11</t>
  </si>
  <si>
    <t>1537352142</t>
  </si>
  <si>
    <t>-1231394072</t>
  </si>
  <si>
    <t>-1686033741</t>
  </si>
  <si>
    <t>1464733512</t>
  </si>
  <si>
    <t>164,824*19 'Přepočítané koeficientom množstva</t>
  </si>
  <si>
    <t>1412120427</t>
  </si>
  <si>
    <t>1479852803</t>
  </si>
  <si>
    <t>164,824*4 'Přepočítané koeficientom množstva</t>
  </si>
  <si>
    <t>2133619080</t>
  </si>
  <si>
    <t>271,15-111,36</t>
  </si>
  <si>
    <t>-837418080</t>
  </si>
  <si>
    <t>-1433945760</t>
  </si>
  <si>
    <t>962504776</t>
  </si>
  <si>
    <t>735</t>
  </si>
  <si>
    <t>Ústredné kúrenie - vykurovacie telesá</t>
  </si>
  <si>
    <t>735151811R</t>
  </si>
  <si>
    <t>Demontáž radiátora,  -0,01235t, C14</t>
  </si>
  <si>
    <t>-2140220138</t>
  </si>
  <si>
    <t>Medzisúčet prizemie, 1.np, 2.np, C14</t>
  </si>
  <si>
    <t xml:space="preserve">Demontáž dreveného obloženia stien,  -0,01098t, C5 </t>
  </si>
  <si>
    <t>-1784903425</t>
  </si>
  <si>
    <t>69,3</t>
  </si>
  <si>
    <t>Medzisúčet prizemie, 1np, 2np C5</t>
  </si>
  <si>
    <t>767134802R</t>
  </si>
  <si>
    <t>Demontáž oceľovej konštrukcie - konštrukcia WC kabíniek,  -0,00900 t, 6C</t>
  </si>
  <si>
    <t>-771423076</t>
  </si>
  <si>
    <t>165</t>
  </si>
  <si>
    <t>Medzisúčet prizemie, 1np, 2np, C6</t>
  </si>
  <si>
    <t>E.1.2.B - Architektúra</t>
  </si>
  <si>
    <t xml:space="preserve">    775 - Podlahy vlysové a parketové</t>
  </si>
  <si>
    <t>Keramický preklad POROTHERM KPP 7, šírky 70 mm, výšky 238 mm, dĺžky 1250 mm</t>
  </si>
  <si>
    <t>-1813682142</t>
  </si>
  <si>
    <t>Medzisúčet prizemie, 1.NP, 2.NP, C2</t>
  </si>
  <si>
    <t>Medzisúčet prizemie, 1.NP, 2.NP, C4</t>
  </si>
  <si>
    <t>317162133</t>
  </si>
  <si>
    <t>Keramický preklad POROTHERM KPP 7, šírky 70 mm, výšky 238 mm, dĺžky 1500 mm, C3</t>
  </si>
  <si>
    <t>-1087070542</t>
  </si>
  <si>
    <t>Medzisúčet prizemie, 1.NP, 2.NP. C3</t>
  </si>
  <si>
    <t>Priečky z tvárnic YTONG hr. 150 mm P2-500 hladkých, na MVC a maltu YTONG (150x249x599), C2, C3</t>
  </si>
  <si>
    <t>-902788706</t>
  </si>
  <si>
    <t>9,1/0,15</t>
  </si>
  <si>
    <t>612421431R</t>
  </si>
  <si>
    <t>Oprava vnútorných vápenných omietok stien, štukových</t>
  </si>
  <si>
    <t>-653555328</t>
  </si>
  <si>
    <t>Potiahnutie vnútorných stien sklotextílnou mriežkou s celoplošným prilepením, D1</t>
  </si>
  <si>
    <t>-934892248</t>
  </si>
  <si>
    <t>108,9</t>
  </si>
  <si>
    <t>420</t>
  </si>
  <si>
    <t>Medzisúčet C1</t>
  </si>
  <si>
    <t>247,8</t>
  </si>
  <si>
    <t>Medzisúčet C2</t>
  </si>
  <si>
    <t>632001011.S</t>
  </si>
  <si>
    <t>Zhotovenie separačnej fólie v podlahových vrstvách z PE, P2</t>
  </si>
  <si>
    <t>1261596241</t>
  </si>
  <si>
    <t>231</t>
  </si>
  <si>
    <t>Medzisúčet P2</t>
  </si>
  <si>
    <t>283290003500</t>
  </si>
  <si>
    <t>Oddeľovacia fólia, PCI</t>
  </si>
  <si>
    <t>-113152967</t>
  </si>
  <si>
    <t>632455607</t>
  </si>
  <si>
    <t>Cementový poter BAUMIT Estrich, triedy CT-C20-F5, hr. 65 mm, P2</t>
  </si>
  <si>
    <t>-1521471476</t>
  </si>
  <si>
    <t>Dodatočná montáž oceľovej dverovej zárubne, plochy otvoru do 2,5 m2, D2, D3</t>
  </si>
  <si>
    <t>-1513048710</t>
  </si>
  <si>
    <t>Medzisúčet D2</t>
  </si>
  <si>
    <t>Medzisúčet D3</t>
  </si>
  <si>
    <t>553310008400</t>
  </si>
  <si>
    <t>Zárubňa oceľová CgU šxvxhr 600x1970x160 mm , D2</t>
  </si>
  <si>
    <t>-1658542356</t>
  </si>
  <si>
    <t>553310008900</t>
  </si>
  <si>
    <t>Zárubňa oceľová CgU šxvxhr 900x1970x160 mm, D3</t>
  </si>
  <si>
    <t>344073672</t>
  </si>
  <si>
    <t>-915898301</t>
  </si>
  <si>
    <t>148,2</t>
  </si>
  <si>
    <t>66,6</t>
  </si>
  <si>
    <t>Medzisúčet Pk1-3</t>
  </si>
  <si>
    <t>473</t>
  </si>
  <si>
    <t>1200081137</t>
  </si>
  <si>
    <t>Medzisúčet PK1-3</t>
  </si>
  <si>
    <t>999281111</t>
  </si>
  <si>
    <t>Presun hmôt pre opravy a údržbu objektov vrátane vonkajších plášťov výšky do 25 m</t>
  </si>
  <si>
    <t>339535639</t>
  </si>
  <si>
    <t>Hydroizolácia FLEXDICHT a základný spevňovací náter GRUNDFESTIGER, vytiahnuť na steny do výšky 100mm, P2</t>
  </si>
  <si>
    <t>1550860488</t>
  </si>
  <si>
    <t>998711102.S</t>
  </si>
  <si>
    <t>Presun hmôt pre izoláciu proti vode v objektoch výšky nad 6 do 12 m</t>
  </si>
  <si>
    <t>1574846860</t>
  </si>
  <si>
    <t>713122111</t>
  </si>
  <si>
    <t>Montáž tepelnej izolácie podláh polystyrénom, kladeným voľne v jednej vrstve, P2</t>
  </si>
  <si>
    <t>-1427936314</t>
  </si>
  <si>
    <t>283720002900</t>
  </si>
  <si>
    <t>Doska EPS FLOOR 5000 hr. 20 mm, pre podlahy, ISOVER, P2</t>
  </si>
  <si>
    <t>425912788</t>
  </si>
  <si>
    <t>Poznámka k položke:
Minimálna objemová hmotnosť: 10 kg/m3.</t>
  </si>
  <si>
    <t>231*1,02 'Přepočítané koeficientom množstva</t>
  </si>
  <si>
    <t>998713102</t>
  </si>
  <si>
    <t>Presun hmôt pre izolácie tepelné v objektoch výšky nad 6 m do 12 m</t>
  </si>
  <si>
    <t>-1475252830</t>
  </si>
  <si>
    <t>767222302</t>
  </si>
  <si>
    <t>Medzisúčet zásobník na toaletný paier</t>
  </si>
  <si>
    <t>-1951632156</t>
  </si>
  <si>
    <t>-1489926942</t>
  </si>
  <si>
    <t>Zásobník na toaletný papier - ILLE TRIPPLE WILLY, FARBA ČIERNA, ROZMER 370x110x378mm</t>
  </si>
  <si>
    <t>-333625212</t>
  </si>
  <si>
    <t>273376114</t>
  </si>
  <si>
    <t>Odpadkový kôš - ILLE PAPER MAX, STAINLESS STEEL, ROZMER 303x355x915</t>
  </si>
  <si>
    <t>-1687837117</t>
  </si>
  <si>
    <t>725291114.S</t>
  </si>
  <si>
    <t>Montáž doplnkov zariadení kúpeľní a záchodov, madlá</t>
  </si>
  <si>
    <t>-651492965</t>
  </si>
  <si>
    <t>6*4</t>
  </si>
  <si>
    <t>552380011200R</t>
  </si>
  <si>
    <t>Madlo sklopné JIKA UNIVERSUM 389715, NEREZ, ROZMER 550x100x200mm</t>
  </si>
  <si>
    <t>-805638267</t>
  </si>
  <si>
    <t>552380011200R1</t>
  </si>
  <si>
    <t>Madlo sklopné JIKA UNIVERSUM 389725, NEREZ, ROZMER 800x100x200mm</t>
  </si>
  <si>
    <t>1896644035</t>
  </si>
  <si>
    <t>552380011200R2</t>
  </si>
  <si>
    <t>Madlo univerzálne JIKA UNIVERSUM 389711, NEREZ, ROZMER 300x100x60mm</t>
  </si>
  <si>
    <t>724169923</t>
  </si>
  <si>
    <t>552380011200R3</t>
  </si>
  <si>
    <t>Madlo univerzálne JIKA UNIVERSUM 389721, NEREZ, ROZMER 600x100x60mm</t>
  </si>
  <si>
    <t>-1561765925</t>
  </si>
  <si>
    <t>998725202.S</t>
  </si>
  <si>
    <t>Presun hmôt pre zariaďovacie predmety v objektoch výšky nad 6 do 12 m</t>
  </si>
  <si>
    <t>-1887013115</t>
  </si>
  <si>
    <t>735154142</t>
  </si>
  <si>
    <t>Montáž vykurovacieho telesa panelového dvojradového výšky 600 mm/ dĺžky 1000-1200 mm</t>
  </si>
  <si>
    <t>1847791779</t>
  </si>
  <si>
    <t>484530021700</t>
  </si>
  <si>
    <t>Teleso vykurovacie doskové dvojradové oceľové  VK 22, vxlxhĺ 600x1200x100 mm, KORAD (vrátane armatúr a príslušentva)</t>
  </si>
  <si>
    <t>1329919544</t>
  </si>
  <si>
    <t>998735102</t>
  </si>
  <si>
    <t>Presun hmôt pre vykurovacie telesá v objektoch výšky nad 6 do 12 m</t>
  </si>
  <si>
    <t>1134473396</t>
  </si>
  <si>
    <t>Predsadená SDK stena Rigips hr. 100 mm, dvojito opláštená doskou RBI 12.5 mm so zvuk. izoláciou, voľne stojaca na podkonštrukcií CW75, SKP1</t>
  </si>
  <si>
    <t>-1726741351</t>
  </si>
  <si>
    <t xml:space="preserve">Predsadená SDK stena Rigips hr. 125 mm, dvojito opláštená doskou RBI 12.5 mm, voľne stojaca na podkonštrukcií CW100, SKP2 </t>
  </si>
  <si>
    <t>990825820</t>
  </si>
  <si>
    <t>763126682R2</t>
  </si>
  <si>
    <t>Predsadená SDK stena Rigips hr. 125 mm, dvojito opláštená doskou RBI 12.5 mm s izoláciou, voľne stojaca na podkonštrukcií CW100, SKP3</t>
  </si>
  <si>
    <t>2013187890</t>
  </si>
  <si>
    <t>SDK kazetový podhľad ARMSTRONG PLAIN, 600x600mm, syst. oceľ. podklonštrukcia z CD/UD profilov, PK1</t>
  </si>
  <si>
    <t>-663823715</t>
  </si>
  <si>
    <t>763137120R1</t>
  </si>
  <si>
    <t>SDK kazetový podhľad ARMSTRONG PLAIN, 600x600mm, syst. oceľ. podklonštrukcia z CD/UD profilov, PK2</t>
  </si>
  <si>
    <t>-1369222231</t>
  </si>
  <si>
    <t>763138212</t>
  </si>
  <si>
    <t>Podhľad SDK Rigips RBI 12.5 mm závesný, jednoúrovňová oceľová podkonštrukcia CD/UD, PK3</t>
  </si>
  <si>
    <t>-1704325008</t>
  </si>
  <si>
    <t>998763303</t>
  </si>
  <si>
    <t>Presun hmôt pre sádrokartónové konštrukcie v objektoch výšky od 7 do 24 m</t>
  </si>
  <si>
    <t>1890945606</t>
  </si>
  <si>
    <t>766-01</t>
  </si>
  <si>
    <t>D+M - Typová interiérová deliaca sanitárna priečka, 2x jednokr. dvere š. 700mm, 1x jednokr. dvere š. 900mm, 2x pevná priečka,  IK3</t>
  </si>
  <si>
    <t>1293875039</t>
  </si>
  <si>
    <t>766-02</t>
  </si>
  <si>
    <t>D+M - Typová interiérová deliaca sanitárna priečka, 2x jednokr. dvere š. 700mm, 1x jednokr. dvere š. 900mm, 2x pevná priečka,  IK4</t>
  </si>
  <si>
    <t>1140406639</t>
  </si>
  <si>
    <t>766-03</t>
  </si>
  <si>
    <t>D+M - Typová interiérová deliaca sanitárna priečka, 5x jednokr. dvere š. 700mm, 4x pevná priečka,  IK5</t>
  </si>
  <si>
    <t>1504979423</t>
  </si>
  <si>
    <t>D+M - Typová interiérová deliaca sanitárna priečka, s jednokr. dverami š. 900mm,  IK6</t>
  </si>
  <si>
    <t>-1734343095</t>
  </si>
  <si>
    <t>Montáž dverového krídla otočného jednokrídlového poldrážkového, do existujúcej zárubne, vrátane kovania, D2, D3</t>
  </si>
  <si>
    <t>-485531440</t>
  </si>
  <si>
    <t>1297179548</t>
  </si>
  <si>
    <t>-1158048074</t>
  </si>
  <si>
    <t>998766102.S</t>
  </si>
  <si>
    <t>Presun hmot pre konštrukcie stolárske v objektoch výšky nad 6 do 12 m</t>
  </si>
  <si>
    <t>388288510</t>
  </si>
  <si>
    <t>767646520.S</t>
  </si>
  <si>
    <t>Montáž dverí kovových - hliníkových, vchodových, 1 m obvodu dverí, D4</t>
  </si>
  <si>
    <t>1993367832</t>
  </si>
  <si>
    <t>(1,05*2+2,18*2)*6</t>
  </si>
  <si>
    <t>553410032100</t>
  </si>
  <si>
    <t>Dvere hliníkové jednokrídlové otočné 900x2100 mm,(viď. PD), D4</t>
  </si>
  <si>
    <t>-371795289</t>
  </si>
  <si>
    <t>Montáž podláh z dlaždíc keramických do tmelu veľ. 600 x 600 mm, P2</t>
  </si>
  <si>
    <t>-944741412</t>
  </si>
  <si>
    <t>Medzisúčet, P2</t>
  </si>
  <si>
    <t>Dlaždice keramické RAKO BETONICO, farba DAK63791, 600x600x10mm, Trieda R10, P2</t>
  </si>
  <si>
    <t>-151242268</t>
  </si>
  <si>
    <t>998771102</t>
  </si>
  <si>
    <t>Presun hmôt pre podlahy z dlaždíc v objektoch výšky nad 6 do 12 m</t>
  </si>
  <si>
    <t>-1431215353</t>
  </si>
  <si>
    <t>775</t>
  </si>
  <si>
    <t>Podlahy vlysové a parketové</t>
  </si>
  <si>
    <t>775413120</t>
  </si>
  <si>
    <t>Montáž podlahových soklíkov alebo líšt obvodových skrutkovaním, B1, B2</t>
  </si>
  <si>
    <t>1247742699</t>
  </si>
  <si>
    <t>Medzisúčet B1</t>
  </si>
  <si>
    <t>87</t>
  </si>
  <si>
    <t>Medzisúčet B2</t>
  </si>
  <si>
    <t>755-01</t>
  </si>
  <si>
    <t>Hliníková podlahová dilatačná lišta KUBERIT 305S, Aluminium anodized silver, B1</t>
  </si>
  <si>
    <t>-708481048</t>
  </si>
  <si>
    <t>755-02</t>
  </si>
  <si>
    <t>1987453288</t>
  </si>
  <si>
    <t>998775102</t>
  </si>
  <si>
    <t>Presun hmôt pre podlahy vlysové a parketové v objektoch výšky nad 6 do 12 m</t>
  </si>
  <si>
    <t>-297394093</t>
  </si>
  <si>
    <t>Montáž obkladov vnútor. stien z obkladačiek kladených do tmelu veľ. 300x600 mm (hrany realizovať zrezaním pod uhlom - Jolly Systém), C1, C2</t>
  </si>
  <si>
    <t>565327488</t>
  </si>
  <si>
    <t>Obkladačky keramické RAKO BETONICO, FARBA DAKSE791, C1, C2</t>
  </si>
  <si>
    <t>1707350764</t>
  </si>
  <si>
    <t>667,8*1,02 'Přepočítané koeficientom množstva</t>
  </si>
  <si>
    <t>-1782817034</t>
  </si>
  <si>
    <t>2,805*1,2*6</t>
  </si>
  <si>
    <t>Zrkadlo interérové, 2805x1200, celeopložne podlepené bezpečnostnou fóliou</t>
  </si>
  <si>
    <t>-589805789</t>
  </si>
  <si>
    <t>998781102</t>
  </si>
  <si>
    <t>Presun hmôt pre obklady keramické v objektoch výšky nad 6 do 12 m</t>
  </si>
  <si>
    <t>1793591874</t>
  </si>
  <si>
    <t>1407583058</t>
  </si>
  <si>
    <t>(2*1,97+0,7)*(0,15+2*0,05)*3</t>
  </si>
  <si>
    <t>(2*1,97+1)*(0,15+2*0,05)*6</t>
  </si>
  <si>
    <t>-411851793</t>
  </si>
  <si>
    <t>Nátery DULUX farby bielej, dvojnásobnej, farba biela, M2</t>
  </si>
  <si>
    <t>-1835334519</t>
  </si>
  <si>
    <t>-856703158</t>
  </si>
  <si>
    <t>E.2. - Zdravotechnika</t>
  </si>
  <si>
    <t>E.2.1. - II. sekcia</t>
  </si>
  <si>
    <t>E.2.1.A - Vodovod</t>
  </si>
  <si>
    <t xml:space="preserve">    23-M - Montáže potrubia</t>
  </si>
  <si>
    <t>713482114</t>
  </si>
  <si>
    <t>Montáž trubíc z PE, hr.do 10 mm,vnút.priem. od 96 mm</t>
  </si>
  <si>
    <t>283310026600</t>
  </si>
  <si>
    <t>Izolačná trubica ARMAFLEX ACe 114x9 mm (d x hr. izolácie), dĺ. 2 m, AZ FLEX</t>
  </si>
  <si>
    <t>28331002930057</t>
  </si>
  <si>
    <t>Izolačná trubica ARMAFLEX ACe 133x10 mm (d x hr. izolácie), dĺ. 2 m, AZ FLEX</t>
  </si>
  <si>
    <t>713482122</t>
  </si>
  <si>
    <t>Montáž trubíc z PE, hr.15-20 mm,vnút.priemer 39-70 mm</t>
  </si>
  <si>
    <t>283310004600</t>
  </si>
  <si>
    <t>Izolačná PE trubica  18x20 mm (d potrubia x hr. izolácie), nadrezaná, AZ FLEX</t>
  </si>
  <si>
    <t>283310004700</t>
  </si>
  <si>
    <t>Izolačná PE trubica  DG 22x20 mm (d potrubia x hr. izolácie), nadrezaná, AZ FLEX</t>
  </si>
  <si>
    <t>283310004800</t>
  </si>
  <si>
    <t>Izolačná PE trubica  DG 28x20 mm (d potrubia x hr. izolácie), nadrezaná, AZ FLEX</t>
  </si>
  <si>
    <t>713482131</t>
  </si>
  <si>
    <t>Montáž trubíc z PE, hr.30 mm,vnút.priemer do 38 mm</t>
  </si>
  <si>
    <t>283310006400</t>
  </si>
  <si>
    <t>Izolačná PE trubica  DG 35x30 mm (d potrubia x hr. izolácie), rozrezaná, AZ FLEX</t>
  </si>
  <si>
    <t>713482152</t>
  </si>
  <si>
    <t>Montáž trubíc z EPDM, hr.38-50,vnút.priemer 39-73 mm</t>
  </si>
  <si>
    <t>azf1109</t>
  </si>
  <si>
    <t>Armaflex AF 4-125 trubica AZ FLEX Armacell</t>
  </si>
  <si>
    <t>azf1127</t>
  </si>
  <si>
    <t>Armaflex AF 5-140* trubica AZ FLEX Armacell</t>
  </si>
  <si>
    <t>azf1150</t>
  </si>
  <si>
    <t>Armaflex AF 6-200 trubica AZ FLEX Armacell</t>
  </si>
  <si>
    <t>998713203</t>
  </si>
  <si>
    <t>Presun hmôt pre izolácie tepelné v objektoch výšky nad 12 m do 24 m</t>
  </si>
  <si>
    <t>721175015.S</t>
  </si>
  <si>
    <t>Montáž zápachového uzáveru (sifónu) pre klimatizačné zariadenia</t>
  </si>
  <si>
    <t>551620027000</t>
  </si>
  <si>
    <t>Vtokový lievik HL20, 6/4", s fixačnou objímkou k HL 100(G), vetranie a klimatizácia, PP</t>
  </si>
  <si>
    <t>998721203.S</t>
  </si>
  <si>
    <t>Presun hmôt pre vnútornú kanalizáciu v objektoch výšky nad 12 do 24 m</t>
  </si>
  <si>
    <t>722130801.S</t>
  </si>
  <si>
    <t>Demontáž potrubia z oceľových rúrok závitových do DN 25,  -0,00213t</t>
  </si>
  <si>
    <t>722130802.S</t>
  </si>
  <si>
    <t>Demontáž potrubia z oceľových rúrok závitových nad 25 do DN 40,  -0,00497t</t>
  </si>
  <si>
    <t>722130803.S</t>
  </si>
  <si>
    <t>Demontáž potrubia z oceľových rúrok závitových nad 40 do DN 50,  -0,00670t</t>
  </si>
  <si>
    <t>722130804.S</t>
  </si>
  <si>
    <t>Demontáž potrubia z oceľových rúrok závitových DN 65,  -0,00959t</t>
  </si>
  <si>
    <t>722130805.S</t>
  </si>
  <si>
    <t>Demontáž potrubia z oceľových rúrok závitových DN 80,  -0,01102t</t>
  </si>
  <si>
    <t>722130806.S</t>
  </si>
  <si>
    <t>Demontáž potrubia z oceľových rúrok závitových DN 100,  -0,01442t</t>
  </si>
  <si>
    <t>722171111</t>
  </si>
  <si>
    <t>Potrubie plasthliníkové  16x2 mm v kotúčoch,PEX-c/Al/PE-HD</t>
  </si>
  <si>
    <t>722171113</t>
  </si>
  <si>
    <t>Potrubie plasthliníkové 20x2 mm v kotúčoch,PEX-c/Al/PE-HD</t>
  </si>
  <si>
    <t>722171114</t>
  </si>
  <si>
    <t>Potrubie plasthliníkové  26x3 mm v kotúčoch,PEX-c/Al/PE-HD</t>
  </si>
  <si>
    <t>722171134s</t>
  </si>
  <si>
    <t>Potrubie plasthliníkové  D 32/3,0 mm, 5 m tyč,PEX-c/Al/PE-HD</t>
  </si>
  <si>
    <t>722171135</t>
  </si>
  <si>
    <t>Potrubie plasthliníkové D 40/3,5 mm, 5 m tyč,PEX-c/Al/PE-HD</t>
  </si>
  <si>
    <t>722171136</t>
  </si>
  <si>
    <t>Potrubie plasthliníkové PEX-c/Al/PE-HD  D 50/4,0 mm, 5 m tyč</t>
  </si>
  <si>
    <t>722172633</t>
  </si>
  <si>
    <t>Potrubie z rúr  rúrka univerzálna PEX-c/Al/PE-HD D 63,0x8,6 mm v tyčiach</t>
  </si>
  <si>
    <t>722220851.S</t>
  </si>
  <si>
    <t>Demontáž armatúry závitovej s jedným závitom do G 3/4,  -0,00069t</t>
  </si>
  <si>
    <t>722220861.S</t>
  </si>
  <si>
    <t>Demontáž armatúry závitovej s dvomi závitmi do G 3/4,  -0,00053t</t>
  </si>
  <si>
    <t>722220862.S</t>
  </si>
  <si>
    <t>Demontáž armatúry závitovej s dvomi závitmi nad 3/4 do G 5/4,  -0,00123t</t>
  </si>
  <si>
    <t>722220863.S</t>
  </si>
  <si>
    <t>Demontáž armatúry závitovej s dvomi závitmi G 6/4,  -0,00146t</t>
  </si>
  <si>
    <t>722220864.S</t>
  </si>
  <si>
    <t>Demontáž armatúry závitovej s dvomi závitmi G 2,  -0,00244t</t>
  </si>
  <si>
    <t>722220865.S</t>
  </si>
  <si>
    <t>Demontáž armatúry závitovej s dvomi závitmi G 2 1/2,  -0,00726t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</si>
  <si>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</si>
  <si>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</si>
  <si>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</si>
  <si>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</si>
  <si>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</si>
  <si>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</si>
  <si>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</si>
  <si>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</si>
  <si>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</si>
  <si>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</si>
  <si>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82</t>
  </si>
  <si>
    <t>551110005100.S</t>
  </si>
  <si>
    <t>Guľový uzáver pre vodu 1", niklovaná mosadz</t>
  </si>
  <si>
    <t>84</t>
  </si>
  <si>
    <t>722221025.S</t>
  </si>
  <si>
    <t>Montáž guľového kohúta závitového priameho pre vodu G 5/4</t>
  </si>
  <si>
    <t>86</t>
  </si>
  <si>
    <t>551110005200.S</t>
  </si>
  <si>
    <t>Guľový uzáver pre vodu 5/4", niklovaná mosadz</t>
  </si>
  <si>
    <t>88</t>
  </si>
  <si>
    <t>722221030.S</t>
  </si>
  <si>
    <t>Montáž guľového kohúta závitového priameho pre vodu G 6/4</t>
  </si>
  <si>
    <t>90</t>
  </si>
  <si>
    <t>551110005900.S</t>
  </si>
  <si>
    <t>Guľový uzáver pre vodu 6/4", niklovaná mosadz</t>
  </si>
  <si>
    <t>92</t>
  </si>
  <si>
    <t>722221035.S</t>
  </si>
  <si>
    <t>Montáž guľového kohúta závitového priameho pre vodu G 2</t>
  </si>
  <si>
    <t>94</t>
  </si>
  <si>
    <t>551110006000.S</t>
  </si>
  <si>
    <t>Guľový uzáver pre vodu 2", niklovaná mosadz</t>
  </si>
  <si>
    <t>96</t>
  </si>
  <si>
    <t>722221040.S</t>
  </si>
  <si>
    <t>Montáž guľového kohúta závitového priameho pre vodu G 2 1/2</t>
  </si>
  <si>
    <t>98</t>
  </si>
  <si>
    <t>551110014300.S</t>
  </si>
  <si>
    <t>Guľový uzáver pre vodu 2 1/2", niklovaná mosadz</t>
  </si>
  <si>
    <t>100</t>
  </si>
  <si>
    <t>722221070.S</t>
  </si>
  <si>
    <t>Montáž guľového kohúta závitového rohového pre vodu G 1/2</t>
  </si>
  <si>
    <t>102</t>
  </si>
  <si>
    <t>551110007700.S</t>
  </si>
  <si>
    <t>Guľový uzáver pre vodu rohový 1/2", niklovaná mosadz</t>
  </si>
  <si>
    <t>104</t>
  </si>
  <si>
    <t>722221082.S</t>
  </si>
  <si>
    <t>Montáž guľového kohúta vypúšťacieho závitového G 1/2</t>
  </si>
  <si>
    <t>106</t>
  </si>
  <si>
    <t>551110011200.S</t>
  </si>
  <si>
    <t>Guľový uzáver vypúšťací s páčkou, 1/2" M, mosadz</t>
  </si>
  <si>
    <t>108</t>
  </si>
  <si>
    <t>722221430.S</t>
  </si>
  <si>
    <t>Montáž pripojovacej sanitárnej flexi hadice G 1/2</t>
  </si>
  <si>
    <t>110</t>
  </si>
  <si>
    <t>552270000400.S</t>
  </si>
  <si>
    <t>Hadica flexi nerezová 1/2", dĺ. 500 mm, priemyselná pripojovacia pre vykurovanie, chladenie, sanitu</t>
  </si>
  <si>
    <t>112</t>
  </si>
  <si>
    <t>722229104.S</t>
  </si>
  <si>
    <t>Montáž ventilu vypúšťacieho, plniaceho, G 5/4</t>
  </si>
  <si>
    <t>114</t>
  </si>
  <si>
    <t>1240204</t>
  </si>
  <si>
    <t>Odvzdušňovací ventil a pákovým ovládačom, PN40, DN 32</t>
  </si>
  <si>
    <t>116</t>
  </si>
  <si>
    <t>722229105.S</t>
  </si>
  <si>
    <t>Montáž ventilu vypúšťacieho, plniaceho, G 6/4</t>
  </si>
  <si>
    <t>118</t>
  </si>
  <si>
    <t>1240205</t>
  </si>
  <si>
    <t>Odvzdušňovací ventil a pákovým ovládačom, PN25, DN 40</t>
  </si>
  <si>
    <t>120</t>
  </si>
  <si>
    <t>722229106.S</t>
  </si>
  <si>
    <t>Montáž ventilu vypúšťacieho, plniaceho, G 2 1/2</t>
  </si>
  <si>
    <t>122</t>
  </si>
  <si>
    <t>9876.2</t>
  </si>
  <si>
    <t>Ventil DN 65/PN16 zavzdušňovací</t>
  </si>
  <si>
    <t>124</t>
  </si>
  <si>
    <t>722290226.S</t>
  </si>
  <si>
    <t>Tlaková skúška vodovodného potrubia  do DN 50</t>
  </si>
  <si>
    <t>722290229.S</t>
  </si>
  <si>
    <t>Tlaková skúška vodovodného potrubia nad DN 50 do DN 100</t>
  </si>
  <si>
    <t>722290234.S</t>
  </si>
  <si>
    <t>Prepláchnutie a dezinfekcia vodovodného potrubia do DN 80</t>
  </si>
  <si>
    <t>130</t>
  </si>
  <si>
    <t>722290237.S</t>
  </si>
  <si>
    <t>Prepláchnutie a dezinfekcia vodovodného potrubia nad DN 80 do DN 200</t>
  </si>
  <si>
    <t>132</t>
  </si>
  <si>
    <t>722290823.S</t>
  </si>
  <si>
    <t>Vnútrostav. premiestnenie vybúraných hmôt vnútorný vodovod vodorovne do 100 m z budov vys. do 24 m</t>
  </si>
  <si>
    <t>134</t>
  </si>
  <si>
    <t>998722203.S</t>
  </si>
  <si>
    <t>Presun hmôt pre vnútorný vodovod v objektoch výšky nad 12 do 24 m</t>
  </si>
  <si>
    <t>136</t>
  </si>
  <si>
    <t>23-M</t>
  </si>
  <si>
    <t>Montáže potrubia</t>
  </si>
  <si>
    <t>230180027</t>
  </si>
  <si>
    <t>Montáž potrubia z plastických rúr PE, PP D x t 80 x 6,7</t>
  </si>
  <si>
    <t>138</t>
  </si>
  <si>
    <t>VP403063W</t>
  </si>
  <si>
    <t>Plasthliníková rúrka PEX-c/Al/PE-HD 63 x 5,8 x 100 m</t>
  </si>
  <si>
    <t>140</t>
  </si>
  <si>
    <t>230180028</t>
  </si>
  <si>
    <t>Montáž potrubia z plastických rúr PE, PP D x t 90x 7,7</t>
  </si>
  <si>
    <t>142</t>
  </si>
  <si>
    <t>VP403082W.</t>
  </si>
  <si>
    <t>Plasthliníková rúrka PEX-c/Al/PE-HD  90 x 8,2 x 12 m</t>
  </si>
  <si>
    <t>144</t>
  </si>
  <si>
    <t>230180032</t>
  </si>
  <si>
    <t>Montáž potrubia z plastických rúr PE, PP D x t 118 x 9,7</t>
  </si>
  <si>
    <t>146</t>
  </si>
  <si>
    <t>VP403093W2</t>
  </si>
  <si>
    <t>Plasthliníková rúrka PEX-c/Al/PE-HD 118 x 9,7 x 100 m</t>
  </si>
  <si>
    <t>148</t>
  </si>
  <si>
    <t>MD</t>
  </si>
  <si>
    <t>Mimostavenisková doprava</t>
  </si>
  <si>
    <t>150</t>
  </si>
  <si>
    <t>MV</t>
  </si>
  <si>
    <t>Murárske výpomoci</t>
  </si>
  <si>
    <t>152</t>
  </si>
  <si>
    <t>PD</t>
  </si>
  <si>
    <t>Presun dodávok</t>
  </si>
  <si>
    <t>154</t>
  </si>
  <si>
    <t>PPV</t>
  </si>
  <si>
    <t>Podiel pridružených výkonov</t>
  </si>
  <si>
    <t>E.2.1.B - Kanalizácia</t>
  </si>
  <si>
    <t>Izolačná trubica  114x10 mm (d x hr. izolácie), dĺ. 2 m, AZ FLEX</t>
  </si>
  <si>
    <t>283310027900</t>
  </si>
  <si>
    <t>Izolačná trubica  160x10 mm (d x hr. izolácie), dĺ. 2 m, AZ FLEX</t>
  </si>
  <si>
    <t>721140802.S</t>
  </si>
  <si>
    <t>Demontáž potrubia z liatinových rúr odpadového alebo dažďového do DN 100,  -0,01492t</t>
  </si>
  <si>
    <t>721140915.S</t>
  </si>
  <si>
    <t>Oprava odpadového potrubia liatinového prepojenie doterajšieho potrubia DN 100</t>
  </si>
  <si>
    <t>721171531.S</t>
  </si>
  <si>
    <t>Potrubie odpadné zvislé z odhlučnených rúr PE D 110/6 mm,Wavin SiTech PP</t>
  </si>
  <si>
    <t>721171532.S</t>
  </si>
  <si>
    <t>Potrubie odpadné zvislé z odhlučnených rúr PE D 135/6 mm.Wavin SiTech PP</t>
  </si>
  <si>
    <t>721171540.S</t>
  </si>
  <si>
    <t>Potrubie odpadné prípojné z odhlučnených rúr PE D 56/3,2 mm-Wavin SiTech PP</t>
  </si>
  <si>
    <t>721171541.S</t>
  </si>
  <si>
    <t>Potrubie odpadné prípojné z odhlučnených rúr PE D 63/3,2 mm,Wavin SiTech PP</t>
  </si>
  <si>
    <t>721171542.S</t>
  </si>
  <si>
    <t>Potrubie odpadné prípojné z odhlučnených rúr PE D 75/3 mm,Wavin SiTech PP</t>
  </si>
  <si>
    <t>7211715421</t>
  </si>
  <si>
    <t>Potrubie z rúr GEBERIT SILENT - db 20 odpadné prípojné D 75/3 mm,Wavin SiTech PP</t>
  </si>
  <si>
    <t>721171543.S</t>
  </si>
  <si>
    <t>Potrubie odpadné prípojné z odhlučnených rúr PE D 110/6 mm,Wavin SiTech PP</t>
  </si>
  <si>
    <t>721171803.S</t>
  </si>
  <si>
    <t>Demontáž potrubia z novodurových rúr odpadového alebo pripojovacieho do D75,  -0,00210 t</t>
  </si>
  <si>
    <t>721171808.S</t>
  </si>
  <si>
    <t>Demontáž potrubia z novodurových rúr odpadového alebo pripojovacieho nad 75 do D114,  -0,00198 t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</si>
  <si>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</si>
  <si>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</si>
  <si>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</si>
  <si>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</si>
  <si>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</si>
  <si>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</si>
  <si>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721210817.S</t>
  </si>
  <si>
    <t>Demontáž vpustu vaňového DN 70,  -0,01218t</t>
  </si>
  <si>
    <t>721210822.S</t>
  </si>
  <si>
    <t>Demontáž hlavíc DN 100,  -0,01705t</t>
  </si>
  <si>
    <t>721213000.S</t>
  </si>
  <si>
    <t>Montáž podlahového vpustu s vodorovným odtokom DN 50</t>
  </si>
  <si>
    <t>286630025100</t>
  </si>
  <si>
    <t>Podlahový vpust HL310N-3123, (0,67 l/s), vertikálny odtok DN 50/75/110, izolačná príruba, Klick-Klack, rám 121x121 mm, mriežka Orinoco 115x115 mm, PP/PE/nerez</t>
  </si>
  <si>
    <t>721213015.S</t>
  </si>
  <si>
    <t>Montáž podlahového vpustu s zvislým odtokom DN 110</t>
  </si>
  <si>
    <t>286630048000</t>
  </si>
  <si>
    <t>Pivničný podlahový vpust, HL72.1HN, (1,5 l/s), horizontálnym odtok DN 75/110, bitumenová izolácia, rám 147x147 mm, mriežka nerezová 139x139 mm, PP</t>
  </si>
  <si>
    <t>273110015700</t>
  </si>
  <si>
    <t>O-krúžok gumový HL066.4E, 135x2,5 mm, pre vtoky a vpusty</t>
  </si>
  <si>
    <t>109304</t>
  </si>
  <si>
    <t>HL0317.5E redukcia DN110xDN75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</si>
  <si>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</si>
  <si>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</si>
  <si>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</si>
  <si>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</si>
  <si>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721290123.S</t>
  </si>
  <si>
    <t>Ostatné - skúška tesnosti kanalizácie v objektoch dymom do DN 300</t>
  </si>
  <si>
    <t>721290823.S</t>
  </si>
  <si>
    <t>Vnútrostav. premiestnenie vybúraných hmôt vnútor. kanal. vodorovne do 100 m z budov vysokých do 24 m</t>
  </si>
  <si>
    <t>721300957.S2</t>
  </si>
  <si>
    <t>Oprava jestv. liat. rozvodov,práce nezahr. v položkách</t>
  </si>
  <si>
    <t>kpl</t>
  </si>
  <si>
    <t>7631700301</t>
  </si>
  <si>
    <t>Revízne dvierka  nerezové 300x150 mm</t>
  </si>
  <si>
    <t>998763403</t>
  </si>
  <si>
    <t>Presun hmôt pre sádrokartónové konštrukcie v stavbách(objektoch )výšky od 7 do 24 m</t>
  </si>
  <si>
    <t>E.2.1.C - Zariaďovacie predmety</t>
  </si>
  <si>
    <t>721229013.S</t>
  </si>
  <si>
    <t>Montáž podlahového odtokového žlabu dĺžky 1000 mm pre montáž do stredu</t>
  </si>
  <si>
    <t>552240007200.S</t>
  </si>
  <si>
    <t>Žľab sprchový bez krytu nerezový DN 50, zvislý odtok, dĺ. 1000 mm, montáž do priestoru</t>
  </si>
  <si>
    <t>722250005.S</t>
  </si>
  <si>
    <t>Montáž hydrantového systému s tvarovo stálou hadicou D 25</t>
  </si>
  <si>
    <t>súb.</t>
  </si>
  <si>
    <t>449150003000</t>
  </si>
  <si>
    <t>Hydrantový systém s tvarovo stálou hadicou D 25, hadica 30 m, skriňa 650x650x285 mm, plné dvierka, prúdnica ekv.6</t>
  </si>
  <si>
    <t>725110811.S</t>
  </si>
  <si>
    <t>Demontáž záchoda splachovacieho s nádržou alebo s tlakovým splachovačom,  -0,01933t</t>
  </si>
  <si>
    <t>725119410.S</t>
  </si>
  <si>
    <t>Montáž záchodovej misy keramickej zavesenej s rovným odpadom</t>
  </si>
  <si>
    <t>642360000300</t>
  </si>
  <si>
    <t>Misa záchodová keramická závesná MIO-N, rozmer 360x530x430 mm, hlboké splachovanie, JIKA</t>
  </si>
  <si>
    <t>725122813.S</t>
  </si>
  <si>
    <t>Demontáž pisoára s nádržkou a 1 záchodom,  -0,01720t</t>
  </si>
  <si>
    <t>725129210.S</t>
  </si>
  <si>
    <t>Montáž pisoáru keramického s automatickým splachovaním</t>
  </si>
  <si>
    <t>642510000200</t>
  </si>
  <si>
    <t>Pisoár so senzorom DOMINO, rozmer 430x315x665 mm, keramika, JIKA</t>
  </si>
  <si>
    <t>551790000620.S</t>
  </si>
  <si>
    <t>Napájací zdroj pre urinál 24V, DC, sieťové napájanie</t>
  </si>
  <si>
    <t>725149715.S</t>
  </si>
  <si>
    <t>Montáž predstenového systému záchodov do ľahkých stien s kovovou konštrukciou</t>
  </si>
  <si>
    <t>111.470.00.1</t>
  </si>
  <si>
    <t>Prvok Geberit Duofix pre závesné kombi WC, 112 cm</t>
  </si>
  <si>
    <t>M570</t>
  </si>
  <si>
    <t>Ovládací tlačítko pro předstěnové instalační systémy, bílá</t>
  </si>
  <si>
    <t>725149760.S</t>
  </si>
  <si>
    <t>Montáž predstenového systému výlevky do ľahkých stien s kovovou konštrukciou</t>
  </si>
  <si>
    <t>111.450.00.1</t>
  </si>
  <si>
    <t>Inštalačný prvok Geberit Duofix pre výlevku, 130 cm, nadomietková nástenná armatúra</t>
  </si>
  <si>
    <t>725149780.S</t>
  </si>
  <si>
    <t>Montáž predstenového systému bidetov do ľahkých stien s kovovou konštrukciou</t>
  </si>
  <si>
    <t>552280001800.S</t>
  </si>
  <si>
    <t>Predstenový systém pre bidet do ľahkých montovaných konštrukcií</t>
  </si>
  <si>
    <t>725149785.S</t>
  </si>
  <si>
    <t>Montáž bidetu do predstenového systému</t>
  </si>
  <si>
    <t>725210821.S</t>
  </si>
  <si>
    <t>Demontáž umývadiel alebo umývadielok bez výtokovej armatúry,  -0,01946t</t>
  </si>
  <si>
    <t>725219401.S</t>
  </si>
  <si>
    <t>Montáž umývadla keramického na skrutky do muriva, bez výtokovej armatúry</t>
  </si>
  <si>
    <t>642110000200</t>
  </si>
  <si>
    <t>Umývadlo keramické , rozmer 600x450x150 mm, biela, JIKA</t>
  </si>
  <si>
    <t>23439</t>
  </si>
  <si>
    <t>Umývadlová výpusť click clack  celokovová s prepadom,</t>
  </si>
  <si>
    <t>725230811.S</t>
  </si>
  <si>
    <t>Demontáž bidetu diturvitového,  -0,01760t</t>
  </si>
  <si>
    <t>725239101.S</t>
  </si>
  <si>
    <t>Montáž bidetu závesného bez výtokovej armatúry</t>
  </si>
  <si>
    <t>642430000100.S</t>
  </si>
  <si>
    <t>Bidet závesný keramický</t>
  </si>
  <si>
    <t>725245151.S</t>
  </si>
  <si>
    <t>Montáž sprchovej zásteny zásuvnej dvojdielnej s jedným posuvným dielom do výšky 2000 mm a šírky 1200 mm</t>
  </si>
  <si>
    <t>552260001200.S</t>
  </si>
  <si>
    <t>Sprchové dvere posúvne dvojdielne rozmer 1200x1950 mm, 6 mm bezpečnostné sklo</t>
  </si>
  <si>
    <t>725291112.S</t>
  </si>
  <si>
    <t>Montáž záchodového sedadla s poklopom</t>
  </si>
  <si>
    <t>554330000300</t>
  </si>
  <si>
    <t>Záchodové sedadlo s poklopom , rozmer 365x410x50 mm, duroplast s antibakteriálnou úpravou, biela, JIKA</t>
  </si>
  <si>
    <t>725310823.S</t>
  </si>
  <si>
    <t>Demontáž drezu jednodielneho bez výtokovej armatúry vstavanej v kuchynskej zostave,  -0,00920t</t>
  </si>
  <si>
    <t>725319121.S</t>
  </si>
  <si>
    <t>Montáž kuchynských drezov jednoduchých, ostatných typov hranatých, bez výtokových armatúr</t>
  </si>
  <si>
    <t>4893026</t>
  </si>
  <si>
    <t>Drez nerezový CNDZ 700x700   s otvorom pre batériu</t>
  </si>
  <si>
    <t>725330820.S</t>
  </si>
  <si>
    <t>Demontáž výlevky bez výtokovej armatúry, bez nádrže a splachovacieho potrubia, diturvitovej,  -0,03470t</t>
  </si>
  <si>
    <t>725332320.S</t>
  </si>
  <si>
    <t>Montáž výlevky keramickej závesnej bez výtokovej armatúry</t>
  </si>
  <si>
    <t>6427100002002</t>
  </si>
  <si>
    <t>Výlevka závesná keramická MIRA, vxšxl 460x500x435 mm, plastová mreža, JIKA</t>
  </si>
  <si>
    <t>725590813.S</t>
  </si>
  <si>
    <t>Vnútrostaveniskové premiestnenie vybúraných hmôt zariaďovacích predmetov vodorovne do 100 m z budov s výš. do 24 m</t>
  </si>
  <si>
    <t>725820810.S</t>
  </si>
  <si>
    <t>Demontáž batérie drezovej, umývadlovej nástennej,  -0,0026t</t>
  </si>
  <si>
    <t>725829201.S</t>
  </si>
  <si>
    <t>Montáž batérie umývadlovej a drezovej nástennej pákovej alebo klasickej s mechanickým ovládaním</t>
  </si>
  <si>
    <t>551450000200.S</t>
  </si>
  <si>
    <t>Batéria drezová nástenná jednopáková, chróm</t>
  </si>
  <si>
    <t>725829601.S</t>
  </si>
  <si>
    <t>Montáž batérie umývadlovej a drezovej stojankovej, pákovej alebo klasickej s mechanickým ovládaním</t>
  </si>
  <si>
    <t>551450003800</t>
  </si>
  <si>
    <t>Batéria umývadlová stojanková páková , JIKA</t>
  </si>
  <si>
    <t>NARIVA drezová stojančeková batéria</t>
  </si>
  <si>
    <t>551450004700.S</t>
  </si>
  <si>
    <t>Batéria bidetová stojanková páková s automatickou zátkou</t>
  </si>
  <si>
    <t>725840870.S</t>
  </si>
  <si>
    <t>Demontáž batérie vaňovej, sprchovej nástennej,  -0,00225t</t>
  </si>
  <si>
    <t>725849201.S</t>
  </si>
  <si>
    <t>Montáž batérie sprchovej nástennej pákovej, klasickej</t>
  </si>
  <si>
    <t>551450002600.S</t>
  </si>
  <si>
    <t>Batéria sprchová nástenná páková</t>
  </si>
  <si>
    <t>725849206.S</t>
  </si>
  <si>
    <t>Montáž batérie sprchovej nástennej, držiak sprchy s pevnou výškou sprchy</t>
  </si>
  <si>
    <t>3617362</t>
  </si>
  <si>
    <t>Sprchová súprava, nastenná tyč s držiakom, ručná sprcha DN15,sprchová hadica, hlavová sprcha DN15 Pripojovacie kolienko pre sprchu DN15</t>
  </si>
  <si>
    <t>725860820.S</t>
  </si>
  <si>
    <t>Demontáž jednoduchej zápachovej uzávierky pre zariaďovacie predmety, umývadlá, drezy, práčky  -0,00085t</t>
  </si>
  <si>
    <t>725869301.S</t>
  </si>
  <si>
    <t>Montáž zápachovej uzávierky pre zariaďovacie predmety, umývadlovej do D 40</t>
  </si>
  <si>
    <t>H8942460000001</t>
  </si>
  <si>
    <t>Sifon JIKA, oválny</t>
  </si>
  <si>
    <t>725869310.S</t>
  </si>
  <si>
    <t>Montáž zápachovej uzávierky pre zariaďovacie predmety, drezovej do D 40 (pre jeden drez)</t>
  </si>
  <si>
    <t>551620007100.S</t>
  </si>
  <si>
    <t>Zápachová uzávierka- sifón pre jednodielne drezy DN 50</t>
  </si>
  <si>
    <t>725869322.S</t>
  </si>
  <si>
    <t>Montáž zápachovej uzávierky pre zariaďovacie predmety, pračkovej do D 40 (podomietkovej)</t>
  </si>
  <si>
    <t>1899065094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</si>
  <si>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</si>
  <si>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</si>
  <si>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-2076631821</t>
  </si>
  <si>
    <t>Poznámka k položke:
Podomietková zápachová uzávierka DN40/50 s možnosťou pripojenia vody(Stenová časť prítok/odtok R 1/2" vnútorný závit, kolienkom pre pripojenie hadice 3/4" HL19.C, montážnou platňou, šalovacím domčekom s možnosťou skrátenia, stavebnou zátkou a nerezovou krytkou 180x100mm, minimálna hĺba zabudovania 75 mm</t>
  </si>
  <si>
    <t>725869360.S</t>
  </si>
  <si>
    <t>Montáž zápachovej uzávierky pre zariaďovacie predmety, bidetov do D 32</t>
  </si>
  <si>
    <t>551620005300.S</t>
  </si>
  <si>
    <t>Zápachová uzávierka - sifón umývadlový a bidetový DN 32</t>
  </si>
  <si>
    <t>725869370.S</t>
  </si>
  <si>
    <t>Montáž zápachovej uzávierky pre zariaďovacie predmety, pisoárovej do D 40</t>
  </si>
  <si>
    <t>551620010800.S</t>
  </si>
  <si>
    <t>Zápachová uzávierka - sifón pre pisoáre DN 40</t>
  </si>
  <si>
    <t>998725203.S</t>
  </si>
  <si>
    <t>Presun hmôt pre zariaďovacie predmety v objektoch výšky nad 12 do 24 m</t>
  </si>
  <si>
    <t>E.2.2. - IV. sekcia</t>
  </si>
  <si>
    <t>E.2.2.A - Vodovod</t>
  </si>
  <si>
    <t>713482123</t>
  </si>
  <si>
    <t>Montáž trubíc z PE, hr.15-20 mm,vnút.priemer 71-110 mm</t>
  </si>
  <si>
    <t>283310004900</t>
  </si>
  <si>
    <t>Izolačná PE trubica  DG 35x20 mm (d potrubia x hr. izolácie), nadrezaná, AZ FLEX</t>
  </si>
  <si>
    <t>283310005100</t>
  </si>
  <si>
    <t>Izolačná PE trubica DG 48x20 mm (d potrubia x hr. izolácie), nadrezaná, AZ FLEX</t>
  </si>
  <si>
    <t>722229101.Ss</t>
  </si>
  <si>
    <t>Montáž ventilu , G 1/2</t>
  </si>
  <si>
    <t>551110009500</t>
  </si>
  <si>
    <t>Guľový uzáver regulačný pre vodu, 1/2" FF,</t>
  </si>
  <si>
    <t>722229102.S</t>
  </si>
  <si>
    <t>Montáž ventilu vypúšťacieho, plniaceho, G 3/4</t>
  </si>
  <si>
    <t>551110009600</t>
  </si>
  <si>
    <t>Guľový uzáver regulačný pre vodu, 3/4" FF,</t>
  </si>
  <si>
    <t>E.2.2.B - Kanalizácia</t>
  </si>
  <si>
    <t>721213020.S</t>
  </si>
  <si>
    <t>Montáž dvorného vpustu so zvislým odtokom a zápachovou klapkou bez izolačnej príruby DN 110</t>
  </si>
  <si>
    <t>105139</t>
  </si>
  <si>
    <t>Modular 125 žlab, 153x2000mm,H=110, 1.4301</t>
  </si>
  <si>
    <t>407200</t>
  </si>
  <si>
    <t>Modular 125 čelo, H=110, 1.4404</t>
  </si>
  <si>
    <t>105179</t>
  </si>
  <si>
    <t>Modular 125 žlab s konc. odtok. D=110,153x500,H=110,1.4301</t>
  </si>
  <si>
    <t>414339</t>
  </si>
  <si>
    <t>ACO kalový koš pro Modular 20 (D125) a 125 (D125/142),1.4301</t>
  </si>
  <si>
    <t>409236</t>
  </si>
  <si>
    <t>ACO rošt Volcano protiskluz. 123x1000mm, B125, 1.4301</t>
  </si>
  <si>
    <t>409294</t>
  </si>
  <si>
    <t>ACO rošt Volcano protiskluz. 123x500mm, B125, 1.4301</t>
  </si>
  <si>
    <t>E.2.2.C - Zariaďovacie predmety</t>
  </si>
  <si>
    <t>WC Alca MEDIC</t>
  </si>
  <si>
    <t>WC zavesné s dĺžkou 70cm, hlbokým splachovaním,</t>
  </si>
  <si>
    <t>725149720.S</t>
  </si>
  <si>
    <t>Montáž záchodu do predstenového systému</t>
  </si>
  <si>
    <t>135366</t>
  </si>
  <si>
    <t>MIO BEZ BARIÉR Umývadlo pre telesne postihnutých, 55cm, s otvorom pre batériu, s prepadom</t>
  </si>
  <si>
    <t>725219501.S</t>
  </si>
  <si>
    <t>Montáž umývadla keramického zabudovaného do pultu, bez výtokovej armatúry</t>
  </si>
  <si>
    <t>642130000700.S</t>
  </si>
  <si>
    <t>Umývadlo keramické nábytkové-JIKA IBON Umývadlo DO PULTU  560X475X200</t>
  </si>
  <si>
    <t>106523</t>
  </si>
  <si>
    <t>Nova Pro Bez Bariér WC sedací kruh bez poklopu</t>
  </si>
  <si>
    <t>552380012400.S</t>
  </si>
  <si>
    <t>Madlo nerezové univerzálne pevné</t>
  </si>
  <si>
    <t>725292000.S1</t>
  </si>
  <si>
    <t>Montáž stienky</t>
  </si>
  <si>
    <t>H8476010000001</t>
  </si>
  <si>
    <t>Uri stena SPLIT bílá, vxšxl 660x100x410 mm</t>
  </si>
  <si>
    <t>349080534</t>
  </si>
  <si>
    <t>KLUDI MEDI CARE drezová jednopáková batéria DN 8, chróm, rozmer dxšxv 700x270x90 mm, KLUDI</t>
  </si>
  <si>
    <t>E.3. - Elektroinštalácie</t>
  </si>
  <si>
    <t>E.3.1. - ELI - II. sekcia</t>
  </si>
  <si>
    <t xml:space="preserve">    46-M - Zemné práce pri extr.mont.prácach</t>
  </si>
  <si>
    <t xml:space="preserve">    95-M - Revízie</t>
  </si>
  <si>
    <t>OST - Ostatné</t>
  </si>
  <si>
    <t>2100101011</t>
  </si>
  <si>
    <t>Lišta elektroinšt. z PH vč. spojok, ohybov, rohov, bez krabíc, uložená pevne typ L 40 preťahovací</t>
  </si>
  <si>
    <t>34512061002</t>
  </si>
  <si>
    <t>Lišta LHD 60x40</t>
  </si>
  <si>
    <t>210010301</t>
  </si>
  <si>
    <t>Škatuľa prístrojová bez zapojenia (1901, KP 68, KZ 3)</t>
  </si>
  <si>
    <t>3450906510</t>
  </si>
  <si>
    <t>Krabica  KU 68-1901 ekvivalent alternativa</t>
  </si>
  <si>
    <t>3450906510.1</t>
  </si>
  <si>
    <t>Krabica  KP 68-1901preupravu sprch a stlpaAekvivalent alternativa</t>
  </si>
  <si>
    <t>34509275001</t>
  </si>
  <si>
    <t>Krabica 6410-10 pre prepojenie led</t>
  </si>
  <si>
    <t>210010301.1</t>
  </si>
  <si>
    <t>Škatuľa prístrojová bez zapojenia (1901, KP 68, KZ 3)  preupravu v sprchach a stlpoch</t>
  </si>
  <si>
    <t>2100103211</t>
  </si>
  <si>
    <t>Škatuľa odbočná s viečkom,svorkami vago vč. zapojenia (1903, KR 68) kruhová</t>
  </si>
  <si>
    <t>3450907510</t>
  </si>
  <si>
    <t>Krabica pristrojova pripokka svorky vago pre napjenie ind dosky ekvivalent alternativa</t>
  </si>
  <si>
    <t>210010351</t>
  </si>
  <si>
    <t>Škatuľová rozvodka z lisov. izolantu vč. ukončenia káblov a zapojenia vodičov typ 6455-11 do 4 mm2</t>
  </si>
  <si>
    <t>210020012</t>
  </si>
  <si>
    <t>prichytka pre kable Obo beterman nad podhladom</t>
  </si>
  <si>
    <t>4241000200</t>
  </si>
  <si>
    <t>Prichytka pre kabel   obo beterman</t>
  </si>
  <si>
    <t>210020812</t>
  </si>
  <si>
    <t>Prepážka v nepriechodnom kábl. kanáli, stene lignátová, resp penova bez dverí</t>
  </si>
  <si>
    <t>6318000800P</t>
  </si>
  <si>
    <t>Tesniaca pena CFS -F-FX</t>
  </si>
  <si>
    <t>210020951</t>
  </si>
  <si>
    <t>Výstražná a označovacia tabuľka včítane montáže, smaltovaná, formát A3 - A4</t>
  </si>
  <si>
    <t>5482302100</t>
  </si>
  <si>
    <t>Tabuľka výstražná smaltovaná 297x210 mm A4</t>
  </si>
  <si>
    <t>210040701</t>
  </si>
  <si>
    <t>Drážka pre rúrku alebo kábel do D 29 mm s vysekaním,zamurovaním a začistením</t>
  </si>
  <si>
    <t>210040711P</t>
  </si>
  <si>
    <t>Otvor pre odbočnu a pristrojovu krabicu malu</t>
  </si>
  <si>
    <t>210100001</t>
  </si>
  <si>
    <t>Ukončenie vodičov v rozvádzač. vč. zapojenia a vodičovej koncovky do 2.5 mm2</t>
  </si>
  <si>
    <t>3452104200</t>
  </si>
  <si>
    <t>G-Káblové oko CU   0,75x3 KU-L</t>
  </si>
  <si>
    <t>210100002</t>
  </si>
  <si>
    <t>Ukončenie vodičov v rozvádzač. vč. zapojenia a vodičovej koncovky do 6 mm2</t>
  </si>
  <si>
    <t>3452104900</t>
  </si>
  <si>
    <t>G-Káblové oko CU   4x4  KU-L</t>
  </si>
  <si>
    <t>21010035221p1</t>
  </si>
  <si>
    <t>Zapojenie pohyb snimaca</t>
  </si>
  <si>
    <t>345024500011</t>
  </si>
  <si>
    <t>Spínač pohybovy 180st sčasovym rele</t>
  </si>
  <si>
    <t>210100352a</t>
  </si>
  <si>
    <t>Zapojenie davkovaca utirok dodavka investor</t>
  </si>
  <si>
    <t>34801702001p</t>
  </si>
  <si>
    <t>Davkovac utirok nastenny</t>
  </si>
  <si>
    <t>210110003</t>
  </si>
  <si>
    <t>Spínač nástenný pre prostredie obyčajné alebo vlhké vč. zapojenia sériový prepínač-radenie 5 preupravu eli v sprchach</t>
  </si>
  <si>
    <t>3450201480</t>
  </si>
  <si>
    <t>Prepínač 5 do vlhka    3553-05629</t>
  </si>
  <si>
    <t>Domová zásuvka polozapustená alebo zapustená, 10/16 A 250 V 2P + Z 2 x zapojenie</t>
  </si>
  <si>
    <t>Z-Zásuvka v inštal krabici IP44</t>
  </si>
  <si>
    <t>3450330200.1</t>
  </si>
  <si>
    <t>Z-Zásuvka v inštal krabici IP44 PREUPRU ELI V SPRCHACH A STLOCH</t>
  </si>
  <si>
    <t>3450323100</t>
  </si>
  <si>
    <t>Zásuvka 5512-2249 B1 dvojnasobná</t>
  </si>
  <si>
    <t>210111012.1</t>
  </si>
  <si>
    <t>Domová zásuvka polozapustená alebo zapustená, 10/16 A 250 V 2P + Z 2 x zapojeniepreupravu v sprchach a stlpoch</t>
  </si>
  <si>
    <t>2101204011</t>
  </si>
  <si>
    <t>Montaž ističa   vypinaca včetne zapojenia</t>
  </si>
  <si>
    <t>35806079001</t>
  </si>
  <si>
    <t>-IstičP L7- 6 B/1</t>
  </si>
  <si>
    <t>358060790012</t>
  </si>
  <si>
    <t>-IstičP L7- 10 B/1</t>
  </si>
  <si>
    <t>358060790013</t>
  </si>
  <si>
    <t>-IstičP L7- 16 B/1</t>
  </si>
  <si>
    <t>3580613300</t>
  </si>
  <si>
    <t>FG-Istič L7-20/1/C</t>
  </si>
  <si>
    <t>35806901491</t>
  </si>
  <si>
    <t>Prudovy chranic trojfaz PLG 25/4 0,03</t>
  </si>
  <si>
    <t>358069014911</t>
  </si>
  <si>
    <t>Prudovy chranic 1faz PLG 401/2 0,03</t>
  </si>
  <si>
    <t>210201042P</t>
  </si>
  <si>
    <t>DEMONTAZ Svietidlo žiarivkové - typ ,strop né, vaničkové</t>
  </si>
  <si>
    <t>210201063P10</t>
  </si>
  <si>
    <t>Montáž -Svietidlo SV1</t>
  </si>
  <si>
    <t>34801701001</t>
  </si>
  <si>
    <t>Svietidlo SVI - Svietidlo do podhľadu iGuzzini REFLEX COB round (P512.01), kruhové, LED svetelný zdroj 21W 3000lm, 4000K, CRI80, biele hliníkové teleso svietidla, biely reflektor s ochrannou vrstvou proti poškrabaniu, wide flood optika 78°, IP54, trieda</t>
  </si>
  <si>
    <t>210201063P10.1</t>
  </si>
  <si>
    <t>Montáž -Svietidlo SV2</t>
  </si>
  <si>
    <t>34801701002</t>
  </si>
  <si>
    <t>Svietidlo SV2 - Nástenné difúzne svietidlo pre priame osvetlenie Planlicht p.mirror (P67A060?9016P1840L1U), 1x10W LED, 1085lm, 4000K, MacAdam?3, vrátane napájacieho zdroja, materiál: extrudovaný Al s bielou matnou satinovanou povrchovou úpravou, satinov</t>
  </si>
  <si>
    <t>210220321</t>
  </si>
  <si>
    <t>Svorka na potrub."Bernard" včít. pásika(bez vodiča a prípoj. vodiča)</t>
  </si>
  <si>
    <t>kus</t>
  </si>
  <si>
    <t>3540201700</t>
  </si>
  <si>
    <t>Svorka BARNARD+ medený pásik dĺžky 750mm</t>
  </si>
  <si>
    <t>Kus</t>
  </si>
  <si>
    <t>210220401</t>
  </si>
  <si>
    <t>Označenie kablov štítkami smaltované, z umelej hmot</t>
  </si>
  <si>
    <t>5489511000</t>
  </si>
  <si>
    <t>Štítok popisny kablovy65x25 KMZ 10075705</t>
  </si>
  <si>
    <t>210220452</t>
  </si>
  <si>
    <t>Ochranné pospájanie v erv, pevne uložené Cu 4-16mm2</t>
  </si>
  <si>
    <t>3410426300P3</t>
  </si>
  <si>
    <t>Vodič medený HOV5 -ZK  6 zelenožltý alternativaekvivalent</t>
  </si>
  <si>
    <t>210810041</t>
  </si>
  <si>
    <t>Silový kábel 750 - 1000 V /mm2/ pevne uložený CYKY-CYKYm 750 V 2x1.5</t>
  </si>
  <si>
    <t>34170000006</t>
  </si>
  <si>
    <t>Kabel CXKE-R 2Ax1,5 alternativa ekvivalent</t>
  </si>
  <si>
    <t>210810045</t>
  </si>
  <si>
    <t>Silový kábel 750 - 1000 V /mm2/ pevne uložený CYKY-CYKYm 750 V 3x1.5</t>
  </si>
  <si>
    <t>34170000003</t>
  </si>
  <si>
    <t>Kabel CXKE-R 3Cx1,5 alternativa ekvivalent</t>
  </si>
  <si>
    <t>210810046</t>
  </si>
  <si>
    <t>Silový kábel 750 - 1000 V /mm2/ pevne uložený CYKY-CYKYm 750 V 3x2.5</t>
  </si>
  <si>
    <t>34170000004</t>
  </si>
  <si>
    <t>Kabel CXKE-R 3Cx2,5 alternativa ekvivalent</t>
  </si>
  <si>
    <t>34170000004.1</t>
  </si>
  <si>
    <t>Kabel CXKE-R 3Cx2,5 alternativa ekvivalent pre upravu eli v sprchach a stlpoch</t>
  </si>
  <si>
    <t>34170000004.2</t>
  </si>
  <si>
    <t>Kabel CXKE-R 3Cx4 alternativa ekvivalent</t>
  </si>
  <si>
    <t>210810046.1</t>
  </si>
  <si>
    <t>Silový kábel 750 - 1000 V /mm2/ pevne uložený CYKY-CYKYm 750 V 3x2.5 preupravu eli v sprcach a piliroch</t>
  </si>
  <si>
    <t>210810047</t>
  </si>
  <si>
    <t>Silový kábel 750 - 1000 V /mm2/ pevne uložený CYKY-CYKYm 750 V 3x4</t>
  </si>
  <si>
    <t>211010010</t>
  </si>
  <si>
    <t>Osadenie polyamidovej príchytky do muriva z tvrdého kameňa, jednoduchého betónu a železobetónu HM 8</t>
  </si>
  <si>
    <t>2830403500</t>
  </si>
  <si>
    <t>Hmoždinka klasická 8 mm T8  typ:  T8-PA</t>
  </si>
  <si>
    <t>PM</t>
  </si>
  <si>
    <t>Podružný materiál</t>
  </si>
  <si>
    <t>46-M</t>
  </si>
  <si>
    <t>Zemné práce pri extr.mont.prácach</t>
  </si>
  <si>
    <t>460680031</t>
  </si>
  <si>
    <t>Vvrtanie otvoru pre kabel  cez priečky úpr. omietky, múr z . hrúbky 15</t>
  </si>
  <si>
    <t>5891255000</t>
  </si>
  <si>
    <t>Malta cementová 15 pre murov poj TPC</t>
  </si>
  <si>
    <t>95-M</t>
  </si>
  <si>
    <t>Revízie</t>
  </si>
  <si>
    <t>HZS-001</t>
  </si>
  <si>
    <t>hod</t>
  </si>
  <si>
    <t>HZS-002</t>
  </si>
  <si>
    <t>Práca montéra pri odpojení zariadenia od siete</t>
  </si>
  <si>
    <t>HZS-003</t>
  </si>
  <si>
    <t>Práca montéra pri zapojení do siete</t>
  </si>
  <si>
    <t>OST</t>
  </si>
  <si>
    <t>HZS-004</t>
  </si>
  <si>
    <t>Nešpecifikované práce</t>
  </si>
  <si>
    <t>262144</t>
  </si>
  <si>
    <t>HZS-004p</t>
  </si>
  <si>
    <t>Demontaž vyp zasuviek , skratovanie nefunkčných káblov demontaž pevne upevnených káblov</t>
  </si>
  <si>
    <t>HZS-006</t>
  </si>
  <si>
    <t>Kompletné vyskúšanie</t>
  </si>
  <si>
    <t>HZS-007</t>
  </si>
  <si>
    <t>Skúšobná prevádzka  -</t>
  </si>
  <si>
    <t>HZS-007.1</t>
  </si>
  <si>
    <t>Zakreslenie skutkoveho stavu</t>
  </si>
  <si>
    <t>HZS-0081p</t>
  </si>
  <si>
    <t>Elektromontažne prace priuprave inštalacie v sprchách</t>
  </si>
  <si>
    <t>E.3.2. - ELI - IV sekcia</t>
  </si>
  <si>
    <t>210010002</t>
  </si>
  <si>
    <t>Rúrka ohybná elektroinštalačná, uložená pod omietkou, typ 23 - 16 mm</t>
  </si>
  <si>
    <t>3450706900</t>
  </si>
  <si>
    <t>I-Rúrka HFX 25</t>
  </si>
  <si>
    <t>210010313</t>
  </si>
  <si>
    <t>Škatuľa odbočná s viečkom, bez zapojenia (KO 125) štvorcová</t>
  </si>
  <si>
    <t>3450913000</t>
  </si>
  <si>
    <t>Krabica  KO-100</t>
  </si>
  <si>
    <t>3450927500</t>
  </si>
  <si>
    <t>Krabica 6410-10 acid</t>
  </si>
  <si>
    <t>Zapojenie snimacov pohybu</t>
  </si>
  <si>
    <t>21010035221p11</t>
  </si>
  <si>
    <t>Zapojenie elektromag ventila splach automatiky</t>
  </si>
  <si>
    <t>21010035221p12</t>
  </si>
  <si>
    <t>Zapojenie a osadenie zdroja pre nap elektromag ventila splach automatiky ZAC1</t>
  </si>
  <si>
    <t>34502450002p</t>
  </si>
  <si>
    <t>Zdoj Zac1 /20</t>
  </si>
  <si>
    <t>34502450002p11</t>
  </si>
  <si>
    <t>Davkovac utierok nastenny</t>
  </si>
  <si>
    <t>34502450002p1b</t>
  </si>
  <si>
    <t>Sušič ruk</t>
  </si>
  <si>
    <t>21010035221p1A</t>
  </si>
  <si>
    <t>Zapojenie sušičov ruk</t>
  </si>
  <si>
    <t>Zapojenie davkovaca utierok  vyvod S1 Dodavka davkovacov stavba</t>
  </si>
  <si>
    <t>3580613200</t>
  </si>
  <si>
    <t>FG-Istič L7-25/1/B</t>
  </si>
  <si>
    <t>210180001</t>
  </si>
  <si>
    <t>Montáž HUP,UPD</t>
  </si>
  <si>
    <t>3570100100</t>
  </si>
  <si>
    <t>HUP</t>
  </si>
  <si>
    <t>210190001</t>
  </si>
  <si>
    <t>Montáž oceľolechovej rozvodnice do váhy 20 kg</t>
  </si>
  <si>
    <t>357023020015</t>
  </si>
  <si>
    <t>Rozvadzač RSOC</t>
  </si>
  <si>
    <t>210200118P1</t>
  </si>
  <si>
    <t>N1 -Svietidlo led so NUDZOVYM ZDROJOM S PIKTOGRAMOM</t>
  </si>
  <si>
    <t>34801697001</t>
  </si>
  <si>
    <t>N1 -Svietidlo led so NUDZOVYM DROJOM  11W  IP44</t>
  </si>
  <si>
    <t>Svietidlo SV1 - Svietidlo do podhľadu iGuzzini REFLEX COB round (P512.01), kruhové, LED svetelný zdroj 21W 3000lm, 4000K, CRI80, biele hliníkové teleso svietidla, biely reflektor s ochrannou vrstvou proti poškrabaniu, wide flood optika 78°, IP54, trieda</t>
  </si>
  <si>
    <t>Montáž -Svietidlo SV3</t>
  </si>
  <si>
    <t>34801701003</t>
  </si>
  <si>
    <t>Svietidlo SV3 - Nástenné difúzne svietidlo pre priame osvetlenie Planlicht p.mirror (P67A060?9016P1840L1U), 1x20W LED, 2169lm, 4000K, MacAdam?3, vrátane napájacieho zdroja, materiál: extrudovaný Al s bielou matnou satinovanou povrchovou úp</t>
  </si>
  <si>
    <t>341010950011</t>
  </si>
  <si>
    <t>Kábel silový medený CXKE-R J 3X10</t>
  </si>
  <si>
    <t>210810048</t>
  </si>
  <si>
    <t>Silový kábel 750 - 1000 V /mm2/ pevne uložený CYKY-CYKYm 750 V 3x10</t>
  </si>
  <si>
    <t>E.4. - Vzduchotechnika</t>
  </si>
  <si>
    <t>E.4.1. - VZT - II. sekcia</t>
  </si>
  <si>
    <t>D1 - Zariadenie č.1  – Odvetranie hygienických zariadení na 3.NP - 10.NP</t>
  </si>
  <si>
    <t xml:space="preserve">    D2 - VZT potrubie sk. I, z pozink.plechu podľa  TP- 01- 99   </t>
  </si>
  <si>
    <t>D1</t>
  </si>
  <si>
    <t>Zariadenie č.1  – Odvetranie hygienických zariadení na 3.NP - 10.NP</t>
  </si>
  <si>
    <t>Pol1</t>
  </si>
  <si>
    <t>Potrubný radiálny izolovaný ventilátor MUB 042 400DV</t>
  </si>
  <si>
    <t>Poznámka k položke:
V = 2400 m3/h, pc=330 Pa, P = 0,52 kW, 400V/50Hz</t>
  </si>
  <si>
    <t>Pol2</t>
  </si>
  <si>
    <t>Pružná manžeta DS  042/548-548</t>
  </si>
  <si>
    <t>Pol3</t>
  </si>
  <si>
    <t>REV-5POL/07 ON/OFF vypínač</t>
  </si>
  <si>
    <t>Pol4</t>
  </si>
  <si>
    <t>STDT-16 ochran.relé</t>
  </si>
  <si>
    <t>Pol5</t>
  </si>
  <si>
    <t>tlmič chvenia SD-MUB</t>
  </si>
  <si>
    <t>Poznámka k položke:
NEOBSADENÁ</t>
  </si>
  <si>
    <t>Pol6</t>
  </si>
  <si>
    <t>Tlmič hluku s potrubím IMOS THP10-600x560 - 1000mm/ 3ks vložky</t>
  </si>
  <si>
    <t>Pol7</t>
  </si>
  <si>
    <t>Stenová mriežka IMOS NOVA-L1-2-600x100-1-17-0-AN-UR1</t>
  </si>
  <si>
    <t>Pol8</t>
  </si>
  <si>
    <t>Kovový odvodný tanierový ventil DVS 125</t>
  </si>
  <si>
    <t>Pol9</t>
  </si>
  <si>
    <t>Ohybná hadica ALUVAC 127</t>
  </si>
  <si>
    <t>bm</t>
  </si>
  <si>
    <t>Pol10</t>
  </si>
  <si>
    <t>Kruhové potrubie SPIRO do Ø 125 mm - tvarovky jednoduché (mimo T, X-kusov a kolien 60° až 90°)</t>
  </si>
  <si>
    <t>D2</t>
  </si>
  <si>
    <t xml:space="preserve">VZT potrubie sk. I, z pozink.plechu podľa  TP- 01- 99   </t>
  </si>
  <si>
    <t>Pol11</t>
  </si>
  <si>
    <t>do obvodu     2400 mm   - rúry</t>
  </si>
  <si>
    <t>Pol12</t>
  </si>
  <si>
    <t>- tvarovky</t>
  </si>
  <si>
    <t>Pol13</t>
  </si>
  <si>
    <t>Pozinkovaný plech 1,25x2,0m, hr.0,8mm na úpravu a zaslepenie VZT potrubí</t>
  </si>
  <si>
    <t>Pol14</t>
  </si>
  <si>
    <t>Montážny, spojovací a tesniací materiál</t>
  </si>
  <si>
    <t>Pol15</t>
  </si>
  <si>
    <t>DEMONTÁŽ výustiek (32ks), ventilátora a MONTÁŽ zariadenia č.1 - porovnaním 50% z ceny dodávky</t>
  </si>
  <si>
    <t>Poznámka k položke:
Zariadenie č.1 - Spolu
Presun zo zoznamu strojov a zariadení - spolu</t>
  </si>
  <si>
    <t>Pol16</t>
  </si>
  <si>
    <t>Doprava</t>
  </si>
  <si>
    <t>3,00%</t>
  </si>
  <si>
    <t>Poznámka k položke:
Zaregulovanie VZT + kompletácia, revízna správa, zaškolenie obsluhy
Presun materiálu 4,2 €/100kg
PPV + PPIP
Spolu s prirážkami</t>
  </si>
  <si>
    <t>Pol17</t>
  </si>
  <si>
    <t>Zaregulovanie VZT + kompletácia, revízna správa, zaškolenie obsluhy</t>
  </si>
  <si>
    <t>10,00%</t>
  </si>
  <si>
    <t>773761796</t>
  </si>
  <si>
    <t>Pol18</t>
  </si>
  <si>
    <t>Presun materiálu 4,2 €/100kg</t>
  </si>
  <si>
    <t>-190951879</t>
  </si>
  <si>
    <t>Pol19</t>
  </si>
  <si>
    <t>PPV + PPIP</t>
  </si>
  <si>
    <t>1,4%</t>
  </si>
  <si>
    <t>-621712898</t>
  </si>
  <si>
    <t>E.4.2. - VZT - IV. sekcia</t>
  </si>
  <si>
    <t>D1 - Zariadenie č.2  – Odvetranie hygienických zariadení na 1.PP, 1.NP, 2.NP</t>
  </si>
  <si>
    <t>Zariadenie č.2  – Odvetranie hygienických zariadení na 1.PP, 1.NP, 2.NP</t>
  </si>
  <si>
    <t>Pol20</t>
  </si>
  <si>
    <t>Stenová mriežka IMOS NOVA-L1-2-800x150-1-20-0-AN-UR1</t>
  </si>
  <si>
    <t>Pol21</t>
  </si>
  <si>
    <t>Štvorhranná výustka NOVA-A-1-2-425x225-R1.UR</t>
  </si>
  <si>
    <t>Pol22</t>
  </si>
  <si>
    <t>Kovový odvodný tanierový ventil DVS 200</t>
  </si>
  <si>
    <t>Pol23</t>
  </si>
  <si>
    <t>Ohybná hadica ALUVAC 203</t>
  </si>
  <si>
    <t>Pol24</t>
  </si>
  <si>
    <t>Kruhové potrubie SPIRO do Ø 200 mm - tvarovky jednoduché (mimo T, X-kusov a kolien 60° až 90°)</t>
  </si>
  <si>
    <t>Pol25</t>
  </si>
  <si>
    <t>Pol26</t>
  </si>
  <si>
    <t>DEMONTÁŽ a MONTÁŽ zariadenia č.2 - porovnaním 40% z ceny dodávky</t>
  </si>
  <si>
    <t>Poznámka k položke:
Presun zo zoznamu strojov a zariadení - spolu</t>
  </si>
  <si>
    <t>Pol27</t>
  </si>
  <si>
    <t>Pol28</t>
  </si>
  <si>
    <t>1090397799</t>
  </si>
  <si>
    <t>Pol29</t>
  </si>
  <si>
    <t>1586675974</t>
  </si>
  <si>
    <t>Pol30</t>
  </si>
  <si>
    <t>616842835</t>
  </si>
  <si>
    <t>E.5. - Ostatné</t>
  </si>
  <si>
    <t>HZS - Hodinové zúčtovacie sadzby</t>
  </si>
  <si>
    <t>VRN - Vedľajšie rozpočtové náklady</t>
  </si>
  <si>
    <t>HZS</t>
  </si>
  <si>
    <t>Hodinové zúčtovacie sadzby</t>
  </si>
  <si>
    <t>HZS000111.S</t>
  </si>
  <si>
    <t>Stavebno montážne práce menej náročne, pomocné alebo manupulačné (Tr. 1) v rozsahu viac ako 8 hodín - vypratanie miestností</t>
  </si>
  <si>
    <t>512</t>
  </si>
  <si>
    <t>277776372</t>
  </si>
  <si>
    <t>144*4</t>
  </si>
  <si>
    <t>VRN</t>
  </si>
  <si>
    <t>Vedľajšie rozpočtové náklady</t>
  </si>
  <si>
    <t>000100041.S</t>
  </si>
  <si>
    <t>Zmluvné požiadavky - finančná rezerva bez rozlíšenia (5%)</t>
  </si>
  <si>
    <t>eur</t>
  </si>
  <si>
    <t>1024</t>
  </si>
  <si>
    <t>642544218</t>
  </si>
  <si>
    <t>000400022</t>
  </si>
  <si>
    <t>Projektové práce - stavebná časť (stavebné objekty vrátane ich technického vybavenia). náklady na dokumentáciu skutočného zhotovenia stavby (4 paré)</t>
  </si>
  <si>
    <t>1576241220</t>
  </si>
  <si>
    <t>000600011</t>
  </si>
  <si>
    <t>Zariadenie staveniska - kancelária, skladové priestory, socialne zariadenia, oplotenie a ostatné ...)</t>
  </si>
  <si>
    <t>-775863315</t>
  </si>
  <si>
    <t>000600053</t>
  </si>
  <si>
    <t>Zariadenie staveniska - vyvolané investície zariadenia staveniska prípojky energií</t>
  </si>
  <si>
    <t>-1159724118</t>
  </si>
  <si>
    <t>000700041</t>
  </si>
  <si>
    <t>Dopravné náklady - vnútrostaveniskový presun z medziskládky k objektu bez rozlíšenia</t>
  </si>
  <si>
    <t>-1185310353</t>
  </si>
  <si>
    <t>000700051</t>
  </si>
  <si>
    <t>Dopravné náklady - mimoriadne sťažený vnútrostaveniskový presun bez rozlíšenia</t>
  </si>
  <si>
    <t>-1487045249</t>
  </si>
  <si>
    <t xml:space="preserve">Výmena vnútorných rozvodov ZTI (voda, kanál) - II. sekcia a stavebné úpravy soc. zariadení – IV. sekcia </t>
  </si>
  <si>
    <t>objekt TÚ LF, Tr. SNP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</si>
</sst>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1" fillId="0" borderId="0" xfId="1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167" fontId="37" fillId="3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9"/>
  <sheetViews>
    <sheetView showGridLines="false" workbookViewId="0" tabSelected="true" topLeftCell="A52">
      <selection activeCell="BE38" sqref="BE38"/>
    </sheetView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2.6640625" style="1" customWidth="1"/>
    <col min="5" max="5" width="2.6640625" style="1" customWidth="1"/>
    <col min="6" max="6" width="2.6640625" style="1" customWidth="1"/>
    <col min="7" max="7" width="2.6640625" style="1" customWidth="1"/>
    <col min="8" max="8" width="2.6640625" style="1" customWidth="1"/>
    <col min="9" max="9" width="2.6640625" style="1" customWidth="1"/>
    <col min="10" max="10" width="2.6640625" style="1" customWidth="1"/>
    <col min="11" max="11" width="2.6640625" style="1" customWidth="1"/>
    <col min="12" max="12" width="2.6640625" style="1" customWidth="1"/>
    <col min="13" max="13" width="2.6640625" style="1" customWidth="1"/>
    <col min="14" max="14" width="2.6640625" style="1" customWidth="1"/>
    <col min="15" max="15" width="2.6640625" style="1" customWidth="1"/>
    <col min="16" max="16" width="2.6640625" style="1" customWidth="1"/>
    <col min="17" max="17" width="2.6640625" style="1" customWidth="1"/>
    <col min="18" max="18" width="2.6640625" style="1" customWidth="1"/>
    <col min="19" max="19" width="2.6640625" style="1" customWidth="1"/>
    <col min="20" max="20" width="2.6640625" style="1" customWidth="1"/>
    <col min="21" max="21" width="2.6640625" style="1" customWidth="1"/>
    <col min="22" max="22" width="2.6640625" style="1" customWidth="1"/>
    <col min="23" max="23" width="2.6640625" style="1" customWidth="1"/>
    <col min="24" max="24" width="2.6640625" style="1" customWidth="1"/>
    <col min="25" max="25" width="2.6640625" style="1" customWidth="1"/>
    <col min="26" max="26" width="2.6640625" style="1" customWidth="1"/>
    <col min="27" max="27" width="2.6640625" style="1" customWidth="1"/>
    <col min="28" max="28" width="2.6640625" style="1" customWidth="1"/>
    <col min="29" max="29" width="2.6640625" style="1" customWidth="1"/>
    <col min="30" max="30" width="2.6640625" style="1" customWidth="1"/>
    <col min="31" max="31" width="2.6640625" style="1" customWidth="1"/>
    <col min="32" max="32" width="2.6640625" style="1" customWidth="1"/>
    <col min="33" max="33" width="2.6640625" style="1" customWidth="1"/>
    <col min="34" max="34" width="3.33203125" style="1" customWidth="1"/>
    <col min="35" max="35" width="31.6640625" style="1" customWidth="1"/>
    <col min="36" max="36" width="2.5" style="1" customWidth="1"/>
    <col min="37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5" width="25.83203125" style="1" hidden="1" customWidth="1"/>
    <col min="46" max="46" width="25.83203125" style="1" hidden="1" customWidth="1"/>
    <col min="47" max="47" width="25.83203125" style="1" hidden="1" customWidth="1"/>
    <col min="48" max="48" width="21.6640625" style="1" hidden="1" customWidth="1"/>
    <col min="49" max="49" width="21.6640625" style="1" hidden="1" customWidth="1"/>
    <col min="50" max="50" width="25" style="1" hidden="1" customWidth="1"/>
    <col min="51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71" width="9.33203125" style="1" hidden="1"/>
    <col min="72" max="72" width="9.33203125" style="1" hidden="1"/>
    <col min="73" max="73" width="9.33203125" style="1" hidden="1"/>
    <col min="74" max="74" width="9.33203125" style="1" hidden="1"/>
    <col min="75" max="75" width="9.33203125" style="1" hidden="1"/>
    <col min="76" max="76" width="9.33203125" style="1" hidden="1"/>
    <col min="77" max="77" width="9.33203125" style="1" hidden="1"/>
    <col min="78" max="78" width="9.33203125" style="1" hidden="1"/>
    <col min="79" max="79" width="9.33203125" style="1" hidden="1"/>
    <col min="80" max="80" width="9.33203125" style="1" hidden="1"/>
    <col min="81" max="81" width="9.33203125" style="1" hidden="1"/>
    <col min="82" max="82" width="9.33203125" style="1" hidden="1"/>
    <col min="83" max="83" width="9.33203125" style="1" hidden="1"/>
    <col min="84" max="84" width="9.33203125" style="1" hidden="1"/>
    <col min="85" max="85" width="9.33203125" style="1" hidden="1"/>
    <col min="86" max="86" width="9.33203125" style="1" hidden="1"/>
    <col min="87" max="87" width="9.33203125" style="1" hidden="1"/>
    <col min="88" max="88" width="9.33203125" style="1" hidden="1"/>
    <col min="89" max="89" width="9.33203125" style="1" hidden="1"/>
    <col min="90" max="90" width="9.33203125" style="1" hidden="1"/>
    <col min="91" max="91" width="9.33203125" style="1" hidden="1"/>
  </cols>
  <sheetData>
    <row r="1" ht="1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customHeight="1" ht="36" customFormat="1" s="1">
      <c r="AR2" s="281" t="s">
        <v>5</v>
      </c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8" t="s">
        <v>6</v>
      </c>
      <c r="BT2" s="18" t="s">
        <v>7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customHeight="1" ht="24" customFormat="1" s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customHeight="1" ht="12" customFormat="1" s="1">
      <c r="B5" s="21"/>
      <c r="D5" s="25" t="s">
        <v>11</v>
      </c>
      <c r="K5" s="265" t="s">
        <v>12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1"/>
      <c r="BE5" s="262" t="s">
        <v>13</v>
      </c>
      <c r="BS5" s="18" t="s">
        <v>6</v>
      </c>
    </row>
    <row r="6" customHeight="1" ht="36" customFormat="1" s="1">
      <c r="B6" s="21"/>
      <c r="D6" s="27" t="s">
        <v>14</v>
      </c>
      <c r="K6" s="267" t="s">
        <v>2280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1"/>
      <c r="BE6" s="263"/>
      <c r="BS6" s="18" t="s">
        <v>6</v>
      </c>
    </row>
    <row r="7" customHeight="1" ht="12" customFormat="1" s="1">
      <c r="B7" s="21"/>
      <c r="D7" s="28" t="s">
        <v>15</v>
      </c>
      <c r="K7" s="26" t="s">
        <v>1</v>
      </c>
      <c r="AK7" s="28" t="s">
        <v>16</v>
      </c>
      <c r="AN7" s="26" t="s">
        <v>1</v>
      </c>
      <c r="AR7" s="21"/>
      <c r="BE7" s="263"/>
      <c r="BS7" s="18" t="s">
        <v>6</v>
      </c>
    </row>
    <row r="8" customHeight="1" ht="12" customFormat="1" s="1">
      <c r="B8" s="21"/>
      <c r="D8" s="28" t="s">
        <v>17</v>
      </c>
      <c r="K8" s="26" t="s">
        <v>2281</v>
      </c>
      <c r="AK8" s="28" t="s">
        <v>19</v>
      </c>
      <c r="AN8" s="287">
        <v>43950</v>
      </c>
      <c r="AR8" s="21"/>
      <c r="BE8" s="263"/>
      <c r="BS8" s="18" t="s">
        <v>6</v>
      </c>
    </row>
    <row r="9" customHeight="1" ht="14" customFormat="1" s="1">
      <c r="B9" s="21"/>
      <c r="AR9" s="21"/>
      <c r="BE9" s="263"/>
      <c r="BS9" s="18" t="s">
        <v>6</v>
      </c>
    </row>
    <row r="10" customHeight="1" ht="12" customFormat="1" s="1">
      <c r="B10" s="21"/>
      <c r="D10" s="28" t="s">
        <v>20</v>
      </c>
      <c r="AK10" s="28" t="s">
        <v>21</v>
      </c>
      <c r="AN10" s="26" t="s">
        <v>1</v>
      </c>
      <c r="AR10" s="21"/>
      <c r="BE10" s="263"/>
      <c r="BS10" s="18" t="s">
        <v>6</v>
      </c>
    </row>
    <row r="11" customHeight="1" ht="18" customFormat="1" s="1">
      <c r="B11" s="21"/>
      <c r="E11" s="26" t="s">
        <v>22</v>
      </c>
      <c r="AK11" s="28" t="s">
        <v>23</v>
      </c>
      <c r="AN11" s="26" t="s">
        <v>1</v>
      </c>
      <c r="AR11" s="21"/>
      <c r="BE11" s="263"/>
      <c r="BS11" s="18" t="s">
        <v>6</v>
      </c>
    </row>
    <row r="12" customHeight="1" ht="6" customFormat="1" s="1">
      <c r="B12" s="21"/>
      <c r="AR12" s="21"/>
      <c r="BE12" s="263"/>
      <c r="BS12" s="18" t="s">
        <v>6</v>
      </c>
    </row>
    <row r="13" customHeight="1" ht="12" customFormat="1" s="1">
      <c r="B13" s="21"/>
      <c r="D13" s="28" t="s">
        <v>24</v>
      </c>
      <c r="AK13" s="28" t="s">
        <v>21</v>
      </c>
      <c r="AN13" s="30" t="s">
        <v>25</v>
      </c>
      <c r="AR13" s="21"/>
      <c r="BE13" s="263"/>
      <c r="BS13" s="18" t="s">
        <v>6</v>
      </c>
    </row>
    <row r="14" ht="12">
      <c r="B14" s="21"/>
      <c r="E14" s="268" t="s">
        <v>25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8" t="s">
        <v>23</v>
      </c>
      <c r="AN14" s="30" t="s">
        <v>25</v>
      </c>
      <c r="AR14" s="21"/>
      <c r="BE14" s="263"/>
      <c r="BS14" s="18" t="s">
        <v>6</v>
      </c>
    </row>
    <row r="15" customHeight="1" ht="6" customFormat="1" s="1">
      <c r="B15" s="21"/>
      <c r="AR15" s="21"/>
      <c r="BE15" s="263"/>
      <c r="BS15" s="18" t="s">
        <v>3</v>
      </c>
    </row>
    <row r="16" customHeight="1" ht="12" customFormat="1" s="1">
      <c r="B16" s="21"/>
      <c r="D16" s="28" t="s">
        <v>26</v>
      </c>
      <c r="AK16" s="28" t="s">
        <v>21</v>
      </c>
      <c r="AN16" s="26" t="s">
        <v>1</v>
      </c>
      <c r="AR16" s="21"/>
      <c r="BE16" s="263"/>
      <c r="BS16" s="18" t="s">
        <v>3</v>
      </c>
    </row>
    <row r="17" customHeight="1" ht="18" customFormat="1" s="1">
      <c r="B17" s="21"/>
      <c r="E17" s="26" t="s">
        <v>27</v>
      </c>
      <c r="AK17" s="28" t="s">
        <v>23</v>
      </c>
      <c r="AN17" s="26" t="s">
        <v>1</v>
      </c>
      <c r="AR17" s="21"/>
      <c r="BE17" s="263"/>
      <c r="BS17" s="18" t="s">
        <v>28</v>
      </c>
    </row>
    <row r="18" customHeight="1" ht="6" customFormat="1" s="1">
      <c r="B18" s="21"/>
      <c r="AR18" s="21"/>
      <c r="BE18" s="263"/>
      <c r="BS18" s="18" t="s">
        <v>29</v>
      </c>
    </row>
    <row r="19" customHeight="1" ht="12" customFormat="1" s="1">
      <c r="B19" s="21"/>
      <c r="D19" s="28" t="s">
        <v>30</v>
      </c>
      <c r="AK19" s="28" t="s">
        <v>21</v>
      </c>
      <c r="AN19" s="26" t="s">
        <v>1</v>
      </c>
      <c r="AR19" s="21"/>
      <c r="BE19" s="263"/>
      <c r="BS19" s="18" t="s">
        <v>29</v>
      </c>
    </row>
    <row r="20" customHeight="1" ht="18" customFormat="1" s="1">
      <c r="B20" s="21"/>
      <c r="E20" s="26" t="s">
        <v>18</v>
      </c>
      <c r="AK20" s="28" t="s">
        <v>23</v>
      </c>
      <c r="AN20" s="26" t="s">
        <v>1</v>
      </c>
      <c r="AR20" s="21"/>
      <c r="BE20" s="263"/>
      <c r="BS20" s="18" t="s">
        <v>28</v>
      </c>
    </row>
    <row r="21" customHeight="1" ht="6" customFormat="1" s="1">
      <c r="B21" s="21"/>
      <c r="AR21" s="21"/>
      <c r="BE21" s="263"/>
    </row>
    <row r="22" customHeight="1" ht="12" customFormat="1" s="1">
      <c r="B22" s="21"/>
      <c r="D22" s="28" t="s">
        <v>31</v>
      </c>
      <c r="AR22" s="21"/>
      <c r="BE22" s="263"/>
    </row>
    <row r="23" customHeight="1" ht="16" customFormat="1" s="1">
      <c r="B23" s="21"/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1"/>
      <c r="BE23" s="263"/>
    </row>
    <row r="24" customHeight="1" ht="6" customFormat="1" s="1">
      <c r="B24" s="21"/>
      <c r="AR24" s="21"/>
      <c r="BE24" s="263"/>
    </row>
    <row r="25" customHeight="1" ht="6" customFormat="1" s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3"/>
    </row>
    <row r="26" customHeight="1" ht="25" customFormat="1" s="2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1">
        <f>ROUND(AG94,2)</f>
        <v>0</v>
      </c>
      <c r="AL26" s="272"/>
      <c r="AM26" s="272"/>
      <c r="AN26" s="272"/>
      <c r="AO26" s="272"/>
      <c r="AP26" s="33"/>
      <c r="AQ26" s="33"/>
      <c r="AR26" s="34"/>
      <c r="BE26" s="263"/>
    </row>
    <row r="27" customHeight="1" ht="6" customFormat="1" s="2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3"/>
    </row>
    <row r="28" ht="12" customFormat="1" s="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3" t="s">
        <v>33</v>
      </c>
      <c r="M28" s="273"/>
      <c r="N28" s="273"/>
      <c r="O28" s="273"/>
      <c r="P28" s="273"/>
      <c r="Q28" s="33"/>
      <c r="R28" s="33"/>
      <c r="S28" s="33"/>
      <c r="T28" s="33"/>
      <c r="U28" s="33"/>
      <c r="V28" s="33"/>
      <c r="W28" s="273" t="s">
        <v>34</v>
      </c>
      <c r="X28" s="273"/>
      <c r="Y28" s="273"/>
      <c r="Z28" s="273"/>
      <c r="AA28" s="273"/>
      <c r="AB28" s="273"/>
      <c r="AC28" s="273"/>
      <c r="AD28" s="273"/>
      <c r="AE28" s="273"/>
      <c r="AF28" s="33"/>
      <c r="AG28" s="33"/>
      <c r="AH28" s="33"/>
      <c r="AI28" s="33"/>
      <c r="AJ28" s="33"/>
      <c r="AK28" s="273" t="s">
        <v>35</v>
      </c>
      <c r="AL28" s="273"/>
      <c r="AM28" s="273"/>
      <c r="AN28" s="273"/>
      <c r="AO28" s="273"/>
      <c r="AP28" s="33"/>
      <c r="AQ28" s="33"/>
      <c r="AR28" s="34"/>
      <c r="BE28" s="263"/>
    </row>
    <row r="29" customHeight="1" ht="14" customFormat="1" s="3">
      <c r="B29" s="38"/>
      <c r="D29" s="28" t="s">
        <v>36</v>
      </c>
      <c r="F29" s="28" t="s">
        <v>37</v>
      </c>
      <c r="L29" s="276">
        <v>0.2</v>
      </c>
      <c r="M29" s="275"/>
      <c r="N29" s="275"/>
      <c r="O29" s="275"/>
      <c r="P29" s="275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ROUND(AV94, 2)</f>
        <v>0</v>
      </c>
      <c r="AL29" s="275"/>
      <c r="AM29" s="275"/>
      <c r="AN29" s="275"/>
      <c r="AO29" s="275"/>
      <c r="AR29" s="38"/>
      <c r="BE29" s="264"/>
    </row>
    <row r="30" customHeight="1" ht="14" customFormat="1" s="3">
      <c r="B30" s="38"/>
      <c r="F30" s="28" t="s">
        <v>38</v>
      </c>
      <c r="L30" s="276">
        <v>0.2</v>
      </c>
      <c r="M30" s="275"/>
      <c r="N30" s="275"/>
      <c r="O30" s="275"/>
      <c r="P30" s="275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ROUND(AW94, 2)</f>
        <v>0</v>
      </c>
      <c r="AL30" s="275"/>
      <c r="AM30" s="275"/>
      <c r="AN30" s="275"/>
      <c r="AO30" s="275"/>
      <c r="AR30" s="38"/>
      <c r="BE30" s="264"/>
    </row>
    <row r="31" customHeight="1" ht="14" hidden="1" customFormat="1" s="3">
      <c r="B31" s="38"/>
      <c r="F31" s="28" t="s">
        <v>39</v>
      </c>
      <c r="L31" s="276">
        <v>0.2</v>
      </c>
      <c r="M31" s="275"/>
      <c r="N31" s="275"/>
      <c r="O31" s="275"/>
      <c r="P31" s="275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8"/>
      <c r="BE31" s="264"/>
    </row>
    <row r="32" customHeight="1" ht="14" hidden="1" customFormat="1" s="3">
      <c r="B32" s="38"/>
      <c r="F32" s="28" t="s">
        <v>40</v>
      </c>
      <c r="L32" s="276">
        <v>0.2</v>
      </c>
      <c r="M32" s="275"/>
      <c r="N32" s="275"/>
      <c r="O32" s="275"/>
      <c r="P32" s="275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8"/>
      <c r="BE32" s="264"/>
    </row>
    <row r="33" customHeight="1" ht="14" hidden="1" customFormat="1" s="3">
      <c r="B33" s="38"/>
      <c r="F33" s="28" t="s">
        <v>41</v>
      </c>
      <c r="L33" s="276">
        <v>0</v>
      </c>
      <c r="M33" s="275"/>
      <c r="N33" s="275"/>
      <c r="O33" s="275"/>
      <c r="P33" s="275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8"/>
      <c r="BE33" s="264"/>
    </row>
    <row r="34" customHeight="1" ht="6" customFormat="1" s="2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3"/>
    </row>
    <row r="35" customHeight="1" ht="25" customFormat="1" s="2">
      <c r="A35" s="33"/>
      <c r="B35" s="34"/>
      <c r="C35" s="39"/>
      <c r="D35" s="40" t="s">
        <v>42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43</v>
      </c>
      <c r="U35" s="41"/>
      <c r="V35" s="41"/>
      <c r="W35" s="41"/>
      <c r="X35" s="280" t="s">
        <v>44</v>
      </c>
      <c r="Y35" s="278"/>
      <c r="Z35" s="278"/>
      <c r="AA35" s="278"/>
      <c r="AB35" s="278"/>
      <c r="AC35" s="41"/>
      <c r="AD35" s="41"/>
      <c r="AE35" s="41"/>
      <c r="AF35" s="41"/>
      <c r="AG35" s="41"/>
      <c r="AH35" s="41"/>
      <c r="AI35" s="41"/>
      <c r="AJ35" s="41"/>
      <c r="AK35" s="277">
        <f>SUM(AK26:AK33)</f>
        <v>0</v>
      </c>
      <c r="AL35" s="278"/>
      <c r="AM35" s="278"/>
      <c r="AN35" s="278"/>
      <c r="AO35" s="279"/>
      <c r="AP35" s="39"/>
      <c r="AQ35" s="39"/>
      <c r="AR35" s="34"/>
      <c r="BE35" s="33"/>
    </row>
    <row r="36" customHeight="1" ht="6" customFormat="1" s="2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customHeight="1" ht="14" customFormat="1" s="2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customHeight="1" ht="14" customFormat="1" s="1">
      <c r="B38" s="21"/>
      <c r="AR38" s="21"/>
    </row>
    <row r="39" customHeight="1" ht="14" customFormat="1" s="1">
      <c r="B39" s="21"/>
      <c r="AR39" s="21"/>
    </row>
    <row r="40" customHeight="1" ht="14" customFormat="1" s="1">
      <c r="B40" s="21"/>
      <c r="AR40" s="21"/>
    </row>
    <row r="41" customHeight="1" ht="14" customFormat="1" s="1">
      <c r="B41" s="21"/>
      <c r="AR41" s="21"/>
    </row>
    <row r="42" customHeight="1" ht="14" customFormat="1" s="1">
      <c r="B42" s="21"/>
      <c r="AR42" s="21"/>
    </row>
    <row r="43" customHeight="1" ht="14" customFormat="1" s="1">
      <c r="B43" s="21"/>
      <c r="AR43" s="21"/>
    </row>
    <row r="44" customHeight="1" ht="14" customFormat="1" s="1">
      <c r="B44" s="21"/>
      <c r="AR44" s="21"/>
    </row>
    <row r="45" customHeight="1" ht="14" customFormat="1" s="1">
      <c r="B45" s="21"/>
      <c r="AR45" s="21"/>
    </row>
    <row r="46" customHeight="1" ht="14" customFormat="1" s="1">
      <c r="B46" s="21"/>
      <c r="AR46" s="21"/>
    </row>
    <row r="47" customHeight="1" ht="14" customFormat="1" s="1">
      <c r="B47" s="21"/>
      <c r="AR47" s="21"/>
    </row>
    <row r="48" customHeight="1" ht="14" customFormat="1" s="1">
      <c r="B48" s="21"/>
      <c r="AR48" s="21"/>
    </row>
    <row r="49" customHeight="1" ht="14" customFormat="1" s="2">
      <c r="B49" s="43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43"/>
    </row>
    <row r="50" ht="11">
      <c r="B50" s="21"/>
      <c r="AR50" s="21"/>
    </row>
    <row r="51" ht="11">
      <c r="B51" s="21"/>
      <c r="AR51" s="21"/>
    </row>
    <row r="52" ht="11">
      <c r="B52" s="21"/>
      <c r="AR52" s="21"/>
    </row>
    <row r="53" ht="11">
      <c r="B53" s="21"/>
      <c r="AR53" s="21"/>
    </row>
    <row r="54" ht="11">
      <c r="B54" s="21"/>
      <c r="AR54" s="21"/>
    </row>
    <row r="55" ht="11">
      <c r="B55" s="21"/>
      <c r="AR55" s="21"/>
    </row>
    <row r="56" ht="11">
      <c r="B56" s="21"/>
      <c r="AR56" s="21"/>
    </row>
    <row r="57" ht="11">
      <c r="B57" s="21"/>
      <c r="AR57" s="21"/>
    </row>
    <row r="58" ht="11">
      <c r="B58" s="21"/>
      <c r="AR58" s="21"/>
    </row>
    <row r="59" ht="11">
      <c r="B59" s="21"/>
      <c r="AR59" s="21"/>
    </row>
    <row r="60" ht="12" customFormat="1" s="2">
      <c r="A60" s="33"/>
      <c r="B60" s="34"/>
      <c r="C60" s="33"/>
      <c r="D60" s="46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47</v>
      </c>
      <c r="AI60" s="36"/>
      <c r="AJ60" s="36"/>
      <c r="AK60" s="36"/>
      <c r="AL60" s="36"/>
      <c r="AM60" s="46" t="s">
        <v>48</v>
      </c>
      <c r="AN60" s="36"/>
      <c r="AO60" s="36"/>
      <c r="AP60" s="33"/>
      <c r="AQ60" s="33"/>
      <c r="AR60" s="34"/>
      <c r="BE60" s="33"/>
    </row>
    <row r="61" ht="11">
      <c r="B61" s="21"/>
      <c r="AR61" s="21"/>
    </row>
    <row r="62" ht="11">
      <c r="B62" s="21"/>
      <c r="AR62" s="21"/>
    </row>
    <row r="63" ht="11">
      <c r="B63" s="21"/>
      <c r="AR63" s="21"/>
    </row>
    <row r="64" ht="12" customFormat="1" s="2">
      <c r="A64" s="33"/>
      <c r="B64" s="34"/>
      <c r="C64" s="33"/>
      <c r="D64" s="44" t="s">
        <v>49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50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ht="11">
      <c r="B65" s="21"/>
      <c r="AR65" s="21"/>
    </row>
    <row r="66" ht="11">
      <c r="B66" s="21"/>
      <c r="AR66" s="21"/>
    </row>
    <row r="67" ht="11">
      <c r="B67" s="21"/>
      <c r="AR67" s="21"/>
    </row>
    <row r="68" ht="11">
      <c r="B68" s="21"/>
      <c r="AR68" s="21"/>
    </row>
    <row r="69" ht="11">
      <c r="B69" s="21"/>
      <c r="AR69" s="21"/>
    </row>
    <row r="70" ht="11">
      <c r="B70" s="21"/>
      <c r="AR70" s="21"/>
    </row>
    <row r="71" ht="11">
      <c r="B71" s="21"/>
      <c r="AR71" s="21"/>
    </row>
    <row r="72" ht="11">
      <c r="B72" s="21"/>
      <c r="AR72" s="21"/>
    </row>
    <row r="73" ht="11">
      <c r="B73" s="21"/>
      <c r="AR73" s="21"/>
    </row>
    <row r="74" ht="11">
      <c r="B74" s="21"/>
      <c r="AR74" s="21"/>
    </row>
    <row r="75" ht="12" customFormat="1" s="2">
      <c r="A75" s="33"/>
      <c r="B75" s="34"/>
      <c r="C75" s="33"/>
      <c r="D75" s="46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47</v>
      </c>
      <c r="AI75" s="36"/>
      <c r="AJ75" s="36"/>
      <c r="AK75" s="36"/>
      <c r="AL75" s="36"/>
      <c r="AM75" s="46" t="s">
        <v>48</v>
      </c>
      <c r="AN75" s="36"/>
      <c r="AO75" s="36"/>
      <c r="AP75" s="33"/>
      <c r="AQ75" s="33"/>
      <c r="AR75" s="34"/>
      <c r="BE75" s="33"/>
    </row>
    <row r="76" ht="11" customFormat="1" s="2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customHeight="1" ht="6" customFormat="1" s="2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customHeight="1" ht="24" customFormat="1" s="2">
      <c r="A82" s="33"/>
      <c r="B82" s="34"/>
      <c r="C82" s="22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customHeight="1" ht="12" customFormat="1" s="4">
      <c r="B84" s="52"/>
      <c r="C84" s="28" t="s">
        <v>11</v>
      </c>
      <c r="L84" s="4" t="str">
        <f>K5</f>
        <v>01</v>
      </c>
      <c r="AR84" s="52"/>
    </row>
    <row r="85" customHeight="1" ht="36" customFormat="1" s="5">
      <c r="B85" s="53"/>
      <c r="C85" s="54" t="s">
        <v>14</v>
      </c>
      <c r="L85" s="238" t="str">
        <f>K6</f>
        <v>Výmena vnútorných rozvodov ZTI (voda, kanál) - II. sekcia a stavebné úpravy soc. zariadení – IV. sekcia 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R85" s="53"/>
    </row>
    <row r="86" customHeight="1" ht="6" customFormat="1" s="2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customHeight="1" ht="12" customFormat="1" s="2">
      <c r="A87" s="33"/>
      <c r="B87" s="34"/>
      <c r="C87" s="28" t="s">
        <v>17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objekt TÚ LF, Tr. SNP 1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19</v>
      </c>
      <c r="AJ87" s="33"/>
      <c r="AK87" s="33"/>
      <c r="AL87" s="33"/>
      <c r="AM87" s="240">
        <f>IF(AN8= "","",AN8)</f>
        <v>43950</v>
      </c>
      <c r="AN87" s="240"/>
      <c r="AO87" s="33"/>
      <c r="AP87" s="33"/>
      <c r="AQ87" s="33"/>
      <c r="AR87" s="34"/>
      <c r="BE87" s="33"/>
    </row>
    <row r="88" customHeight="1" ht="6" customFormat="1" s="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customHeight="1" ht="25" customFormat="1" s="2">
      <c r="A89" s="33"/>
      <c r="B89" s="34"/>
      <c r="C89" s="28" t="s">
        <v>20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UNIVERZITA PAVLA JOZEFA ŠAFÁRIKA V KOŠICIACH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26</v>
      </c>
      <c r="AJ89" s="33"/>
      <c r="AK89" s="33"/>
      <c r="AL89" s="33"/>
      <c r="AM89" s="241" t="str">
        <f>IF(E17="","",E17)</f>
        <v>d.g.A. design graphic architecture</v>
      </c>
      <c r="AN89" s="242"/>
      <c r="AO89" s="242"/>
      <c r="AP89" s="242"/>
      <c r="AQ89" s="33"/>
      <c r="AR89" s="34"/>
      <c r="AS89" s="248" t="s">
        <v>52</v>
      </c>
      <c r="AT89" s="24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customFormat="1" s="2">
      <c r="A90" s="33"/>
      <c r="B90" s="34"/>
      <c r="C90" s="28" t="s">
        <v>24</v>
      </c>
      <c r="D90" s="33"/>
      <c r="E90" s="33"/>
      <c r="F90" s="33"/>
      <c r="G90" s="33"/>
      <c r="H90" s="33"/>
      <c r="I90" s="33"/>
      <c r="J90" s="33"/>
      <c r="K90" s="33"/>
      <c r="L90" s="4">
        <f>IF(E14= "Vyplň údaj","",E14)</f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41">
        <f>IF(E20="","",E20)</f>
      </c>
      <c r="AN90" s="242"/>
      <c r="AO90" s="242"/>
      <c r="AP90" s="242"/>
      <c r="AQ90" s="33"/>
      <c r="AR90" s="34"/>
      <c r="AS90" s="250"/>
      <c r="AT90" s="25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customHeight="1" ht="10" customFormat="1" s="2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0"/>
      <c r="AT91" s="25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customHeight="1" ht="29" customFormat="1" s="2">
      <c r="A92" s="33"/>
      <c r="B92" s="34"/>
      <c r="C92" s="245" t="s">
        <v>53</v>
      </c>
      <c r="D92" s="244"/>
      <c r="E92" s="244"/>
      <c r="F92" s="244"/>
      <c r="G92" s="244"/>
      <c r="H92" s="61"/>
      <c r="I92" s="243" t="s">
        <v>54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53" t="s">
        <v>55</v>
      </c>
      <c r="AH92" s="244"/>
      <c r="AI92" s="244"/>
      <c r="AJ92" s="244"/>
      <c r="AK92" s="244"/>
      <c r="AL92" s="244"/>
      <c r="AM92" s="244"/>
      <c r="AN92" s="243" t="s">
        <v>56</v>
      </c>
      <c r="AO92" s="244"/>
      <c r="AP92" s="252"/>
      <c r="AQ92" s="62" t="s">
        <v>57</v>
      </c>
      <c r="AR92" s="34"/>
      <c r="AS92" s="63" t="s">
        <v>58</v>
      </c>
      <c r="AT92" s="64" t="s">
        <v>59</v>
      </c>
      <c r="AU92" s="64" t="s">
        <v>60</v>
      </c>
      <c r="AV92" s="64" t="s">
        <v>61</v>
      </c>
      <c r="AW92" s="64" t="s">
        <v>62</v>
      </c>
      <c r="AX92" s="64" t="s">
        <v>63</v>
      </c>
      <c r="AY92" s="64" t="s">
        <v>64</v>
      </c>
      <c r="AZ92" s="64" t="s">
        <v>65</v>
      </c>
      <c r="BA92" s="64" t="s">
        <v>66</v>
      </c>
      <c r="BB92" s="64" t="s">
        <v>67</v>
      </c>
      <c r="BC92" s="64" t="s">
        <v>68</v>
      </c>
      <c r="BD92" s="65" t="s">
        <v>69</v>
      </c>
      <c r="BE92" s="33"/>
    </row>
    <row r="93" customHeight="1" ht="10" customFormat="1" s="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customHeight="1" ht="32" customFormat="1" s="6">
      <c r="B94" s="69"/>
      <c r="C94" s="70" t="s">
        <v>70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0">
        <f>ROUND(AG95+AG102+AG111+AG114+AG117,2)</f>
        <v>0</v>
      </c>
      <c r="AH94" s="260"/>
      <c r="AI94" s="260"/>
      <c r="AJ94" s="260"/>
      <c r="AK94" s="260"/>
      <c r="AL94" s="260"/>
      <c r="AM94" s="260"/>
      <c r="AN94" s="261">
        <f>SUM(AG94,AT94)</f>
        <v>0</v>
      </c>
      <c r="AO94" s="261"/>
      <c r="AP94" s="261"/>
      <c r="AQ94" s="73" t="s">
        <v>1</v>
      </c>
      <c r="AR94" s="69"/>
      <c r="AS94" s="74">
        <f>ROUND(AS95+AS102+AS111+AS114+AS117,2)</f>
        <v>0</v>
      </c>
      <c r="AT94" s="75">
        <f>ROUND(SUM(AV94:AW94),2)</f>
        <v>0</v>
      </c>
      <c r="AU94" s="76">
        <f>ROUND(AU95+AU102+AU111+AU114+AU117,5)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ROUND(AZ95+AZ102+AZ111+AZ114+AZ117,2)</f>
        <v>0</v>
      </c>
      <c r="BA94" s="75">
        <f>ROUND(BA95+BA102+BA111+BA114+BA117,2)</f>
        <v>0</v>
      </c>
      <c r="BB94" s="75">
        <f>ROUND(BB95+BB102+BB111+BB114+BB117,2)</f>
        <v>0</v>
      </c>
      <c r="BC94" s="75">
        <f>ROUND(BC95+BC102+BC111+BC114+BC117,2)</f>
        <v>0</v>
      </c>
      <c r="BD94" s="77">
        <f>ROUND(BD95+BD102+BD111+BD114+BD117,2)</f>
        <v>0</v>
      </c>
      <c r="BS94" s="78" t="s">
        <v>71</v>
      </c>
      <c r="BT94" s="78" t="s">
        <v>72</v>
      </c>
      <c r="BU94" s="79" t="s">
        <v>73</v>
      </c>
      <c r="BV94" s="78" t="s">
        <v>74</v>
      </c>
      <c r="BW94" s="78" t="s">
        <v>4</v>
      </c>
      <c r="BX94" s="78" t="s">
        <v>75</v>
      </c>
      <c r="CL94" s="78" t="s">
        <v>1</v>
      </c>
    </row>
    <row r="95" customHeight="1" ht="16" customFormat="1" s="7">
      <c r="B95" s="80"/>
      <c r="C95" s="81"/>
      <c r="D95" s="246" t="s">
        <v>76</v>
      </c>
      <c r="E95" s="246"/>
      <c r="F95" s="246"/>
      <c r="G95" s="246"/>
      <c r="H95" s="246"/>
      <c r="I95" s="82"/>
      <c r="J95" s="246" t="s">
        <v>77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54">
        <f>ROUND(AG96+AG99,2)</f>
        <v>0</v>
      </c>
      <c r="AH95" s="255"/>
      <c r="AI95" s="255"/>
      <c r="AJ95" s="255"/>
      <c r="AK95" s="255"/>
      <c r="AL95" s="255"/>
      <c r="AM95" s="255"/>
      <c r="AN95" s="256">
        <f>SUM(AG95,AT95)</f>
        <v>0</v>
      </c>
      <c r="AO95" s="255"/>
      <c r="AP95" s="255"/>
      <c r="AQ95" s="83" t="s">
        <v>78</v>
      </c>
      <c r="AR95" s="80"/>
      <c r="AS95" s="84">
        <f>ROUND(AS96+AS99,2)</f>
        <v>0</v>
      </c>
      <c r="AT95" s="85">
        <f>ROUND(SUM(AV95:AW95),2)</f>
        <v>0</v>
      </c>
      <c r="AU95" s="86">
        <f>ROUND(AU96+AU99,5)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ROUND(AZ96+AZ99,2)</f>
        <v>0</v>
      </c>
      <c r="BA95" s="85">
        <f>ROUND(BA96+BA99,2)</f>
        <v>0</v>
      </c>
      <c r="BB95" s="85">
        <f>ROUND(BB96+BB99,2)</f>
        <v>0</v>
      </c>
      <c r="BC95" s="85">
        <f>ROUND(BC96+BC99,2)</f>
        <v>0</v>
      </c>
      <c r="BD95" s="87">
        <f>ROUND(BD96+BD99,2)</f>
        <v>0</v>
      </c>
      <c r="BS95" s="88" t="s">
        <v>71</v>
      </c>
      <c r="BT95" s="88" t="s">
        <v>79</v>
      </c>
      <c r="BU95" s="88" t="s">
        <v>73</v>
      </c>
      <c r="BV95" s="88" t="s">
        <v>74</v>
      </c>
      <c r="BW95" s="88" t="s">
        <v>80</v>
      </c>
      <c r="BX95" s="88" t="s">
        <v>4</v>
      </c>
      <c r="CL95" s="88" t="s">
        <v>1</v>
      </c>
      <c r="CM95" s="88" t="s">
        <v>72</v>
      </c>
    </row>
    <row r="96" customHeight="1" ht="16" customFormat="1" s="4">
      <c r="B96" s="52"/>
      <c r="C96" s="10"/>
      <c r="D96" s="10"/>
      <c r="E96" s="247" t="s">
        <v>81</v>
      </c>
      <c r="F96" s="247"/>
      <c r="G96" s="247"/>
      <c r="H96" s="247"/>
      <c r="I96" s="247"/>
      <c r="J96" s="10"/>
      <c r="K96" s="247" t="s">
        <v>82</v>
      </c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59">
        <f>ROUND(SUM(AG97:AG98),2)</f>
        <v>0</v>
      </c>
      <c r="AH96" s="258"/>
      <c r="AI96" s="258"/>
      <c r="AJ96" s="258"/>
      <c r="AK96" s="258"/>
      <c r="AL96" s="258"/>
      <c r="AM96" s="258"/>
      <c r="AN96" s="257">
        <f>SUM(AG96,AT96)</f>
        <v>0</v>
      </c>
      <c r="AO96" s="258"/>
      <c r="AP96" s="258"/>
      <c r="AQ96" s="89" t="s">
        <v>83</v>
      </c>
      <c r="AR96" s="52"/>
      <c r="AS96" s="90">
        <f>ROUND(SUM(AS97:AS98),2)</f>
        <v>0</v>
      </c>
      <c r="AT96" s="91">
        <f>ROUND(SUM(AV96:AW96),2)</f>
        <v>0</v>
      </c>
      <c r="AU96" s="92">
        <f>ROUND(SUM(AU97:AU98),5)</f>
        <v>0</v>
      </c>
      <c r="AV96" s="91">
        <f>ROUND(AZ96*L29,2)</f>
        <v>0</v>
      </c>
      <c r="AW96" s="91">
        <f>ROUND(BA96*L30,2)</f>
        <v>0</v>
      </c>
      <c r="AX96" s="91">
        <f>ROUND(BB96*L29,2)</f>
        <v>0</v>
      </c>
      <c r="AY96" s="91">
        <f>ROUND(BC96*L30,2)</f>
        <v>0</v>
      </c>
      <c r="AZ96" s="91">
        <f>ROUND(SUM(AZ97:AZ98),2)</f>
        <v>0</v>
      </c>
      <c r="BA96" s="91">
        <f>ROUND(SUM(BA97:BA98),2)</f>
        <v>0</v>
      </c>
      <c r="BB96" s="91">
        <f>ROUND(SUM(BB97:BB98),2)</f>
        <v>0</v>
      </c>
      <c r="BC96" s="91">
        <f>ROUND(SUM(BC97:BC98),2)</f>
        <v>0</v>
      </c>
      <c r="BD96" s="93">
        <f>ROUND(SUM(BD97:BD98),2)</f>
        <v>0</v>
      </c>
      <c r="BS96" s="26" t="s">
        <v>71</v>
      </c>
      <c r="BT96" s="26" t="s">
        <v>84</v>
      </c>
      <c r="BU96" s="26" t="s">
        <v>73</v>
      </c>
      <c r="BV96" s="26" t="s">
        <v>74</v>
      </c>
      <c r="BW96" s="26" t="s">
        <v>85</v>
      </c>
      <c r="BX96" s="26" t="s">
        <v>80</v>
      </c>
      <c r="CL96" s="26" t="s">
        <v>1</v>
      </c>
    </row>
    <row r="97" customHeight="1" ht="16" customFormat="1" s="4">
      <c r="A97" s="94" t="s">
        <v>86</v>
      </c>
      <c r="B97" s="52"/>
      <c r="C97" s="10"/>
      <c r="D97" s="10"/>
      <c r="E97" s="10"/>
      <c r="F97" s="247" t="s">
        <v>87</v>
      </c>
      <c r="G97" s="247"/>
      <c r="H97" s="247"/>
      <c r="I97" s="247"/>
      <c r="J97" s="247"/>
      <c r="K97" s="10"/>
      <c r="L97" s="247" t="s">
        <v>88</v>
      </c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57">
        <f>'E.1.1.A - Búracie práce'!J34</f>
        <v>0</v>
      </c>
      <c r="AH97" s="258"/>
      <c r="AI97" s="258"/>
      <c r="AJ97" s="258"/>
      <c r="AK97" s="258"/>
      <c r="AL97" s="258"/>
      <c r="AM97" s="258"/>
      <c r="AN97" s="257">
        <f>SUM(AG97,AT97)</f>
        <v>0</v>
      </c>
      <c r="AO97" s="258"/>
      <c r="AP97" s="258"/>
      <c r="AQ97" s="89" t="s">
        <v>83</v>
      </c>
      <c r="AR97" s="52"/>
      <c r="AS97" s="90">
        <v>0</v>
      </c>
      <c r="AT97" s="91">
        <f>ROUND(SUM(AV97:AW97),2)</f>
        <v>0</v>
      </c>
      <c r="AU97" s="92">
        <f>'E.1.1.A - Búracie práce'!P135</f>
        <v>0</v>
      </c>
      <c r="AV97" s="91">
        <f>'E.1.1.A - Búracie práce'!J37</f>
        <v>0</v>
      </c>
      <c r="AW97" s="91">
        <f>'E.1.1.A - Búracie práce'!J38</f>
        <v>0</v>
      </c>
      <c r="AX97" s="91">
        <f>'E.1.1.A - Búracie práce'!J39</f>
        <v>0</v>
      </c>
      <c r="AY97" s="91">
        <f>'E.1.1.A - Búracie práce'!J40</f>
        <v>0</v>
      </c>
      <c r="AZ97" s="91">
        <f>'E.1.1.A - Búracie práce'!F37</f>
        <v>0</v>
      </c>
      <c r="BA97" s="91">
        <f>'E.1.1.A - Búracie práce'!F38</f>
        <v>0</v>
      </c>
      <c r="BB97" s="91">
        <f>'E.1.1.A - Búracie práce'!F39</f>
        <v>0</v>
      </c>
      <c r="BC97" s="91">
        <f>'E.1.1.A - Búracie práce'!F40</f>
        <v>0</v>
      </c>
      <c r="BD97" s="93">
        <f>'E.1.1.A - Búracie práce'!F41</f>
        <v>0</v>
      </c>
      <c r="BT97" s="26" t="s">
        <v>89</v>
      </c>
      <c r="BV97" s="26" t="s">
        <v>74</v>
      </c>
      <c r="BW97" s="26" t="s">
        <v>90</v>
      </c>
      <c r="BX97" s="26" t="s">
        <v>85</v>
      </c>
      <c r="CL97" s="26" t="s">
        <v>1</v>
      </c>
    </row>
    <row r="98" customHeight="1" ht="16" customFormat="1" s="4">
      <c r="A98" s="94" t="s">
        <v>86</v>
      </c>
      <c r="B98" s="52"/>
      <c r="C98" s="10"/>
      <c r="D98" s="10"/>
      <c r="E98" s="10"/>
      <c r="F98" s="247" t="s">
        <v>91</v>
      </c>
      <c r="G98" s="247"/>
      <c r="H98" s="247"/>
      <c r="I98" s="247"/>
      <c r="J98" s="247"/>
      <c r="K98" s="10"/>
      <c r="L98" s="247" t="s">
        <v>77</v>
      </c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57">
        <f>'E.1.1.B - Architektúra'!J34</f>
        <v>0</v>
      </c>
      <c r="AH98" s="258"/>
      <c r="AI98" s="258"/>
      <c r="AJ98" s="258"/>
      <c r="AK98" s="258"/>
      <c r="AL98" s="258"/>
      <c r="AM98" s="258"/>
      <c r="AN98" s="257">
        <f>SUM(AG98,AT98)</f>
        <v>0</v>
      </c>
      <c r="AO98" s="258"/>
      <c r="AP98" s="258"/>
      <c r="AQ98" s="89" t="s">
        <v>83</v>
      </c>
      <c r="AR98" s="52"/>
      <c r="AS98" s="90">
        <v>0</v>
      </c>
      <c r="AT98" s="91">
        <f>ROUND(SUM(AV98:AW98),2)</f>
        <v>0</v>
      </c>
      <c r="AU98" s="92">
        <f>'E.1.1.B - Architektúra'!P144</f>
        <v>0</v>
      </c>
      <c r="AV98" s="91">
        <f>'E.1.1.B - Architektúra'!J37</f>
        <v>0</v>
      </c>
      <c r="AW98" s="91">
        <f>'E.1.1.B - Architektúra'!J38</f>
        <v>0</v>
      </c>
      <c r="AX98" s="91">
        <f>'E.1.1.B - Architektúra'!J39</f>
        <v>0</v>
      </c>
      <c r="AY98" s="91">
        <f>'E.1.1.B - Architektúra'!J40</f>
        <v>0</v>
      </c>
      <c r="AZ98" s="91">
        <f>'E.1.1.B - Architektúra'!F37</f>
        <v>0</v>
      </c>
      <c r="BA98" s="91">
        <f>'E.1.1.B - Architektúra'!F38</f>
        <v>0</v>
      </c>
      <c r="BB98" s="91">
        <f>'E.1.1.B - Architektúra'!F39</f>
        <v>0</v>
      </c>
      <c r="BC98" s="91">
        <f>'E.1.1.B - Architektúra'!F40</f>
        <v>0</v>
      </c>
      <c r="BD98" s="93">
        <f>'E.1.1.B - Architektúra'!F41</f>
        <v>0</v>
      </c>
      <c r="BT98" s="26" t="s">
        <v>89</v>
      </c>
      <c r="BV98" s="26" t="s">
        <v>74</v>
      </c>
      <c r="BW98" s="26" t="s">
        <v>92</v>
      </c>
      <c r="BX98" s="26" t="s">
        <v>85</v>
      </c>
      <c r="CL98" s="26" t="s">
        <v>1</v>
      </c>
    </row>
    <row r="99" customHeight="1" ht="16" customFormat="1" s="4">
      <c r="B99" s="52"/>
      <c r="C99" s="10"/>
      <c r="D99" s="10"/>
      <c r="E99" s="247" t="s">
        <v>93</v>
      </c>
      <c r="F99" s="247"/>
      <c r="G99" s="247"/>
      <c r="H99" s="247"/>
      <c r="I99" s="247"/>
      <c r="J99" s="10"/>
      <c r="K99" s="247" t="s">
        <v>94</v>
      </c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59">
        <f>ROUND(SUM(AG100:AG101),2)</f>
        <v>0</v>
      </c>
      <c r="AH99" s="258"/>
      <c r="AI99" s="258"/>
      <c r="AJ99" s="258"/>
      <c r="AK99" s="258"/>
      <c r="AL99" s="258"/>
      <c r="AM99" s="258"/>
      <c r="AN99" s="257">
        <f>SUM(AG99,AT99)</f>
        <v>0</v>
      </c>
      <c r="AO99" s="258"/>
      <c r="AP99" s="258"/>
      <c r="AQ99" s="89" t="s">
        <v>83</v>
      </c>
      <c r="AR99" s="52"/>
      <c r="AS99" s="90">
        <f>ROUND(SUM(AS100:AS101),2)</f>
        <v>0</v>
      </c>
      <c r="AT99" s="91">
        <f>ROUND(SUM(AV99:AW99),2)</f>
        <v>0</v>
      </c>
      <c r="AU99" s="92">
        <f>ROUND(SUM(AU100:AU101),5)</f>
        <v>0</v>
      </c>
      <c r="AV99" s="91">
        <f>ROUND(AZ99*L29,2)</f>
        <v>0</v>
      </c>
      <c r="AW99" s="91">
        <f>ROUND(BA99*L30,2)</f>
        <v>0</v>
      </c>
      <c r="AX99" s="91">
        <f>ROUND(BB99*L29,2)</f>
        <v>0</v>
      </c>
      <c r="AY99" s="91">
        <f>ROUND(BC99*L30,2)</f>
        <v>0</v>
      </c>
      <c r="AZ99" s="91">
        <f>ROUND(SUM(AZ100:AZ101),2)</f>
        <v>0</v>
      </c>
      <c r="BA99" s="91">
        <f>ROUND(SUM(BA100:BA101),2)</f>
        <v>0</v>
      </c>
      <c r="BB99" s="91">
        <f>ROUND(SUM(BB100:BB101),2)</f>
        <v>0</v>
      </c>
      <c r="BC99" s="91">
        <f>ROUND(SUM(BC100:BC101),2)</f>
        <v>0</v>
      </c>
      <c r="BD99" s="93">
        <f>ROUND(SUM(BD100:BD101),2)</f>
        <v>0</v>
      </c>
      <c r="BS99" s="26" t="s">
        <v>71</v>
      </c>
      <c r="BT99" s="26" t="s">
        <v>84</v>
      </c>
      <c r="BU99" s="26" t="s">
        <v>73</v>
      </c>
      <c r="BV99" s="26" t="s">
        <v>74</v>
      </c>
      <c r="BW99" s="26" t="s">
        <v>95</v>
      </c>
      <c r="BX99" s="26" t="s">
        <v>80</v>
      </c>
      <c r="CL99" s="26" t="s">
        <v>1</v>
      </c>
    </row>
    <row r="100" customHeight="1" ht="16" customFormat="1" s="4">
      <c r="A100" s="94" t="s">
        <v>86</v>
      </c>
      <c r="B100" s="52"/>
      <c r="C100" s="10"/>
      <c r="D100" s="10"/>
      <c r="E100" s="10"/>
      <c r="F100" s="247" t="s">
        <v>96</v>
      </c>
      <c r="G100" s="247"/>
      <c r="H100" s="247"/>
      <c r="I100" s="247"/>
      <c r="J100" s="247"/>
      <c r="K100" s="10"/>
      <c r="L100" s="247" t="s">
        <v>88</v>
      </c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57">
        <f>'E.1.2.A - Búracie práce'!J34</f>
        <v>0</v>
      </c>
      <c r="AH100" s="258"/>
      <c r="AI100" s="258"/>
      <c r="AJ100" s="258"/>
      <c r="AK100" s="258"/>
      <c r="AL100" s="258"/>
      <c r="AM100" s="258"/>
      <c r="AN100" s="257">
        <f>SUM(AG100,AT100)</f>
        <v>0</v>
      </c>
      <c r="AO100" s="258"/>
      <c r="AP100" s="258"/>
      <c r="AQ100" s="89" t="s">
        <v>83</v>
      </c>
      <c r="AR100" s="52"/>
      <c r="AS100" s="90">
        <v>0</v>
      </c>
      <c r="AT100" s="91">
        <f>ROUND(SUM(AV100:AW100),2)</f>
        <v>0</v>
      </c>
      <c r="AU100" s="92">
        <f>'E.1.2.A - Búracie práce'!P130</f>
        <v>0</v>
      </c>
      <c r="AV100" s="91">
        <f>'E.1.2.A - Búracie práce'!J37</f>
        <v>0</v>
      </c>
      <c r="AW100" s="91">
        <f>'E.1.2.A - Búracie práce'!J38</f>
        <v>0</v>
      </c>
      <c r="AX100" s="91">
        <f>'E.1.2.A - Búracie práce'!J39</f>
        <v>0</v>
      </c>
      <c r="AY100" s="91">
        <f>'E.1.2.A - Búracie práce'!J40</f>
        <v>0</v>
      </c>
      <c r="AZ100" s="91">
        <f>'E.1.2.A - Búracie práce'!F37</f>
        <v>0</v>
      </c>
      <c r="BA100" s="91">
        <f>'E.1.2.A - Búracie práce'!F38</f>
        <v>0</v>
      </c>
      <c r="BB100" s="91">
        <f>'E.1.2.A - Búracie práce'!F39</f>
        <v>0</v>
      </c>
      <c r="BC100" s="91">
        <f>'E.1.2.A - Búracie práce'!F40</f>
        <v>0</v>
      </c>
      <c r="BD100" s="93">
        <f>'E.1.2.A - Búracie práce'!F41</f>
        <v>0</v>
      </c>
      <c r="BT100" s="26" t="s">
        <v>89</v>
      </c>
      <c r="BV100" s="26" t="s">
        <v>74</v>
      </c>
      <c r="BW100" s="26" t="s">
        <v>97</v>
      </c>
      <c r="BX100" s="26" t="s">
        <v>95</v>
      </c>
      <c r="CL100" s="26" t="s">
        <v>1</v>
      </c>
    </row>
    <row r="101" customHeight="1" ht="16" customFormat="1" s="4">
      <c r="A101" s="94" t="s">
        <v>86</v>
      </c>
      <c r="B101" s="52"/>
      <c r="C101" s="10"/>
      <c r="D101" s="10"/>
      <c r="E101" s="10"/>
      <c r="F101" s="247" t="s">
        <v>98</v>
      </c>
      <c r="G101" s="247"/>
      <c r="H101" s="247"/>
      <c r="I101" s="247"/>
      <c r="J101" s="247"/>
      <c r="K101" s="10"/>
      <c r="L101" s="247" t="s">
        <v>77</v>
      </c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57">
        <f>'E.1.2.B - Architektúra'!J34</f>
        <v>0</v>
      </c>
      <c r="AH101" s="258"/>
      <c r="AI101" s="258"/>
      <c r="AJ101" s="258"/>
      <c r="AK101" s="258"/>
      <c r="AL101" s="258"/>
      <c r="AM101" s="258"/>
      <c r="AN101" s="257">
        <f>SUM(AG101,AT101)</f>
        <v>0</v>
      </c>
      <c r="AO101" s="258"/>
      <c r="AP101" s="258"/>
      <c r="AQ101" s="89" t="s">
        <v>83</v>
      </c>
      <c r="AR101" s="52"/>
      <c r="AS101" s="90">
        <v>0</v>
      </c>
      <c r="AT101" s="91">
        <f>ROUND(SUM(AV101:AW101),2)</f>
        <v>0</v>
      </c>
      <c r="AU101" s="92">
        <f>'E.1.2.B - Architektúra'!P141</f>
        <v>0</v>
      </c>
      <c r="AV101" s="91">
        <f>'E.1.2.B - Architektúra'!J37</f>
        <v>0</v>
      </c>
      <c r="AW101" s="91">
        <f>'E.1.2.B - Architektúra'!J38</f>
        <v>0</v>
      </c>
      <c r="AX101" s="91">
        <f>'E.1.2.B - Architektúra'!J39</f>
        <v>0</v>
      </c>
      <c r="AY101" s="91">
        <f>'E.1.2.B - Architektúra'!J40</f>
        <v>0</v>
      </c>
      <c r="AZ101" s="91">
        <f>'E.1.2.B - Architektúra'!F37</f>
        <v>0</v>
      </c>
      <c r="BA101" s="91">
        <f>'E.1.2.B - Architektúra'!F38</f>
        <v>0</v>
      </c>
      <c r="BB101" s="91">
        <f>'E.1.2.B - Architektúra'!F39</f>
        <v>0</v>
      </c>
      <c r="BC101" s="91">
        <f>'E.1.2.B - Architektúra'!F40</f>
        <v>0</v>
      </c>
      <c r="BD101" s="93">
        <f>'E.1.2.B - Architektúra'!F41</f>
        <v>0</v>
      </c>
      <c r="BT101" s="26" t="s">
        <v>89</v>
      </c>
      <c r="BV101" s="26" t="s">
        <v>74</v>
      </c>
      <c r="BW101" s="26" t="s">
        <v>99</v>
      </c>
      <c r="BX101" s="26" t="s">
        <v>95</v>
      </c>
      <c r="CL101" s="26" t="s">
        <v>1</v>
      </c>
    </row>
    <row r="102" customHeight="1" ht="16" customFormat="1" s="7">
      <c r="B102" s="80"/>
      <c r="C102" s="81"/>
      <c r="D102" s="246" t="s">
        <v>100</v>
      </c>
      <c r="E102" s="246"/>
      <c r="F102" s="246"/>
      <c r="G102" s="246"/>
      <c r="H102" s="246"/>
      <c r="I102" s="82"/>
      <c r="J102" s="246" t="s">
        <v>101</v>
      </c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54">
        <f>ROUND(AG103+AG107,2)</f>
        <v>0</v>
      </c>
      <c r="AH102" s="255"/>
      <c r="AI102" s="255"/>
      <c r="AJ102" s="255"/>
      <c r="AK102" s="255"/>
      <c r="AL102" s="255"/>
      <c r="AM102" s="255"/>
      <c r="AN102" s="256">
        <f>SUM(AG102,AT102)</f>
        <v>0</v>
      </c>
      <c r="AO102" s="255"/>
      <c r="AP102" s="255"/>
      <c r="AQ102" s="83" t="s">
        <v>78</v>
      </c>
      <c r="AR102" s="80"/>
      <c r="AS102" s="84">
        <f>ROUND(AS103+AS107,2)</f>
        <v>0</v>
      </c>
      <c r="AT102" s="85">
        <f>ROUND(SUM(AV102:AW102),2)</f>
        <v>0</v>
      </c>
      <c r="AU102" s="86">
        <f>ROUND(AU103+AU107,5)</f>
        <v>0</v>
      </c>
      <c r="AV102" s="85">
        <f>ROUND(AZ102*L29,2)</f>
        <v>0</v>
      </c>
      <c r="AW102" s="85">
        <f>ROUND(BA102*L30,2)</f>
        <v>0</v>
      </c>
      <c r="AX102" s="85">
        <f>ROUND(BB102*L29,2)</f>
        <v>0</v>
      </c>
      <c r="AY102" s="85">
        <f>ROUND(BC102*L30,2)</f>
        <v>0</v>
      </c>
      <c r="AZ102" s="85">
        <f>ROUND(AZ103+AZ107,2)</f>
        <v>0</v>
      </c>
      <c r="BA102" s="85">
        <f>ROUND(BA103+BA107,2)</f>
        <v>0</v>
      </c>
      <c r="BB102" s="85">
        <f>ROUND(BB103+BB107,2)</f>
        <v>0</v>
      </c>
      <c r="BC102" s="85">
        <f>ROUND(BC103+BC107,2)</f>
        <v>0</v>
      </c>
      <c r="BD102" s="87">
        <f>ROUND(BD103+BD107,2)</f>
        <v>0</v>
      </c>
      <c r="BS102" s="88" t="s">
        <v>71</v>
      </c>
      <c r="BT102" s="88" t="s">
        <v>79</v>
      </c>
      <c r="BU102" s="88" t="s">
        <v>73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customHeight="1" ht="16" customFormat="1" s="4">
      <c r="B103" s="52"/>
      <c r="C103" s="10"/>
      <c r="D103" s="10"/>
      <c r="E103" s="247" t="s">
        <v>103</v>
      </c>
      <c r="F103" s="247"/>
      <c r="G103" s="247"/>
      <c r="H103" s="247"/>
      <c r="I103" s="247"/>
      <c r="J103" s="10"/>
      <c r="K103" s="247" t="s">
        <v>104</v>
      </c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59">
        <f>ROUND(SUM(AG104:AG106),2)</f>
        <v>0</v>
      </c>
      <c r="AH103" s="258"/>
      <c r="AI103" s="258"/>
      <c r="AJ103" s="258"/>
      <c r="AK103" s="258"/>
      <c r="AL103" s="258"/>
      <c r="AM103" s="258"/>
      <c r="AN103" s="257">
        <f>SUM(AG103,AT103)</f>
        <v>0</v>
      </c>
      <c r="AO103" s="258"/>
      <c r="AP103" s="258"/>
      <c r="AQ103" s="89" t="s">
        <v>83</v>
      </c>
      <c r="AR103" s="52"/>
      <c r="AS103" s="90">
        <f>ROUND(SUM(AS104:AS106),2)</f>
        <v>0</v>
      </c>
      <c r="AT103" s="91">
        <f>ROUND(SUM(AV103:AW103),2)</f>
        <v>0</v>
      </c>
      <c r="AU103" s="92">
        <f>ROUND(SUM(AU104:AU106),5)</f>
        <v>0</v>
      </c>
      <c r="AV103" s="91">
        <f>ROUND(AZ103*L29,2)</f>
        <v>0</v>
      </c>
      <c r="AW103" s="91">
        <f>ROUND(BA103*L30,2)</f>
        <v>0</v>
      </c>
      <c r="AX103" s="91">
        <f>ROUND(BB103*L29,2)</f>
        <v>0</v>
      </c>
      <c r="AY103" s="91">
        <f>ROUND(BC103*L30,2)</f>
        <v>0</v>
      </c>
      <c r="AZ103" s="91">
        <f>ROUND(SUM(AZ104:AZ106),2)</f>
        <v>0</v>
      </c>
      <c r="BA103" s="91">
        <f>ROUND(SUM(BA104:BA106),2)</f>
        <v>0</v>
      </c>
      <c r="BB103" s="91">
        <f>ROUND(SUM(BB104:BB106),2)</f>
        <v>0</v>
      </c>
      <c r="BC103" s="91">
        <f>ROUND(SUM(BC104:BC106),2)</f>
        <v>0</v>
      </c>
      <c r="BD103" s="93">
        <f>ROUND(SUM(BD104:BD106),2)</f>
        <v>0</v>
      </c>
      <c r="BS103" s="26" t="s">
        <v>71</v>
      </c>
      <c r="BT103" s="26" t="s">
        <v>84</v>
      </c>
      <c r="BU103" s="26" t="s">
        <v>73</v>
      </c>
      <c r="BV103" s="26" t="s">
        <v>74</v>
      </c>
      <c r="BW103" s="26" t="s">
        <v>105</v>
      </c>
      <c r="BX103" s="26" t="s">
        <v>102</v>
      </c>
      <c r="CL103" s="26" t="s">
        <v>1</v>
      </c>
    </row>
    <row r="104" customHeight="1" ht="16" customFormat="1" s="4">
      <c r="A104" s="94" t="s">
        <v>86</v>
      </c>
      <c r="B104" s="52"/>
      <c r="C104" s="10"/>
      <c r="D104" s="10"/>
      <c r="E104" s="10"/>
      <c r="F104" s="247" t="s">
        <v>106</v>
      </c>
      <c r="G104" s="247"/>
      <c r="H104" s="247"/>
      <c r="I104" s="247"/>
      <c r="J104" s="247"/>
      <c r="K104" s="10"/>
      <c r="L104" s="247" t="s">
        <v>107</v>
      </c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57">
        <f>'E.2.1.A - Vodovod'!J34</f>
        <v>0</v>
      </c>
      <c r="AH104" s="258"/>
      <c r="AI104" s="258"/>
      <c r="AJ104" s="258"/>
      <c r="AK104" s="258"/>
      <c r="AL104" s="258"/>
      <c r="AM104" s="258"/>
      <c r="AN104" s="257">
        <f>SUM(AG104,AT104)</f>
        <v>0</v>
      </c>
      <c r="AO104" s="258"/>
      <c r="AP104" s="258"/>
      <c r="AQ104" s="89" t="s">
        <v>83</v>
      </c>
      <c r="AR104" s="52"/>
      <c r="AS104" s="90">
        <v>0</v>
      </c>
      <c r="AT104" s="91">
        <f>ROUND(SUM(AV104:AW104),2)</f>
        <v>0</v>
      </c>
      <c r="AU104" s="92">
        <f>'E.2.1.A - Vodovod'!P130</f>
        <v>0</v>
      </c>
      <c r="AV104" s="91">
        <f>'E.2.1.A - Vodovod'!J37</f>
        <v>0</v>
      </c>
      <c r="AW104" s="91">
        <f>'E.2.1.A - Vodovod'!J38</f>
        <v>0</v>
      </c>
      <c r="AX104" s="91">
        <f>'E.2.1.A - Vodovod'!J39</f>
        <v>0</v>
      </c>
      <c r="AY104" s="91">
        <f>'E.2.1.A - Vodovod'!J40</f>
        <v>0</v>
      </c>
      <c r="AZ104" s="91">
        <f>'E.2.1.A - Vodovod'!F37</f>
        <v>0</v>
      </c>
      <c r="BA104" s="91">
        <f>'E.2.1.A - Vodovod'!F38</f>
        <v>0</v>
      </c>
      <c r="BB104" s="91">
        <f>'E.2.1.A - Vodovod'!F39</f>
        <v>0</v>
      </c>
      <c r="BC104" s="91">
        <f>'E.2.1.A - Vodovod'!F40</f>
        <v>0</v>
      </c>
      <c r="BD104" s="93">
        <f>'E.2.1.A - Vodovod'!F41</f>
        <v>0</v>
      </c>
      <c r="BT104" s="26" t="s">
        <v>89</v>
      </c>
      <c r="BV104" s="26" t="s">
        <v>74</v>
      </c>
      <c r="BW104" s="26" t="s">
        <v>108</v>
      </c>
      <c r="BX104" s="26" t="s">
        <v>105</v>
      </c>
      <c r="CL104" s="26" t="s">
        <v>1</v>
      </c>
    </row>
    <row r="105" customHeight="1" ht="16" customFormat="1" s="4">
      <c r="A105" s="94" t="s">
        <v>86</v>
      </c>
      <c r="B105" s="52"/>
      <c r="C105" s="10"/>
      <c r="D105" s="10"/>
      <c r="E105" s="10"/>
      <c r="F105" s="247" t="s">
        <v>109</v>
      </c>
      <c r="G105" s="247"/>
      <c r="H105" s="247"/>
      <c r="I105" s="247"/>
      <c r="J105" s="247"/>
      <c r="K105" s="10"/>
      <c r="L105" s="247" t="s">
        <v>110</v>
      </c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57">
        <f>'E.2.1.B - Kanalizácia'!J34</f>
        <v>0</v>
      </c>
      <c r="AH105" s="258"/>
      <c r="AI105" s="258"/>
      <c r="AJ105" s="258"/>
      <c r="AK105" s="258"/>
      <c r="AL105" s="258"/>
      <c r="AM105" s="258"/>
      <c r="AN105" s="257">
        <f>SUM(AG105,AT105)</f>
        <v>0</v>
      </c>
      <c r="AO105" s="258"/>
      <c r="AP105" s="258"/>
      <c r="AQ105" s="89" t="s">
        <v>83</v>
      </c>
      <c r="AR105" s="52"/>
      <c r="AS105" s="90">
        <v>0</v>
      </c>
      <c r="AT105" s="91">
        <f>ROUND(SUM(AV105:AW105),2)</f>
        <v>0</v>
      </c>
      <c r="AU105" s="92">
        <f>'E.2.1.B - Kanalizácia'!P128</f>
        <v>0</v>
      </c>
      <c r="AV105" s="91">
        <f>'E.2.1.B - Kanalizácia'!J37</f>
        <v>0</v>
      </c>
      <c r="AW105" s="91">
        <f>'E.2.1.B - Kanalizácia'!J38</f>
        <v>0</v>
      </c>
      <c r="AX105" s="91">
        <f>'E.2.1.B - Kanalizácia'!J39</f>
        <v>0</v>
      </c>
      <c r="AY105" s="91">
        <f>'E.2.1.B - Kanalizácia'!J40</f>
        <v>0</v>
      </c>
      <c r="AZ105" s="91">
        <f>'E.2.1.B - Kanalizácia'!F37</f>
        <v>0</v>
      </c>
      <c r="BA105" s="91">
        <f>'E.2.1.B - Kanalizácia'!F38</f>
        <v>0</v>
      </c>
      <c r="BB105" s="91">
        <f>'E.2.1.B - Kanalizácia'!F39</f>
        <v>0</v>
      </c>
      <c r="BC105" s="91">
        <f>'E.2.1.B - Kanalizácia'!F40</f>
        <v>0</v>
      </c>
      <c r="BD105" s="93">
        <f>'E.2.1.B - Kanalizácia'!F41</f>
        <v>0</v>
      </c>
      <c r="BT105" s="26" t="s">
        <v>89</v>
      </c>
      <c r="BV105" s="26" t="s">
        <v>74</v>
      </c>
      <c r="BW105" s="26" t="s">
        <v>111</v>
      </c>
      <c r="BX105" s="26" t="s">
        <v>105</v>
      </c>
      <c r="CL105" s="26" t="s">
        <v>1</v>
      </c>
    </row>
    <row r="106" customHeight="1" ht="16" customFormat="1" s="4">
      <c r="A106" s="94" t="s">
        <v>86</v>
      </c>
      <c r="B106" s="52"/>
      <c r="C106" s="10"/>
      <c r="D106" s="10"/>
      <c r="E106" s="10"/>
      <c r="F106" s="247" t="s">
        <v>112</v>
      </c>
      <c r="G106" s="247"/>
      <c r="H106" s="247"/>
      <c r="I106" s="247"/>
      <c r="J106" s="247"/>
      <c r="K106" s="10"/>
      <c r="L106" s="247" t="s">
        <v>113</v>
      </c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57">
        <f>'E.2.1.C - Zariaďovacie pr...'!J34</f>
        <v>0</v>
      </c>
      <c r="AH106" s="258"/>
      <c r="AI106" s="258"/>
      <c r="AJ106" s="258"/>
      <c r="AK106" s="258"/>
      <c r="AL106" s="258"/>
      <c r="AM106" s="258"/>
      <c r="AN106" s="257">
        <f>SUM(AG106,AT106)</f>
        <v>0</v>
      </c>
      <c r="AO106" s="258"/>
      <c r="AP106" s="258"/>
      <c r="AQ106" s="89" t="s">
        <v>83</v>
      </c>
      <c r="AR106" s="52"/>
      <c r="AS106" s="90">
        <v>0</v>
      </c>
      <c r="AT106" s="91">
        <f>ROUND(SUM(AV106:AW106),2)</f>
        <v>0</v>
      </c>
      <c r="AU106" s="92">
        <f>'E.2.1.C - Zariaďovacie pr...'!P128</f>
        <v>0</v>
      </c>
      <c r="AV106" s="91">
        <f>'E.2.1.C - Zariaďovacie pr...'!J37</f>
        <v>0</v>
      </c>
      <c r="AW106" s="91">
        <f>'E.2.1.C - Zariaďovacie pr...'!J38</f>
        <v>0</v>
      </c>
      <c r="AX106" s="91">
        <f>'E.2.1.C - Zariaďovacie pr...'!J39</f>
        <v>0</v>
      </c>
      <c r="AY106" s="91">
        <f>'E.2.1.C - Zariaďovacie pr...'!J40</f>
        <v>0</v>
      </c>
      <c r="AZ106" s="91">
        <f>'E.2.1.C - Zariaďovacie pr...'!F37</f>
        <v>0</v>
      </c>
      <c r="BA106" s="91">
        <f>'E.2.1.C - Zariaďovacie pr...'!F38</f>
        <v>0</v>
      </c>
      <c r="BB106" s="91">
        <f>'E.2.1.C - Zariaďovacie pr...'!F39</f>
        <v>0</v>
      </c>
      <c r="BC106" s="91">
        <f>'E.2.1.C - Zariaďovacie pr...'!F40</f>
        <v>0</v>
      </c>
      <c r="BD106" s="93">
        <f>'E.2.1.C - Zariaďovacie pr...'!F41</f>
        <v>0</v>
      </c>
      <c r="BT106" s="26" t="s">
        <v>89</v>
      </c>
      <c r="BV106" s="26" t="s">
        <v>74</v>
      </c>
      <c r="BW106" s="26" t="s">
        <v>114</v>
      </c>
      <c r="BX106" s="26" t="s">
        <v>105</v>
      </c>
      <c r="CL106" s="26" t="s">
        <v>1</v>
      </c>
    </row>
    <row r="107" customHeight="1" ht="16" customFormat="1" s="4">
      <c r="B107" s="52"/>
      <c r="C107" s="10"/>
      <c r="D107" s="10"/>
      <c r="E107" s="247" t="s">
        <v>115</v>
      </c>
      <c r="F107" s="247"/>
      <c r="G107" s="247"/>
      <c r="H107" s="247"/>
      <c r="I107" s="247"/>
      <c r="J107" s="10"/>
      <c r="K107" s="247" t="s">
        <v>116</v>
      </c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59">
        <f>ROUND(SUM(AG108:AG110),2)</f>
        <v>0</v>
      </c>
      <c r="AH107" s="258"/>
      <c r="AI107" s="258"/>
      <c r="AJ107" s="258"/>
      <c r="AK107" s="258"/>
      <c r="AL107" s="258"/>
      <c r="AM107" s="258"/>
      <c r="AN107" s="257">
        <f>SUM(AG107,AT107)</f>
        <v>0</v>
      </c>
      <c r="AO107" s="258"/>
      <c r="AP107" s="258"/>
      <c r="AQ107" s="89" t="s">
        <v>83</v>
      </c>
      <c r="AR107" s="52"/>
      <c r="AS107" s="90">
        <f>ROUND(SUM(AS108:AS110),2)</f>
        <v>0</v>
      </c>
      <c r="AT107" s="91">
        <f>ROUND(SUM(AV107:AW107),2)</f>
        <v>0</v>
      </c>
      <c r="AU107" s="92">
        <f>ROUND(SUM(AU108:AU110),5)</f>
        <v>0</v>
      </c>
      <c r="AV107" s="91">
        <f>ROUND(AZ107*L29,2)</f>
        <v>0</v>
      </c>
      <c r="AW107" s="91">
        <f>ROUND(BA107*L30,2)</f>
        <v>0</v>
      </c>
      <c r="AX107" s="91">
        <f>ROUND(BB107*L29,2)</f>
        <v>0</v>
      </c>
      <c r="AY107" s="91">
        <f>ROUND(BC107*L30,2)</f>
        <v>0</v>
      </c>
      <c r="AZ107" s="91">
        <f>ROUND(SUM(AZ108:AZ110),2)</f>
        <v>0</v>
      </c>
      <c r="BA107" s="91">
        <f>ROUND(SUM(BA108:BA110),2)</f>
        <v>0</v>
      </c>
      <c r="BB107" s="91">
        <f>ROUND(SUM(BB108:BB110),2)</f>
        <v>0</v>
      </c>
      <c r="BC107" s="91">
        <f>ROUND(SUM(BC108:BC110),2)</f>
        <v>0</v>
      </c>
      <c r="BD107" s="93">
        <f>ROUND(SUM(BD108:BD110),2)</f>
        <v>0</v>
      </c>
      <c r="BS107" s="26" t="s">
        <v>71</v>
      </c>
      <c r="BT107" s="26" t="s">
        <v>84</v>
      </c>
      <c r="BU107" s="26" t="s">
        <v>73</v>
      </c>
      <c r="BV107" s="26" t="s">
        <v>74</v>
      </c>
      <c r="BW107" s="26" t="s">
        <v>117</v>
      </c>
      <c r="BX107" s="26" t="s">
        <v>102</v>
      </c>
      <c r="CL107" s="26" t="s">
        <v>1</v>
      </c>
    </row>
    <row r="108" customHeight="1" ht="16" customFormat="1" s="4">
      <c r="A108" s="94" t="s">
        <v>86</v>
      </c>
      <c r="B108" s="52"/>
      <c r="C108" s="10"/>
      <c r="D108" s="10"/>
      <c r="E108" s="10"/>
      <c r="F108" s="247" t="s">
        <v>118</v>
      </c>
      <c r="G108" s="247"/>
      <c r="H108" s="247"/>
      <c r="I108" s="247"/>
      <c r="J108" s="247"/>
      <c r="K108" s="10"/>
      <c r="L108" s="247" t="s">
        <v>107</v>
      </c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57">
        <f>'E.2.2.A - Vodovod'!J34</f>
        <v>0</v>
      </c>
      <c r="AH108" s="258"/>
      <c r="AI108" s="258"/>
      <c r="AJ108" s="258"/>
      <c r="AK108" s="258"/>
      <c r="AL108" s="258"/>
      <c r="AM108" s="258"/>
      <c r="AN108" s="257">
        <f>SUM(AG108,AT108)</f>
        <v>0</v>
      </c>
      <c r="AO108" s="258"/>
      <c r="AP108" s="258"/>
      <c r="AQ108" s="89" t="s">
        <v>83</v>
      </c>
      <c r="AR108" s="52"/>
      <c r="AS108" s="90">
        <v>0</v>
      </c>
      <c r="AT108" s="91">
        <f>ROUND(SUM(AV108:AW108),2)</f>
        <v>0</v>
      </c>
      <c r="AU108" s="92">
        <f>'E.2.2.A - Vodovod'!P128</f>
        <v>0</v>
      </c>
      <c r="AV108" s="91">
        <f>'E.2.2.A - Vodovod'!J37</f>
        <v>0</v>
      </c>
      <c r="AW108" s="91">
        <f>'E.2.2.A - Vodovod'!J38</f>
        <v>0</v>
      </c>
      <c r="AX108" s="91">
        <f>'E.2.2.A - Vodovod'!J39</f>
        <v>0</v>
      </c>
      <c r="AY108" s="91">
        <f>'E.2.2.A - Vodovod'!J40</f>
        <v>0</v>
      </c>
      <c r="AZ108" s="91">
        <f>'E.2.2.A - Vodovod'!F37</f>
        <v>0</v>
      </c>
      <c r="BA108" s="91">
        <f>'E.2.2.A - Vodovod'!F38</f>
        <v>0</v>
      </c>
      <c r="BB108" s="91">
        <f>'E.2.2.A - Vodovod'!F39</f>
        <v>0</v>
      </c>
      <c r="BC108" s="91">
        <f>'E.2.2.A - Vodovod'!F40</f>
        <v>0</v>
      </c>
      <c r="BD108" s="93">
        <f>'E.2.2.A - Vodovod'!F41</f>
        <v>0</v>
      </c>
      <c r="BT108" s="26" t="s">
        <v>89</v>
      </c>
      <c r="BV108" s="26" t="s">
        <v>74</v>
      </c>
      <c r="BW108" s="26" t="s">
        <v>119</v>
      </c>
      <c r="BX108" s="26" t="s">
        <v>117</v>
      </c>
      <c r="CL108" s="26" t="s">
        <v>1</v>
      </c>
    </row>
    <row r="109" customHeight="1" ht="16" customFormat="1" s="4">
      <c r="A109" s="94" t="s">
        <v>86</v>
      </c>
      <c r="B109" s="52"/>
      <c r="C109" s="10"/>
      <c r="D109" s="10"/>
      <c r="E109" s="10"/>
      <c r="F109" s="247" t="s">
        <v>120</v>
      </c>
      <c r="G109" s="247"/>
      <c r="H109" s="247"/>
      <c r="I109" s="247"/>
      <c r="J109" s="247"/>
      <c r="K109" s="10"/>
      <c r="L109" s="247" t="s">
        <v>110</v>
      </c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57">
        <f>'E.2.2.B - Kanalizácia'!J34</f>
        <v>0</v>
      </c>
      <c r="AH109" s="258"/>
      <c r="AI109" s="258"/>
      <c r="AJ109" s="258"/>
      <c r="AK109" s="258"/>
      <c r="AL109" s="258"/>
      <c r="AM109" s="258"/>
      <c r="AN109" s="257">
        <f>SUM(AG109,AT109)</f>
        <v>0</v>
      </c>
      <c r="AO109" s="258"/>
      <c r="AP109" s="258"/>
      <c r="AQ109" s="89" t="s">
        <v>83</v>
      </c>
      <c r="AR109" s="52"/>
      <c r="AS109" s="90">
        <v>0</v>
      </c>
      <c r="AT109" s="91">
        <f>ROUND(SUM(AV109:AW109),2)</f>
        <v>0</v>
      </c>
      <c r="AU109" s="92">
        <f>'E.2.2.B - Kanalizácia'!P128</f>
        <v>0</v>
      </c>
      <c r="AV109" s="91">
        <f>'E.2.2.B - Kanalizácia'!J37</f>
        <v>0</v>
      </c>
      <c r="AW109" s="91">
        <f>'E.2.2.B - Kanalizácia'!J38</f>
        <v>0</v>
      </c>
      <c r="AX109" s="91">
        <f>'E.2.2.B - Kanalizácia'!J39</f>
        <v>0</v>
      </c>
      <c r="AY109" s="91">
        <f>'E.2.2.B - Kanalizácia'!J40</f>
        <v>0</v>
      </c>
      <c r="AZ109" s="91">
        <f>'E.2.2.B - Kanalizácia'!F37</f>
        <v>0</v>
      </c>
      <c r="BA109" s="91">
        <f>'E.2.2.B - Kanalizácia'!F38</f>
        <v>0</v>
      </c>
      <c r="BB109" s="91">
        <f>'E.2.2.B - Kanalizácia'!F39</f>
        <v>0</v>
      </c>
      <c r="BC109" s="91">
        <f>'E.2.2.B - Kanalizácia'!F40</f>
        <v>0</v>
      </c>
      <c r="BD109" s="93">
        <f>'E.2.2.B - Kanalizácia'!F41</f>
        <v>0</v>
      </c>
      <c r="BT109" s="26" t="s">
        <v>89</v>
      </c>
      <c r="BV109" s="26" t="s">
        <v>74</v>
      </c>
      <c r="BW109" s="26" t="s">
        <v>121</v>
      </c>
      <c r="BX109" s="26" t="s">
        <v>117</v>
      </c>
      <c r="CL109" s="26" t="s">
        <v>1</v>
      </c>
    </row>
    <row r="110" customHeight="1" ht="16" customFormat="1" s="4">
      <c r="A110" s="94" t="s">
        <v>86</v>
      </c>
      <c r="B110" s="52"/>
      <c r="C110" s="10"/>
      <c r="D110" s="10"/>
      <c r="E110" s="10"/>
      <c r="F110" s="247" t="s">
        <v>122</v>
      </c>
      <c r="G110" s="247"/>
      <c r="H110" s="247"/>
      <c r="I110" s="247"/>
      <c r="J110" s="247"/>
      <c r="K110" s="10"/>
      <c r="L110" s="247" t="s">
        <v>113</v>
      </c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257">
        <f>'E.2.2.C - Zariaďovacie pr...'!J34</f>
        <v>0</v>
      </c>
      <c r="AH110" s="258"/>
      <c r="AI110" s="258"/>
      <c r="AJ110" s="258"/>
      <c r="AK110" s="258"/>
      <c r="AL110" s="258"/>
      <c r="AM110" s="258"/>
      <c r="AN110" s="257">
        <f>SUM(AG110,AT110)</f>
        <v>0</v>
      </c>
      <c r="AO110" s="258"/>
      <c r="AP110" s="258"/>
      <c r="AQ110" s="89" t="s">
        <v>83</v>
      </c>
      <c r="AR110" s="52"/>
      <c r="AS110" s="90">
        <v>0</v>
      </c>
      <c r="AT110" s="91">
        <f>ROUND(SUM(AV110:AW110),2)</f>
        <v>0</v>
      </c>
      <c r="AU110" s="92">
        <f>'E.2.2.C - Zariaďovacie pr...'!P126</f>
        <v>0</v>
      </c>
      <c r="AV110" s="91">
        <f>'E.2.2.C - Zariaďovacie pr...'!J37</f>
        <v>0</v>
      </c>
      <c r="AW110" s="91">
        <f>'E.2.2.C - Zariaďovacie pr...'!J38</f>
        <v>0</v>
      </c>
      <c r="AX110" s="91">
        <f>'E.2.2.C - Zariaďovacie pr...'!J39</f>
        <v>0</v>
      </c>
      <c r="AY110" s="91">
        <f>'E.2.2.C - Zariaďovacie pr...'!J40</f>
        <v>0</v>
      </c>
      <c r="AZ110" s="91">
        <f>'E.2.2.C - Zariaďovacie pr...'!F37</f>
        <v>0</v>
      </c>
      <c r="BA110" s="91">
        <f>'E.2.2.C - Zariaďovacie pr...'!F38</f>
        <v>0</v>
      </c>
      <c r="BB110" s="91">
        <f>'E.2.2.C - Zariaďovacie pr...'!F39</f>
        <v>0</v>
      </c>
      <c r="BC110" s="91">
        <f>'E.2.2.C - Zariaďovacie pr...'!F40</f>
        <v>0</v>
      </c>
      <c r="BD110" s="93">
        <f>'E.2.2.C - Zariaďovacie pr...'!F41</f>
        <v>0</v>
      </c>
      <c r="BT110" s="26" t="s">
        <v>89</v>
      </c>
      <c r="BV110" s="26" t="s">
        <v>74</v>
      </c>
      <c r="BW110" s="26" t="s">
        <v>123</v>
      </c>
      <c r="BX110" s="26" t="s">
        <v>117</v>
      </c>
      <c r="CL110" s="26" t="s">
        <v>1</v>
      </c>
    </row>
    <row r="111" customHeight="1" ht="16" customFormat="1" s="7">
      <c r="B111" s="80"/>
      <c r="C111" s="81"/>
      <c r="D111" s="246" t="s">
        <v>124</v>
      </c>
      <c r="E111" s="246"/>
      <c r="F111" s="246"/>
      <c r="G111" s="246"/>
      <c r="H111" s="246"/>
      <c r="I111" s="82"/>
      <c r="J111" s="246" t="s">
        <v>125</v>
      </c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54">
        <f>ROUND(SUM(AG112:AG113),2)</f>
        <v>0</v>
      </c>
      <c r="AH111" s="255"/>
      <c r="AI111" s="255"/>
      <c r="AJ111" s="255"/>
      <c r="AK111" s="255"/>
      <c r="AL111" s="255"/>
      <c r="AM111" s="255"/>
      <c r="AN111" s="256">
        <f>SUM(AG111,AT111)</f>
        <v>0</v>
      </c>
      <c r="AO111" s="255"/>
      <c r="AP111" s="255"/>
      <c r="AQ111" s="83" t="s">
        <v>78</v>
      </c>
      <c r="AR111" s="80"/>
      <c r="AS111" s="84">
        <f>ROUND(SUM(AS112:AS113),2)</f>
        <v>0</v>
      </c>
      <c r="AT111" s="85">
        <f>ROUND(SUM(AV111:AW111),2)</f>
        <v>0</v>
      </c>
      <c r="AU111" s="86">
        <f>ROUND(SUM(AU112:AU113),5)</f>
        <v>0</v>
      </c>
      <c r="AV111" s="85">
        <f>ROUND(AZ111*L29,2)</f>
        <v>0</v>
      </c>
      <c r="AW111" s="85">
        <f>ROUND(BA111*L30,2)</f>
        <v>0</v>
      </c>
      <c r="AX111" s="85">
        <f>ROUND(BB111*L29,2)</f>
        <v>0</v>
      </c>
      <c r="AY111" s="85">
        <f>ROUND(BC111*L30,2)</f>
        <v>0</v>
      </c>
      <c r="AZ111" s="85">
        <f>ROUND(SUM(AZ112:AZ113),2)</f>
        <v>0</v>
      </c>
      <c r="BA111" s="85">
        <f>ROUND(SUM(BA112:BA113),2)</f>
        <v>0</v>
      </c>
      <c r="BB111" s="85">
        <f>ROUND(SUM(BB112:BB113),2)</f>
        <v>0</v>
      </c>
      <c r="BC111" s="85">
        <f>ROUND(SUM(BC112:BC113),2)</f>
        <v>0</v>
      </c>
      <c r="BD111" s="87">
        <f>ROUND(SUM(BD112:BD113),2)</f>
        <v>0</v>
      </c>
      <c r="BS111" s="88" t="s">
        <v>71</v>
      </c>
      <c r="BT111" s="88" t="s">
        <v>79</v>
      </c>
      <c r="BU111" s="88" t="s">
        <v>73</v>
      </c>
      <c r="BV111" s="88" t="s">
        <v>74</v>
      </c>
      <c r="BW111" s="88" t="s">
        <v>126</v>
      </c>
      <c r="BX111" s="88" t="s">
        <v>4</v>
      </c>
      <c r="CL111" s="88" t="s">
        <v>1</v>
      </c>
      <c r="CM111" s="88" t="s">
        <v>72</v>
      </c>
    </row>
    <row r="112" customHeight="1" ht="16" customFormat="1" s="4">
      <c r="A112" s="94" t="s">
        <v>86</v>
      </c>
      <c r="B112" s="52"/>
      <c r="C112" s="10"/>
      <c r="D112" s="10"/>
      <c r="E112" s="247" t="s">
        <v>127</v>
      </c>
      <c r="F112" s="247"/>
      <c r="G112" s="247"/>
      <c r="H112" s="247"/>
      <c r="I112" s="247"/>
      <c r="J112" s="10"/>
      <c r="K112" s="247" t="s">
        <v>128</v>
      </c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57">
        <f>'E.3.1. - ELI - II. sekcia'!J32</f>
        <v>0</v>
      </c>
      <c r="AH112" s="258"/>
      <c r="AI112" s="258"/>
      <c r="AJ112" s="258"/>
      <c r="AK112" s="258"/>
      <c r="AL112" s="258"/>
      <c r="AM112" s="258"/>
      <c r="AN112" s="257">
        <f>SUM(AG112,AT112)</f>
        <v>0</v>
      </c>
      <c r="AO112" s="258"/>
      <c r="AP112" s="258"/>
      <c r="AQ112" s="89" t="s">
        <v>83</v>
      </c>
      <c r="AR112" s="52"/>
      <c r="AS112" s="90">
        <v>0</v>
      </c>
      <c r="AT112" s="91">
        <f>ROUND(SUM(AV112:AW112),2)</f>
        <v>0</v>
      </c>
      <c r="AU112" s="92">
        <f>'E.3.1. - ELI - II. sekcia'!P125</f>
        <v>0</v>
      </c>
      <c r="AV112" s="91">
        <f>'E.3.1. - ELI - II. sekcia'!J35</f>
        <v>0</v>
      </c>
      <c r="AW112" s="91">
        <f>'E.3.1. - ELI - II. sekcia'!J36</f>
        <v>0</v>
      </c>
      <c r="AX112" s="91">
        <f>'E.3.1. - ELI - II. sekcia'!J37</f>
        <v>0</v>
      </c>
      <c r="AY112" s="91">
        <f>'E.3.1. - ELI - II. sekcia'!J38</f>
        <v>0</v>
      </c>
      <c r="AZ112" s="91">
        <f>'E.3.1. - ELI - II. sekcia'!F35</f>
        <v>0</v>
      </c>
      <c r="BA112" s="91">
        <f>'E.3.1. - ELI - II. sekcia'!F36</f>
        <v>0</v>
      </c>
      <c r="BB112" s="91">
        <f>'E.3.1. - ELI - II. sekcia'!F37</f>
        <v>0</v>
      </c>
      <c r="BC112" s="91">
        <f>'E.3.1. - ELI - II. sekcia'!F38</f>
        <v>0</v>
      </c>
      <c r="BD112" s="93">
        <f>'E.3.1. - ELI - II. sekcia'!F39</f>
        <v>0</v>
      </c>
      <c r="BT112" s="26" t="s">
        <v>84</v>
      </c>
      <c r="BV112" s="26" t="s">
        <v>74</v>
      </c>
      <c r="BW112" s="26" t="s">
        <v>129</v>
      </c>
      <c r="BX112" s="26" t="s">
        <v>126</v>
      </c>
      <c r="CL112" s="26" t="s">
        <v>1</v>
      </c>
    </row>
    <row r="113" customHeight="1" ht="16" customFormat="1" s="4">
      <c r="A113" s="94" t="s">
        <v>86</v>
      </c>
      <c r="B113" s="52"/>
      <c r="C113" s="10"/>
      <c r="D113" s="10"/>
      <c r="E113" s="247" t="s">
        <v>130</v>
      </c>
      <c r="F113" s="247"/>
      <c r="G113" s="247"/>
      <c r="H113" s="247"/>
      <c r="I113" s="247"/>
      <c r="J113" s="10"/>
      <c r="K113" s="247" t="s">
        <v>131</v>
      </c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57">
        <f>'E.3.2. - ELI - IV sekcia'!J32</f>
        <v>0</v>
      </c>
      <c r="AH113" s="258"/>
      <c r="AI113" s="258"/>
      <c r="AJ113" s="258"/>
      <c r="AK113" s="258"/>
      <c r="AL113" s="258"/>
      <c r="AM113" s="258"/>
      <c r="AN113" s="257">
        <f>SUM(AG113,AT113)</f>
        <v>0</v>
      </c>
      <c r="AO113" s="258"/>
      <c r="AP113" s="258"/>
      <c r="AQ113" s="89" t="s">
        <v>83</v>
      </c>
      <c r="AR113" s="52"/>
      <c r="AS113" s="90">
        <v>0</v>
      </c>
      <c r="AT113" s="91">
        <f>ROUND(SUM(AV113:AW113),2)</f>
        <v>0</v>
      </c>
      <c r="AU113" s="92">
        <f>'E.3.2. - ELI - IV sekcia'!P125</f>
        <v>0</v>
      </c>
      <c r="AV113" s="91">
        <f>'E.3.2. - ELI - IV sekcia'!J35</f>
        <v>0</v>
      </c>
      <c r="AW113" s="91">
        <f>'E.3.2. - ELI - IV sekcia'!J36</f>
        <v>0</v>
      </c>
      <c r="AX113" s="91">
        <f>'E.3.2. - ELI - IV sekcia'!J37</f>
        <v>0</v>
      </c>
      <c r="AY113" s="91">
        <f>'E.3.2. - ELI - IV sekcia'!J38</f>
        <v>0</v>
      </c>
      <c r="AZ113" s="91">
        <f>'E.3.2. - ELI - IV sekcia'!F35</f>
        <v>0</v>
      </c>
      <c r="BA113" s="91">
        <f>'E.3.2. - ELI - IV sekcia'!F36</f>
        <v>0</v>
      </c>
      <c r="BB113" s="91">
        <f>'E.3.2. - ELI - IV sekcia'!F37</f>
        <v>0</v>
      </c>
      <c r="BC113" s="91">
        <f>'E.3.2. - ELI - IV sekcia'!F38</f>
        <v>0</v>
      </c>
      <c r="BD113" s="93">
        <f>'E.3.2. - ELI - IV sekcia'!F39</f>
        <v>0</v>
      </c>
      <c r="BT113" s="26" t="s">
        <v>84</v>
      </c>
      <c r="BV113" s="26" t="s">
        <v>74</v>
      </c>
      <c r="BW113" s="26" t="s">
        <v>132</v>
      </c>
      <c r="BX113" s="26" t="s">
        <v>126</v>
      </c>
      <c r="CL113" s="26" t="s">
        <v>1</v>
      </c>
    </row>
    <row r="114" customHeight="1" ht="16" customFormat="1" s="7">
      <c r="B114" s="80"/>
      <c r="C114" s="81"/>
      <c r="D114" s="246" t="s">
        <v>133</v>
      </c>
      <c r="E114" s="246"/>
      <c r="F114" s="246"/>
      <c r="G114" s="246"/>
      <c r="H114" s="246"/>
      <c r="I114" s="82"/>
      <c r="J114" s="246" t="s">
        <v>134</v>
      </c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54">
        <f>ROUND(SUM(AG115:AG116),2)</f>
        <v>0</v>
      </c>
      <c r="AH114" s="255"/>
      <c r="AI114" s="255"/>
      <c r="AJ114" s="255"/>
      <c r="AK114" s="255"/>
      <c r="AL114" s="255"/>
      <c r="AM114" s="255"/>
      <c r="AN114" s="256">
        <f>SUM(AG114,AT114)</f>
        <v>0</v>
      </c>
      <c r="AO114" s="255"/>
      <c r="AP114" s="255"/>
      <c r="AQ114" s="83" t="s">
        <v>78</v>
      </c>
      <c r="AR114" s="80"/>
      <c r="AS114" s="84">
        <f>ROUND(SUM(AS115:AS116),2)</f>
        <v>0</v>
      </c>
      <c r="AT114" s="85">
        <f>ROUND(SUM(AV114:AW114),2)</f>
        <v>0</v>
      </c>
      <c r="AU114" s="86">
        <f>ROUND(SUM(AU115:AU116),5)</f>
        <v>0</v>
      </c>
      <c r="AV114" s="85">
        <f>ROUND(AZ114*L29,2)</f>
        <v>0</v>
      </c>
      <c r="AW114" s="85">
        <f>ROUND(BA114*L30,2)</f>
        <v>0</v>
      </c>
      <c r="AX114" s="85">
        <f>ROUND(BB114*L29,2)</f>
        <v>0</v>
      </c>
      <c r="AY114" s="85">
        <f>ROUND(BC114*L30,2)</f>
        <v>0</v>
      </c>
      <c r="AZ114" s="85">
        <f>ROUND(SUM(AZ115:AZ116),2)</f>
        <v>0</v>
      </c>
      <c r="BA114" s="85">
        <f>ROUND(SUM(BA115:BA116),2)</f>
        <v>0</v>
      </c>
      <c r="BB114" s="85">
        <f>ROUND(SUM(BB115:BB116),2)</f>
        <v>0</v>
      </c>
      <c r="BC114" s="85">
        <f>ROUND(SUM(BC115:BC116),2)</f>
        <v>0</v>
      </c>
      <c r="BD114" s="87">
        <f>ROUND(SUM(BD115:BD116),2)</f>
        <v>0</v>
      </c>
      <c r="BS114" s="88" t="s">
        <v>71</v>
      </c>
      <c r="BT114" s="88" t="s">
        <v>79</v>
      </c>
      <c r="BU114" s="88" t="s">
        <v>73</v>
      </c>
      <c r="BV114" s="88" t="s">
        <v>74</v>
      </c>
      <c r="BW114" s="88" t="s">
        <v>135</v>
      </c>
      <c r="BX114" s="88" t="s">
        <v>4</v>
      </c>
      <c r="CL114" s="88" t="s">
        <v>1</v>
      </c>
      <c r="CM114" s="88" t="s">
        <v>72</v>
      </c>
    </row>
    <row r="115" customHeight="1" ht="16" customFormat="1" s="4">
      <c r="A115" s="94" t="s">
        <v>86</v>
      </c>
      <c r="B115" s="52"/>
      <c r="C115" s="10"/>
      <c r="D115" s="10"/>
      <c r="E115" s="247" t="s">
        <v>136</v>
      </c>
      <c r="F115" s="247"/>
      <c r="G115" s="247"/>
      <c r="H115" s="247"/>
      <c r="I115" s="247"/>
      <c r="J115" s="10"/>
      <c r="K115" s="247" t="s">
        <v>137</v>
      </c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57">
        <f>'E.4.1. - VZT - II. sekcia'!J32</f>
        <v>0</v>
      </c>
      <c r="AH115" s="258"/>
      <c r="AI115" s="258"/>
      <c r="AJ115" s="258"/>
      <c r="AK115" s="258"/>
      <c r="AL115" s="258"/>
      <c r="AM115" s="258"/>
      <c r="AN115" s="257">
        <f>SUM(AG115,AT115)</f>
        <v>0</v>
      </c>
      <c r="AO115" s="258"/>
      <c r="AP115" s="258"/>
      <c r="AQ115" s="89" t="s">
        <v>83</v>
      </c>
      <c r="AR115" s="52"/>
      <c r="AS115" s="90">
        <v>0</v>
      </c>
      <c r="AT115" s="91">
        <f>ROUND(SUM(AV115:AW115),2)</f>
        <v>0</v>
      </c>
      <c r="AU115" s="92">
        <f>'E.4.1. - VZT - II. sekcia'!P122</f>
        <v>0</v>
      </c>
      <c r="AV115" s="91">
        <f>'E.4.1. - VZT - II. sekcia'!J35</f>
        <v>0</v>
      </c>
      <c r="AW115" s="91">
        <f>'E.4.1. - VZT - II. sekcia'!J36</f>
        <v>0</v>
      </c>
      <c r="AX115" s="91">
        <f>'E.4.1. - VZT - II. sekcia'!J37</f>
        <v>0</v>
      </c>
      <c r="AY115" s="91">
        <f>'E.4.1. - VZT - II. sekcia'!J38</f>
        <v>0</v>
      </c>
      <c r="AZ115" s="91">
        <f>'E.4.1. - VZT - II. sekcia'!F35</f>
        <v>0</v>
      </c>
      <c r="BA115" s="91">
        <f>'E.4.1. - VZT - II. sekcia'!F36</f>
        <v>0</v>
      </c>
      <c r="BB115" s="91">
        <f>'E.4.1. - VZT - II. sekcia'!F37</f>
        <v>0</v>
      </c>
      <c r="BC115" s="91">
        <f>'E.4.1. - VZT - II. sekcia'!F38</f>
        <v>0</v>
      </c>
      <c r="BD115" s="93">
        <f>'E.4.1. - VZT - II. sekcia'!F39</f>
        <v>0</v>
      </c>
      <c r="BT115" s="26" t="s">
        <v>84</v>
      </c>
      <c r="BV115" s="26" t="s">
        <v>74</v>
      </c>
      <c r="BW115" s="26" t="s">
        <v>138</v>
      </c>
      <c r="BX115" s="26" t="s">
        <v>135</v>
      </c>
      <c r="CL115" s="26" t="s">
        <v>1</v>
      </c>
    </row>
    <row r="116" customHeight="1" ht="16" customFormat="1" s="4">
      <c r="A116" s="94" t="s">
        <v>86</v>
      </c>
      <c r="B116" s="52"/>
      <c r="C116" s="10"/>
      <c r="D116" s="10"/>
      <c r="E116" s="247" t="s">
        <v>139</v>
      </c>
      <c r="F116" s="247"/>
      <c r="G116" s="247"/>
      <c r="H116" s="247"/>
      <c r="I116" s="247"/>
      <c r="J116" s="10"/>
      <c r="K116" s="247" t="s">
        <v>140</v>
      </c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57">
        <f>'E.4.2. - VZT - IV. sekcia'!J32</f>
        <v>0</v>
      </c>
      <c r="AH116" s="258"/>
      <c r="AI116" s="258"/>
      <c r="AJ116" s="258"/>
      <c r="AK116" s="258"/>
      <c r="AL116" s="258"/>
      <c r="AM116" s="258"/>
      <c r="AN116" s="257">
        <f>SUM(AG116,AT116)</f>
        <v>0</v>
      </c>
      <c r="AO116" s="258"/>
      <c r="AP116" s="258"/>
      <c r="AQ116" s="89" t="s">
        <v>83</v>
      </c>
      <c r="AR116" s="52"/>
      <c r="AS116" s="90">
        <v>0</v>
      </c>
      <c r="AT116" s="91">
        <f>ROUND(SUM(AV116:AW116),2)</f>
        <v>0</v>
      </c>
      <c r="AU116" s="92">
        <f>'E.4.2. - VZT - IV. sekcia'!P121</f>
        <v>0</v>
      </c>
      <c r="AV116" s="91">
        <f>'E.4.2. - VZT - IV. sekcia'!J35</f>
        <v>0</v>
      </c>
      <c r="AW116" s="91">
        <f>'E.4.2. - VZT - IV. sekcia'!J36</f>
        <v>0</v>
      </c>
      <c r="AX116" s="91">
        <f>'E.4.2. - VZT - IV. sekcia'!J37</f>
        <v>0</v>
      </c>
      <c r="AY116" s="91">
        <f>'E.4.2. - VZT - IV. sekcia'!J38</f>
        <v>0</v>
      </c>
      <c r="AZ116" s="91">
        <f>'E.4.2. - VZT - IV. sekcia'!F35</f>
        <v>0</v>
      </c>
      <c r="BA116" s="91">
        <f>'E.4.2. - VZT - IV. sekcia'!F36</f>
        <v>0</v>
      </c>
      <c r="BB116" s="91">
        <f>'E.4.2. - VZT - IV. sekcia'!F37</f>
        <v>0</v>
      </c>
      <c r="BC116" s="91">
        <f>'E.4.2. - VZT - IV. sekcia'!F38</f>
        <v>0</v>
      </c>
      <c r="BD116" s="93">
        <f>'E.4.2. - VZT - IV. sekcia'!F39</f>
        <v>0</v>
      </c>
      <c r="BT116" s="26" t="s">
        <v>84</v>
      </c>
      <c r="BV116" s="26" t="s">
        <v>74</v>
      </c>
      <c r="BW116" s="26" t="s">
        <v>141</v>
      </c>
      <c r="BX116" s="26" t="s">
        <v>135</v>
      </c>
      <c r="CL116" s="26" t="s">
        <v>1</v>
      </c>
    </row>
    <row r="117" customHeight="1" ht="16" customFormat="1" s="7">
      <c r="A117" s="94" t="s">
        <v>86</v>
      </c>
      <c r="B117" s="80"/>
      <c r="C117" s="81"/>
      <c r="D117" s="246" t="s">
        <v>142</v>
      </c>
      <c r="E117" s="246"/>
      <c r="F117" s="246"/>
      <c r="G117" s="246"/>
      <c r="H117" s="246"/>
      <c r="I117" s="82"/>
      <c r="J117" s="246" t="s">
        <v>143</v>
      </c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56">
        <f>'E.5. - Ostatné'!J30</f>
        <v>0</v>
      </c>
      <c r="AH117" s="255"/>
      <c r="AI117" s="255"/>
      <c r="AJ117" s="255"/>
      <c r="AK117" s="255"/>
      <c r="AL117" s="255"/>
      <c r="AM117" s="255"/>
      <c r="AN117" s="256">
        <f>SUM(AG117,AT117)</f>
        <v>0</v>
      </c>
      <c r="AO117" s="255"/>
      <c r="AP117" s="255"/>
      <c r="AQ117" s="83" t="s">
        <v>78</v>
      </c>
      <c r="AR117" s="80"/>
      <c r="AS117" s="95">
        <v>0</v>
      </c>
      <c r="AT117" s="96">
        <f>ROUND(SUM(AV117:AW117),2)</f>
        <v>0</v>
      </c>
      <c r="AU117" s="97">
        <f>'E.5. - Ostatné'!P118</f>
        <v>0</v>
      </c>
      <c r="AV117" s="96">
        <f>'E.5. - Ostatné'!J33</f>
        <v>0</v>
      </c>
      <c r="AW117" s="96">
        <f>'E.5. - Ostatné'!J34</f>
        <v>0</v>
      </c>
      <c r="AX117" s="96">
        <f>'E.5. - Ostatné'!J35</f>
        <v>0</v>
      </c>
      <c r="AY117" s="96">
        <f>'E.5. - Ostatné'!J36</f>
        <v>0</v>
      </c>
      <c r="AZ117" s="96">
        <f>'E.5. - Ostatné'!F33</f>
        <v>0</v>
      </c>
      <c r="BA117" s="96">
        <f>'E.5. - Ostatné'!F34</f>
        <v>0</v>
      </c>
      <c r="BB117" s="96">
        <f>'E.5. - Ostatné'!F35</f>
        <v>0</v>
      </c>
      <c r="BC117" s="96">
        <f>'E.5. - Ostatné'!F36</f>
        <v>0</v>
      </c>
      <c r="BD117" s="98">
        <f>'E.5. - Ostatné'!F37</f>
        <v>0</v>
      </c>
      <c r="BT117" s="88" t="s">
        <v>79</v>
      </c>
      <c r="BV117" s="88" t="s">
        <v>74</v>
      </c>
      <c r="BW117" s="88" t="s">
        <v>144</v>
      </c>
      <c r="BX117" s="88" t="s">
        <v>4</v>
      </c>
      <c r="CL117" s="88" t="s">
        <v>1</v>
      </c>
      <c r="CM117" s="88" t="s">
        <v>72</v>
      </c>
    </row>
    <row r="118" customHeight="1" ht="30" customFormat="1" s="2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4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customHeight="1" ht="6" customFormat="1" s="2">
      <c r="A119" s="33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34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</sheetData>
  <mergeCells count="130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F97:J97"/>
    <mergeCell ref="L97:AF97"/>
    <mergeCell ref="AG97:AM97"/>
    <mergeCell ref="AN97:AP97"/>
    <mergeCell ref="F98:J98"/>
    <mergeCell ref="L98:AF98"/>
    <mergeCell ref="AG98:AM98"/>
    <mergeCell ref="AN98:AP98"/>
    <mergeCell ref="E99:I99"/>
    <mergeCell ref="K99:AF99"/>
    <mergeCell ref="AG99:AM99"/>
    <mergeCell ref="AN99:AP99"/>
    <mergeCell ref="F100:J100"/>
    <mergeCell ref="L100:AF100"/>
    <mergeCell ref="AG100:AM100"/>
    <mergeCell ref="AN100:AP100"/>
    <mergeCell ref="F101:J101"/>
    <mergeCell ref="L101:AF101"/>
    <mergeCell ref="AG101:AM101"/>
    <mergeCell ref="AN101:AP101"/>
    <mergeCell ref="D102:H102"/>
    <mergeCell ref="J102:AF102"/>
    <mergeCell ref="AG102:AM102"/>
    <mergeCell ref="AN102:AP102"/>
    <mergeCell ref="E103:I103"/>
    <mergeCell ref="K103:AF103"/>
    <mergeCell ref="AG103:AM103"/>
    <mergeCell ref="AN103:AP103"/>
    <mergeCell ref="F104:J104"/>
    <mergeCell ref="L104:AF104"/>
    <mergeCell ref="AG104:AM104"/>
    <mergeCell ref="AN104:AP104"/>
    <mergeCell ref="F105:J105"/>
    <mergeCell ref="L105:AF105"/>
    <mergeCell ref="AG105:AM105"/>
    <mergeCell ref="AN105:AP105"/>
    <mergeCell ref="F106:J106"/>
    <mergeCell ref="L106:AF106"/>
    <mergeCell ref="AG106:AM106"/>
    <mergeCell ref="AN106:AP106"/>
    <mergeCell ref="E107:I107"/>
    <mergeCell ref="K107:AF107"/>
    <mergeCell ref="AG107:AM107"/>
    <mergeCell ref="AN107:AP107"/>
    <mergeCell ref="F108:J108"/>
    <mergeCell ref="L108:AF108"/>
    <mergeCell ref="AG108:AM108"/>
    <mergeCell ref="AN108:AP108"/>
    <mergeCell ref="F109:J109"/>
    <mergeCell ref="L109:AF109"/>
    <mergeCell ref="AG109:AM109"/>
    <mergeCell ref="AN109:AP109"/>
    <mergeCell ref="F110:J110"/>
    <mergeCell ref="L110:AF110"/>
    <mergeCell ref="AG110:AM110"/>
    <mergeCell ref="AN110:AP110"/>
    <mergeCell ref="D111:H111"/>
    <mergeCell ref="J111:AF111"/>
    <mergeCell ref="AG111:AM111"/>
    <mergeCell ref="AN111:AP111"/>
    <mergeCell ref="E112:I112"/>
    <mergeCell ref="K112:AF112"/>
    <mergeCell ref="AG112:AM112"/>
    <mergeCell ref="AN112:AP112"/>
    <mergeCell ref="E113:I113"/>
    <mergeCell ref="K113:AF113"/>
    <mergeCell ref="AG113:AM113"/>
    <mergeCell ref="AN113:AP113"/>
    <mergeCell ref="D114:H114"/>
    <mergeCell ref="J114:AF114"/>
    <mergeCell ref="AG114:AM114"/>
    <mergeCell ref="AN114:AP114"/>
    <mergeCell ref="E115:I115"/>
    <mergeCell ref="K115:AF115"/>
    <mergeCell ref="AG115:AM115"/>
    <mergeCell ref="AN115:AP115"/>
    <mergeCell ref="E116:I116"/>
    <mergeCell ref="K116:AF116"/>
    <mergeCell ref="AG116:AM116"/>
    <mergeCell ref="AN116:AP116"/>
    <mergeCell ref="D117:H117"/>
    <mergeCell ref="J117:AF117"/>
    <mergeCell ref="AG117:AM117"/>
    <mergeCell ref="AN117:AP117"/>
  </mergeCells>
  <hyperlinks>
    <hyperlink ref="A97" location="'E.1.1.A - Búracie práce'!C2" display="/"/>
    <hyperlink ref="A98" location="'E.1.1.B - Architektúra'!C2" display="/"/>
    <hyperlink ref="A100" location="'E.1.2.A - Búracie práce'!C2" display="/"/>
    <hyperlink ref="A101" location="'E.1.2.B - Architektúra'!C2" display="/"/>
    <hyperlink ref="A104" location="'E.2.1.A - Vodovod'!C2" display="/"/>
    <hyperlink ref="A105" location="'E.2.1.B - Kanalizácia'!C2" display="/"/>
    <hyperlink ref="A106" location="'E.2.1.C - Zariaďovacie pr...'!C2" display="/"/>
    <hyperlink ref="A108" location="'E.2.2.A - Vodovod'!C2" display="/"/>
    <hyperlink ref="A109" location="'E.2.2.B - Kanalizácia'!C2" display="/"/>
    <hyperlink ref="A110" location="'E.2.2.C - Zariaďovacie pr...'!C2" display="/"/>
    <hyperlink ref="A112" location="'E.3.1. - ELI - II. sekcia'!C2" display="/"/>
    <hyperlink ref="A113" location="'E.3.2. - ELI - IV sekcia'!C2" display="/"/>
    <hyperlink ref="A115" location="'E.4.1. - VZT - II. sekcia'!C2" display="/"/>
    <hyperlink ref="A116" location="'E.4.2. - VZT - IV. sekcia'!C2" display="/"/>
    <hyperlink ref="A117" location="'E.5. - Ostatné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0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121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1521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1907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1923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ROUND(J128,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ROUND((SUM(BE128:BE159)),  2)</f>
        <v>0</v>
      </c>
      <c r="G37" s="33"/>
      <c r="H37" s="33"/>
      <c r="I37" s="113">
        <v>0.2</v>
      </c>
      <c r="J37" s="112">
        <f>ROUND(((SUM(BE128:BE159))*I37),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ROUND((SUM(BF128:BF159)),  2)</f>
        <v>0</v>
      </c>
      <c r="G38" s="33"/>
      <c r="H38" s="33"/>
      <c r="I38" s="113">
        <v>0.2</v>
      </c>
      <c r="J38" s="112">
        <f>ROUND(((SUM(BF128:BF159))*I38),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ROUND((SUM(BG128:BG159)),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ROUND((SUM(BH128:BH159)),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ROUND((SUM(BI128:BI159)),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1521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1907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E.2.2.B - Kanalizácia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J128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159</v>
      </c>
      <c r="E101" s="134"/>
      <c r="F101" s="134"/>
      <c r="G101" s="134"/>
      <c r="H101" s="134"/>
      <c r="I101" s="135"/>
      <c r="J101" s="136">
        <f>J129</f>
        <v>0</v>
      </c>
      <c r="L101" s="132"/>
    </row>
    <row r="102" customHeight="1" ht="19" customFormat="1" s="10">
      <c r="B102" s="137"/>
      <c r="D102" s="138" t="s">
        <v>643</v>
      </c>
      <c r="E102" s="139"/>
      <c r="F102" s="139"/>
      <c r="G102" s="139"/>
      <c r="H102" s="139"/>
      <c r="I102" s="140"/>
      <c r="J102" s="141">
        <f>J130</f>
        <v>0</v>
      </c>
      <c r="L102" s="137"/>
    </row>
    <row r="103" customHeight="1" ht="19" customFormat="1" s="10">
      <c r="B103" s="137"/>
      <c r="D103" s="138" t="s">
        <v>160</v>
      </c>
      <c r="E103" s="139"/>
      <c r="F103" s="139"/>
      <c r="G103" s="139"/>
      <c r="H103" s="139"/>
      <c r="I103" s="140"/>
      <c r="J103" s="141">
        <f>J134</f>
        <v>0</v>
      </c>
      <c r="L103" s="137"/>
    </row>
    <row r="104" customHeight="1" ht="19" customFormat="1" s="10">
      <c r="B104" s="137"/>
      <c r="D104" s="138" t="s">
        <v>645</v>
      </c>
      <c r="E104" s="139"/>
      <c r="F104" s="139"/>
      <c r="G104" s="139"/>
      <c r="H104" s="139"/>
      <c r="I104" s="140"/>
      <c r="J104" s="141">
        <f>J157</f>
        <v>0</v>
      </c>
      <c r="L104" s="137"/>
    </row>
    <row r="105" customHeight="1" ht="21" customFormat="1" s="2">
      <c r="A105" s="33"/>
      <c r="B105" s="34"/>
      <c r="C105" s="33"/>
      <c r="D105" s="33"/>
      <c r="E105" s="33"/>
      <c r="F105" s="33"/>
      <c r="G105" s="33"/>
      <c r="H105" s="33"/>
      <c r="I105" s="10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customHeight="1" ht="6" customFormat="1" s="2">
      <c r="A106" s="33"/>
      <c r="B106" s="48"/>
      <c r="C106" s="49"/>
      <c r="D106" s="49"/>
      <c r="E106" s="49"/>
      <c r="F106" s="49"/>
      <c r="G106" s="49"/>
      <c r="H106" s="49"/>
      <c r="I106" s="126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customHeight="1" ht="6" customFormat="1" s="2">
      <c r="A110" s="33"/>
      <c r="B110" s="50"/>
      <c r="C110" s="51"/>
      <c r="D110" s="51"/>
      <c r="E110" s="51"/>
      <c r="F110" s="51"/>
      <c r="G110" s="51"/>
      <c r="H110" s="51"/>
      <c r="I110" s="127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24" customFormat="1" s="2">
      <c r="A111" s="33"/>
      <c r="B111" s="34"/>
      <c r="C111" s="22" t="s">
        <v>168</v>
      </c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6" customFormat="1" s="2">
      <c r="A112" s="33"/>
      <c r="B112" s="34"/>
      <c r="C112" s="33"/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2" customFormat="1" s="2">
      <c r="A113" s="33"/>
      <c r="B113" s="34"/>
      <c r="C113" s="28" t="s">
        <v>14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23" customFormat="1" s="2">
      <c r="A114" s="33"/>
      <c r="B114" s="34"/>
      <c r="C114" s="33"/>
      <c r="D114" s="33"/>
      <c r="E114" s="282" t="str">
        <f>E7</f>
        <v>Výmena vnútorných rozvodov ZTI (voda, kanál) - II. sekcia a stavebné úpravy soc. zariadení – IV. sekcia </v>
      </c>
      <c r="F114" s="283"/>
      <c r="G114" s="283"/>
      <c r="H114" s="28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1">
      <c r="B115" s="21"/>
      <c r="C115" s="28" t="s">
        <v>146</v>
      </c>
      <c r="I115" s="99"/>
      <c r="L115" s="21"/>
    </row>
    <row r="116" customHeight="1" ht="16" customFormat="1" s="1">
      <c r="B116" s="21"/>
      <c r="E116" s="282" t="s">
        <v>1521</v>
      </c>
      <c r="F116" s="266"/>
      <c r="G116" s="266"/>
      <c r="H116" s="266"/>
      <c r="I116" s="99"/>
      <c r="L116" s="21"/>
    </row>
    <row r="117" customHeight="1" ht="12" customFormat="1" s="1">
      <c r="B117" s="21"/>
      <c r="C117" s="28" t="s">
        <v>148</v>
      </c>
      <c r="I117" s="99"/>
      <c r="L117" s="21"/>
    </row>
    <row r="118" customHeight="1" ht="16" customFormat="1" s="2">
      <c r="A118" s="33"/>
      <c r="B118" s="34"/>
      <c r="C118" s="33"/>
      <c r="D118" s="33"/>
      <c r="E118" s="284" t="s">
        <v>1907</v>
      </c>
      <c r="F118" s="285"/>
      <c r="G118" s="285"/>
      <c r="H118" s="285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12" customFormat="1" s="2">
      <c r="A119" s="33"/>
      <c r="B119" s="34"/>
      <c r="C119" s="28" t="s">
        <v>150</v>
      </c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16" customFormat="1" s="2">
      <c r="A120" s="33"/>
      <c r="B120" s="34"/>
      <c r="C120" s="33"/>
      <c r="D120" s="33"/>
      <c r="E120" s="238" t="str">
        <f>E13</f>
        <v>E.2.2.B - Kanalizácia</v>
      </c>
      <c r="F120" s="285"/>
      <c r="G120" s="285"/>
      <c r="H120" s="285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6" customFormat="1" s="2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2" customFormat="1" s="2">
      <c r="A122" s="33"/>
      <c r="B122" s="34"/>
      <c r="C122" s="28" t="s">
        <v>17</v>
      </c>
      <c r="D122" s="33"/>
      <c r="E122" s="33"/>
      <c r="F122" s="26">
        <f>F16</f>
      </c>
      <c r="G122" s="33"/>
      <c r="H122" s="33"/>
      <c r="I122" s="104" t="s">
        <v>19</v>
      </c>
      <c r="J122" s="56">
        <f>IF(J16="","",J16)</f>
        <v>43950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6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5" customFormat="1" s="2">
      <c r="A124" s="33"/>
      <c r="B124" s="34"/>
      <c r="C124" s="28" t="s">
        <v>20</v>
      </c>
      <c r="D124" s="33"/>
      <c r="E124" s="33"/>
      <c r="F124" s="26" t="str">
        <f>E19</f>
        <v>UNIVERZITA PAVLA JOZEFA ŠAFÁRIKA V KOŠICIACH</v>
      </c>
      <c r="G124" s="33"/>
      <c r="H124" s="33"/>
      <c r="I124" s="104" t="s">
        <v>26</v>
      </c>
      <c r="J124" s="31" t="str">
        <f>E25</f>
        <v>d.g.A. design graphic architecture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Format="1" s="2">
      <c r="A125" s="33"/>
      <c r="B125" s="34"/>
      <c r="C125" s="28" t="s">
        <v>24</v>
      </c>
      <c r="D125" s="33"/>
      <c r="E125" s="33"/>
      <c r="F125" s="26" t="str">
        <f>IF(E22="","",E22)</f>
        <v>Vyplň údaj</v>
      </c>
      <c r="G125" s="33"/>
      <c r="H125" s="33"/>
      <c r="I125" s="104" t="s">
        <v>30</v>
      </c>
      <c r="J125" s="31">
        <f>E28</f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9" customFormat="1" s="2">
      <c r="A126" s="33"/>
      <c r="B126" s="34"/>
      <c r="C126" s="33"/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29" customFormat="1" s="11">
      <c r="A127" s="142"/>
      <c r="B127" s="143"/>
      <c r="C127" s="144" t="s">
        <v>169</v>
      </c>
      <c r="D127" s="145" t="s">
        <v>57</v>
      </c>
      <c r="E127" s="145" t="s">
        <v>53</v>
      </c>
      <c r="F127" s="145" t="s">
        <v>54</v>
      </c>
      <c r="G127" s="145" t="s">
        <v>170</v>
      </c>
      <c r="H127" s="145" t="s">
        <v>171</v>
      </c>
      <c r="I127" s="146" t="s">
        <v>172</v>
      </c>
      <c r="J127" s="147" t="s">
        <v>154</v>
      </c>
      <c r="K127" s="148" t="s">
        <v>173</v>
      </c>
      <c r="L127" s="149"/>
      <c r="M127" s="63" t="s">
        <v>1</v>
      </c>
      <c r="N127" s="64" t="s">
        <v>36</v>
      </c>
      <c r="O127" s="64" t="s">
        <v>174</v>
      </c>
      <c r="P127" s="64" t="s">
        <v>175</v>
      </c>
      <c r="Q127" s="64" t="s">
        <v>176</v>
      </c>
      <c r="R127" s="64" t="s">
        <v>177</v>
      </c>
      <c r="S127" s="64" t="s">
        <v>178</v>
      </c>
      <c r="T127" s="65" t="s">
        <v>179</v>
      </c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customHeight="1" ht="22" customFormat="1" s="2">
      <c r="A128" s="33"/>
      <c r="B128" s="34"/>
      <c r="C128" s="70" t="s">
        <v>155</v>
      </c>
      <c r="D128" s="33"/>
      <c r="E128" s="33"/>
      <c r="F128" s="33"/>
      <c r="G128" s="33"/>
      <c r="H128" s="33"/>
      <c r="I128" s="103"/>
      <c r="J128" s="150">
        <f>BK128</f>
        <v>0</v>
      </c>
      <c r="K128" s="33"/>
      <c r="L128" s="34"/>
      <c r="M128" s="66"/>
      <c r="N128" s="57"/>
      <c r="O128" s="67"/>
      <c r="P128" s="151">
        <f>P129</f>
        <v>0</v>
      </c>
      <c r="Q128" s="67"/>
      <c r="R128" s="151">
        <f>R129</f>
        <v>0</v>
      </c>
      <c r="S128" s="67"/>
      <c r="T128" s="152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71</v>
      </c>
      <c r="AU128" s="18" t="s">
        <v>156</v>
      </c>
      <c r="BK128" s="153">
        <f>BK129</f>
        <v>0</v>
      </c>
    </row>
    <row r="129" customHeight="1" ht="25" customFormat="1" s="12">
      <c r="B129" s="154"/>
      <c r="D129" s="155" t="s">
        <v>71</v>
      </c>
      <c r="E129" s="156" t="s">
        <v>479</v>
      </c>
      <c r="F129" s="156" t="s">
        <v>480</v>
      </c>
      <c r="I129" s="157"/>
      <c r="J129" s="158">
        <f>BK129</f>
        <v>0</v>
      </c>
      <c r="L129" s="154"/>
      <c r="M129" s="159"/>
      <c r="N129" s="160"/>
      <c r="O129" s="160"/>
      <c r="P129" s="161">
        <f>P130+P134+P157</f>
        <v>0</v>
      </c>
      <c r="Q129" s="160"/>
      <c r="R129" s="161">
        <f>R130+R134+R157</f>
        <v>0</v>
      </c>
      <c r="S129" s="160"/>
      <c r="T129" s="162">
        <f>T130+T134+T157</f>
        <v>0</v>
      </c>
      <c r="AR129" s="155" t="s">
        <v>84</v>
      </c>
      <c r="AT129" s="163" t="s">
        <v>71</v>
      </c>
      <c r="AU129" s="163" t="s">
        <v>72</v>
      </c>
      <c r="AY129" s="155" t="s">
        <v>182</v>
      </c>
      <c r="BK129" s="164">
        <f>BK130+BK134+BK157</f>
        <v>0</v>
      </c>
    </row>
    <row r="130" customHeight="1" ht="22" customFormat="1" s="12">
      <c r="B130" s="154"/>
      <c r="D130" s="155" t="s">
        <v>71</v>
      </c>
      <c r="E130" s="165" t="s">
        <v>847</v>
      </c>
      <c r="F130" s="165" t="s">
        <v>848</v>
      </c>
      <c r="I130" s="157"/>
      <c r="J130" s="166">
        <f>BK130</f>
        <v>0</v>
      </c>
      <c r="L130" s="154"/>
      <c r="M130" s="159"/>
      <c r="N130" s="160"/>
      <c r="O130" s="160"/>
      <c r="P130" s="161">
        <f>SUM(P131:P133)</f>
        <v>0</v>
      </c>
      <c r="Q130" s="160"/>
      <c r="R130" s="161">
        <f>SUM(R131:R133)</f>
        <v>0</v>
      </c>
      <c r="S130" s="160"/>
      <c r="T130" s="162">
        <f>SUM(T131:T133)</f>
        <v>0</v>
      </c>
      <c r="AR130" s="155" t="s">
        <v>84</v>
      </c>
      <c r="AT130" s="163" t="s">
        <v>71</v>
      </c>
      <c r="AU130" s="163" t="s">
        <v>79</v>
      </c>
      <c r="AY130" s="155" t="s">
        <v>182</v>
      </c>
      <c r="BK130" s="164">
        <f>SUM(BK131:BK133)</f>
        <v>0</v>
      </c>
    </row>
    <row r="131" customHeight="1" ht="16" customFormat="1" s="2">
      <c r="A131" s="33"/>
      <c r="B131" s="167"/>
      <c r="C131" s="168" t="s">
        <v>79</v>
      </c>
      <c r="D131" s="168" t="s">
        <v>185</v>
      </c>
      <c r="E131" s="169" t="s">
        <v>1525</v>
      </c>
      <c r="F131" s="170" t="s">
        <v>1526</v>
      </c>
      <c r="G131" s="171" t="s">
        <v>609</v>
      </c>
      <c r="H131" s="172">
        <v>115</v>
      </c>
      <c r="I131" s="173"/>
      <c r="J131" s="172">
        <f>ROUND(I131*H131,3)</f>
        <v>0</v>
      </c>
      <c r="K131" s="174"/>
      <c r="L131" s="34"/>
      <c r="M131" s="175" t="s">
        <v>1</v>
      </c>
      <c r="N131" s="17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468</v>
      </c>
      <c r="AT131" s="179" t="s">
        <v>185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468</v>
      </c>
      <c r="BM131" s="179" t="s">
        <v>84</v>
      </c>
    </row>
    <row r="132" customHeight="1" ht="21" customFormat="1" s="2">
      <c r="A132" s="33"/>
      <c r="B132" s="167"/>
      <c r="C132" s="217" t="s">
        <v>84</v>
      </c>
      <c r="D132" s="217" t="s">
        <v>602</v>
      </c>
      <c r="E132" s="218" t="s">
        <v>1527</v>
      </c>
      <c r="F132" s="219" t="s">
        <v>1719</v>
      </c>
      <c r="G132" s="220" t="s">
        <v>609</v>
      </c>
      <c r="H132" s="221">
        <v>117.3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620</v>
      </c>
      <c r="AT132" s="179" t="s">
        <v>602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468</v>
      </c>
      <c r="BM132" s="179" t="s">
        <v>189</v>
      </c>
    </row>
    <row r="133" customHeight="1" ht="21" customFormat="1" s="2">
      <c r="A133" s="33"/>
      <c r="B133" s="167"/>
      <c r="C133" s="168" t="s">
        <v>89</v>
      </c>
      <c r="D133" s="168" t="s">
        <v>185</v>
      </c>
      <c r="E133" s="169" t="s">
        <v>1551</v>
      </c>
      <c r="F133" s="170" t="s">
        <v>1552</v>
      </c>
      <c r="G133" s="171" t="s">
        <v>895</v>
      </c>
      <c r="H133" s="173"/>
      <c r="I133" s="173"/>
      <c r="J133" s="172">
        <f>ROUND(I133*H133,3)</f>
        <v>0</v>
      </c>
      <c r="K133" s="174"/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468</v>
      </c>
      <c r="AT133" s="179" t="s">
        <v>185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468</v>
      </c>
      <c r="BM133" s="179" t="s">
        <v>330</v>
      </c>
    </row>
    <row r="134" customHeight="1" ht="22" customFormat="1" s="12">
      <c r="B134" s="154"/>
      <c r="D134" s="155" t="s">
        <v>71</v>
      </c>
      <c r="E134" s="165" t="s">
        <v>481</v>
      </c>
      <c r="F134" s="165" t="s">
        <v>482</v>
      </c>
      <c r="I134" s="157"/>
      <c r="J134" s="166">
        <f>BK134</f>
        <v>0</v>
      </c>
      <c r="L134" s="154"/>
      <c r="M134" s="159"/>
      <c r="N134" s="160"/>
      <c r="O134" s="160"/>
      <c r="P134" s="161">
        <f>SUM(P135:P156)</f>
        <v>0</v>
      </c>
      <c r="Q134" s="160"/>
      <c r="R134" s="161">
        <f>SUM(R135:R156)</f>
        <v>0</v>
      </c>
      <c r="S134" s="160"/>
      <c r="T134" s="162">
        <f>SUM(T135:T156)</f>
        <v>0</v>
      </c>
      <c r="AR134" s="155" t="s">
        <v>84</v>
      </c>
      <c r="AT134" s="163" t="s">
        <v>71</v>
      </c>
      <c r="AU134" s="163" t="s">
        <v>79</v>
      </c>
      <c r="AY134" s="155" t="s">
        <v>182</v>
      </c>
      <c r="BK134" s="164">
        <f>SUM(BK135:BK156)</f>
        <v>0</v>
      </c>
    </row>
    <row r="135" customHeight="1" ht="21" customFormat="1" s="2">
      <c r="A135" s="33"/>
      <c r="B135" s="167"/>
      <c r="C135" s="168" t="s">
        <v>189</v>
      </c>
      <c r="D135" s="168" t="s">
        <v>185</v>
      </c>
      <c r="E135" s="169" t="s">
        <v>1722</v>
      </c>
      <c r="F135" s="170" t="s">
        <v>1723</v>
      </c>
      <c r="G135" s="171" t="s">
        <v>609</v>
      </c>
      <c r="H135" s="172">
        <v>115</v>
      </c>
      <c r="I135" s="173"/>
      <c r="J135" s="172">
        <f>ROUND(I135*H135,3)</f>
        <v>0</v>
      </c>
      <c r="K135" s="174"/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468</v>
      </c>
      <c r="AT135" s="179" t="s">
        <v>185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468</v>
      </c>
      <c r="BM135" s="179" t="s">
        <v>366</v>
      </c>
    </row>
    <row r="136" customHeight="1" ht="21" customFormat="1" s="2">
      <c r="A136" s="33"/>
      <c r="B136" s="167"/>
      <c r="C136" s="168" t="s">
        <v>249</v>
      </c>
      <c r="D136" s="168" t="s">
        <v>185</v>
      </c>
      <c r="E136" s="169" t="s">
        <v>1724</v>
      </c>
      <c r="F136" s="170" t="s">
        <v>1725</v>
      </c>
      <c r="G136" s="171" t="s">
        <v>327</v>
      </c>
      <c r="H136" s="172">
        <v>18</v>
      </c>
      <c r="I136" s="173"/>
      <c r="J136" s="172">
        <f>ROUND(I136*H136,3)</f>
        <v>0</v>
      </c>
      <c r="K136" s="174"/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468</v>
      </c>
      <c r="AT136" s="179" t="s">
        <v>185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468</v>
      </c>
      <c r="BM136" s="179" t="s">
        <v>440</v>
      </c>
    </row>
    <row r="137" customHeight="1" ht="21" customFormat="1" s="2">
      <c r="A137" s="33"/>
      <c r="B137" s="167"/>
      <c r="C137" s="168" t="s">
        <v>330</v>
      </c>
      <c r="D137" s="168" t="s">
        <v>185</v>
      </c>
      <c r="E137" s="169" t="s">
        <v>1726</v>
      </c>
      <c r="F137" s="170" t="s">
        <v>1727</v>
      </c>
      <c r="G137" s="171" t="s">
        <v>609</v>
      </c>
      <c r="H137" s="172">
        <v>115</v>
      </c>
      <c r="I137" s="173"/>
      <c r="J137" s="172">
        <f>ROUND(I137*H137,3)</f>
        <v>0</v>
      </c>
      <c r="K137" s="174"/>
      <c r="L137" s="34"/>
      <c r="M137" s="175" t="s">
        <v>1</v>
      </c>
      <c r="N137" s="17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468</v>
      </c>
      <c r="AT137" s="179" t="s">
        <v>185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468</v>
      </c>
      <c r="BM137" s="179" t="s">
        <v>449</v>
      </c>
    </row>
    <row r="138" customHeight="1" ht="21" customFormat="1" s="2">
      <c r="A138" s="33"/>
      <c r="B138" s="167"/>
      <c r="C138" s="168" t="s">
        <v>360</v>
      </c>
      <c r="D138" s="168" t="s">
        <v>185</v>
      </c>
      <c r="E138" s="169" t="s">
        <v>1730</v>
      </c>
      <c r="F138" s="170" t="s">
        <v>1731</v>
      </c>
      <c r="G138" s="171" t="s">
        <v>609</v>
      </c>
      <c r="H138" s="172">
        <v>38</v>
      </c>
      <c r="I138" s="173"/>
      <c r="J138" s="172">
        <f>ROUND(I138*H138,3)</f>
        <v>0</v>
      </c>
      <c r="K138" s="174"/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468</v>
      </c>
      <c r="AT138" s="179" t="s">
        <v>185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468</v>
      </c>
      <c r="BM138" s="179" t="s">
        <v>458</v>
      </c>
    </row>
    <row r="139" customHeight="1" ht="21" customFormat="1" s="2">
      <c r="A139" s="33"/>
      <c r="B139" s="167"/>
      <c r="C139" s="168" t="s">
        <v>366</v>
      </c>
      <c r="D139" s="168" t="s">
        <v>185</v>
      </c>
      <c r="E139" s="169" t="s">
        <v>1732</v>
      </c>
      <c r="F139" s="170" t="s">
        <v>1733</v>
      </c>
      <c r="G139" s="171" t="s">
        <v>609</v>
      </c>
      <c r="H139" s="172">
        <v>25</v>
      </c>
      <c r="I139" s="173"/>
      <c r="J139" s="172">
        <f>ROUND(I139*H139,3)</f>
        <v>0</v>
      </c>
      <c r="K139" s="174"/>
      <c r="L139" s="34"/>
      <c r="M139" s="175" t="s">
        <v>1</v>
      </c>
      <c r="N139" s="17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468</v>
      </c>
      <c r="AT139" s="179" t="s">
        <v>185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468</v>
      </c>
      <c r="BM139" s="179" t="s">
        <v>468</v>
      </c>
    </row>
    <row r="140" customHeight="1" ht="21" customFormat="1" s="2">
      <c r="A140" s="33"/>
      <c r="B140" s="167"/>
      <c r="C140" s="168" t="s">
        <v>183</v>
      </c>
      <c r="D140" s="168" t="s">
        <v>185</v>
      </c>
      <c r="E140" s="169" t="s">
        <v>1734</v>
      </c>
      <c r="F140" s="170" t="s">
        <v>1735</v>
      </c>
      <c r="G140" s="171" t="s">
        <v>609</v>
      </c>
      <c r="H140" s="172">
        <v>31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468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468</v>
      </c>
      <c r="BM140" s="179" t="s">
        <v>475</v>
      </c>
    </row>
    <row r="141" customHeight="1" ht="21" customFormat="1" s="2">
      <c r="A141" s="33"/>
      <c r="B141" s="167"/>
      <c r="C141" s="168" t="s">
        <v>440</v>
      </c>
      <c r="D141" s="168" t="s">
        <v>185</v>
      </c>
      <c r="E141" s="169" t="s">
        <v>1738</v>
      </c>
      <c r="F141" s="170" t="s">
        <v>1739</v>
      </c>
      <c r="G141" s="171" t="s">
        <v>609</v>
      </c>
      <c r="H141" s="172">
        <v>45</v>
      </c>
      <c r="I141" s="173"/>
      <c r="J141" s="172">
        <f>ROUND(I141*H141,3)</f>
        <v>0</v>
      </c>
      <c r="K141" s="174"/>
      <c r="L141" s="34"/>
      <c r="M141" s="175" t="s">
        <v>1</v>
      </c>
      <c r="N141" s="17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468</v>
      </c>
      <c r="AT141" s="179" t="s">
        <v>185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468</v>
      </c>
      <c r="BM141" s="179" t="s">
        <v>7</v>
      </c>
    </row>
    <row r="142" customHeight="1" ht="21" customFormat="1" s="2">
      <c r="A142" s="33"/>
      <c r="B142" s="167"/>
      <c r="C142" s="168" t="s">
        <v>445</v>
      </c>
      <c r="D142" s="168" t="s">
        <v>185</v>
      </c>
      <c r="E142" s="169" t="s">
        <v>1740</v>
      </c>
      <c r="F142" s="170" t="s">
        <v>1741</v>
      </c>
      <c r="G142" s="171" t="s">
        <v>609</v>
      </c>
      <c r="H142" s="172">
        <v>94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468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468</v>
      </c>
      <c r="BM142" s="179" t="s">
        <v>511</v>
      </c>
    </row>
    <row r="143" customHeight="1" ht="21" customFormat="1" s="2">
      <c r="A143" s="33"/>
      <c r="B143" s="167"/>
      <c r="C143" s="168" t="s">
        <v>449</v>
      </c>
      <c r="D143" s="168" t="s">
        <v>185</v>
      </c>
      <c r="E143" s="169" t="s">
        <v>1742</v>
      </c>
      <c r="F143" s="170" t="s">
        <v>1743</v>
      </c>
      <c r="G143" s="171" t="s">
        <v>609</v>
      </c>
      <c r="H143" s="172">
        <v>45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468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468</v>
      </c>
      <c r="BM143" s="179" t="s">
        <v>532</v>
      </c>
    </row>
    <row r="144" customHeight="1" ht="21" customFormat="1" s="2">
      <c r="A144" s="33"/>
      <c r="B144" s="167"/>
      <c r="C144" s="168" t="s">
        <v>454</v>
      </c>
      <c r="D144" s="168" t="s">
        <v>185</v>
      </c>
      <c r="E144" s="169" t="s">
        <v>1744</v>
      </c>
      <c r="F144" s="170" t="s">
        <v>1745</v>
      </c>
      <c r="G144" s="171" t="s">
        <v>327</v>
      </c>
      <c r="H144" s="172">
        <v>30</v>
      </c>
      <c r="I144" s="173"/>
      <c r="J144" s="172">
        <f>ROUND(I144*H144,3)</f>
        <v>0</v>
      </c>
      <c r="K144" s="174"/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468</v>
      </c>
      <c r="AT144" s="179" t="s">
        <v>185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468</v>
      </c>
      <c r="BM144" s="179" t="s">
        <v>557</v>
      </c>
    </row>
    <row r="145" customHeight="1" ht="21" customFormat="1" s="2">
      <c r="A145" s="33"/>
      <c r="B145" s="167"/>
      <c r="C145" s="168" t="s">
        <v>458</v>
      </c>
      <c r="D145" s="168" t="s">
        <v>185</v>
      </c>
      <c r="E145" s="169" t="s">
        <v>1746</v>
      </c>
      <c r="F145" s="170" t="s">
        <v>1747</v>
      </c>
      <c r="G145" s="171" t="s">
        <v>327</v>
      </c>
      <c r="H145" s="172">
        <v>18</v>
      </c>
      <c r="I145" s="173"/>
      <c r="J145" s="172">
        <f>ROUND(I145*H145,3)</f>
        <v>0</v>
      </c>
      <c r="K145" s="174"/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468</v>
      </c>
      <c r="AT145" s="179" t="s">
        <v>185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468</v>
      </c>
      <c r="BM145" s="179" t="s">
        <v>606</v>
      </c>
    </row>
    <row r="146" customHeight="1" ht="21" customFormat="1" s="2">
      <c r="A146" s="33"/>
      <c r="B146" s="167"/>
      <c r="C146" s="168" t="s">
        <v>463</v>
      </c>
      <c r="D146" s="168" t="s">
        <v>185</v>
      </c>
      <c r="E146" s="169" t="s">
        <v>1748</v>
      </c>
      <c r="F146" s="170" t="s">
        <v>1749</v>
      </c>
      <c r="G146" s="171" t="s">
        <v>327</v>
      </c>
      <c r="H146" s="172">
        <v>30</v>
      </c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468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468</v>
      </c>
      <c r="BM146" s="179" t="s">
        <v>623</v>
      </c>
    </row>
    <row r="147" customHeight="1" ht="21" customFormat="1" s="2">
      <c r="A147" s="33"/>
      <c r="B147" s="167"/>
      <c r="C147" s="168" t="s">
        <v>468</v>
      </c>
      <c r="D147" s="168" t="s">
        <v>185</v>
      </c>
      <c r="E147" s="169" t="s">
        <v>1924</v>
      </c>
      <c r="F147" s="170" t="s">
        <v>1925</v>
      </c>
      <c r="G147" s="171" t="s">
        <v>327</v>
      </c>
      <c r="H147" s="172">
        <v>3</v>
      </c>
      <c r="I147" s="173"/>
      <c r="J147" s="172">
        <f>ROUND(I147*H147,3)</f>
        <v>0</v>
      </c>
      <c r="K147" s="174"/>
      <c r="L147" s="34"/>
      <c r="M147" s="175" t="s">
        <v>1</v>
      </c>
      <c r="N147" s="17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468</v>
      </c>
      <c r="AT147" s="179" t="s">
        <v>185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468</v>
      </c>
      <c r="BM147" s="179" t="s">
        <v>620</v>
      </c>
    </row>
    <row r="148" customHeight="1" ht="16" customFormat="1" s="2">
      <c r="A148" s="33"/>
      <c r="B148" s="167"/>
      <c r="C148" s="217" t="s">
        <v>348</v>
      </c>
      <c r="D148" s="217" t="s">
        <v>602</v>
      </c>
      <c r="E148" s="218" t="s">
        <v>1926</v>
      </c>
      <c r="F148" s="219" t="s">
        <v>1927</v>
      </c>
      <c r="G148" s="220" t="s">
        <v>327</v>
      </c>
      <c r="H148" s="221">
        <v>3</v>
      </c>
      <c r="I148" s="222"/>
      <c r="J148" s="221">
        <f>ROUND(I148*H148,3)</f>
        <v>0</v>
      </c>
      <c r="K148" s="223"/>
      <c r="L148" s="224"/>
      <c r="M148" s="225" t="s">
        <v>1</v>
      </c>
      <c r="N148" s="22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620</v>
      </c>
      <c r="AT148" s="179" t="s">
        <v>602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468</v>
      </c>
      <c r="BM148" s="179" t="s">
        <v>936</v>
      </c>
    </row>
    <row r="149" customHeight="1" ht="16" customFormat="1" s="2">
      <c r="A149" s="33"/>
      <c r="B149" s="167"/>
      <c r="C149" s="217" t="s">
        <v>475</v>
      </c>
      <c r="D149" s="217" t="s">
        <v>602</v>
      </c>
      <c r="E149" s="218" t="s">
        <v>1928</v>
      </c>
      <c r="F149" s="219" t="s">
        <v>1929</v>
      </c>
      <c r="G149" s="220" t="s">
        <v>327</v>
      </c>
      <c r="H149" s="221">
        <v>3</v>
      </c>
      <c r="I149" s="222"/>
      <c r="J149" s="221">
        <f>ROUND(I149*H149,3)</f>
        <v>0</v>
      </c>
      <c r="K149" s="223"/>
      <c r="L149" s="224"/>
      <c r="M149" s="225" t="s">
        <v>1</v>
      </c>
      <c r="N149" s="22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620</v>
      </c>
      <c r="AT149" s="179" t="s">
        <v>602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468</v>
      </c>
      <c r="BM149" s="179" t="s">
        <v>944</v>
      </c>
    </row>
    <row r="150" customHeight="1" ht="21" customFormat="1" s="2">
      <c r="A150" s="33"/>
      <c r="B150" s="167"/>
      <c r="C150" s="217" t="s">
        <v>387</v>
      </c>
      <c r="D150" s="217" t="s">
        <v>602</v>
      </c>
      <c r="E150" s="218" t="s">
        <v>1930</v>
      </c>
      <c r="F150" s="219" t="s">
        <v>1931</v>
      </c>
      <c r="G150" s="220" t="s">
        <v>327</v>
      </c>
      <c r="H150" s="221">
        <v>3</v>
      </c>
      <c r="I150" s="222"/>
      <c r="J150" s="221">
        <f>ROUND(I150*H150,3)</f>
        <v>0</v>
      </c>
      <c r="K150" s="223"/>
      <c r="L150" s="224"/>
      <c r="M150" s="225" t="s">
        <v>1</v>
      </c>
      <c r="N150" s="22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620</v>
      </c>
      <c r="AT150" s="179" t="s">
        <v>602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468</v>
      </c>
      <c r="BM150" s="179" t="s">
        <v>866</v>
      </c>
    </row>
    <row r="151" customHeight="1" ht="21" customFormat="1" s="2">
      <c r="A151" s="33"/>
      <c r="B151" s="167"/>
      <c r="C151" s="217" t="s">
        <v>7</v>
      </c>
      <c r="D151" s="217" t="s">
        <v>602</v>
      </c>
      <c r="E151" s="218" t="s">
        <v>1932</v>
      </c>
      <c r="F151" s="219" t="s">
        <v>1933</v>
      </c>
      <c r="G151" s="220" t="s">
        <v>327</v>
      </c>
      <c r="H151" s="221">
        <v>3</v>
      </c>
      <c r="I151" s="222"/>
      <c r="J151" s="221">
        <f>ROUND(I151*H151,3)</f>
        <v>0</v>
      </c>
      <c r="K151" s="223"/>
      <c r="L151" s="224"/>
      <c r="M151" s="225" t="s">
        <v>1</v>
      </c>
      <c r="N151" s="22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620</v>
      </c>
      <c r="AT151" s="179" t="s">
        <v>602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468</v>
      </c>
      <c r="BM151" s="179" t="s">
        <v>962</v>
      </c>
    </row>
    <row r="152" customHeight="1" ht="21" customFormat="1" s="2">
      <c r="A152" s="33"/>
      <c r="B152" s="167"/>
      <c r="C152" s="217" t="s">
        <v>493</v>
      </c>
      <c r="D152" s="217" t="s">
        <v>602</v>
      </c>
      <c r="E152" s="218" t="s">
        <v>1934</v>
      </c>
      <c r="F152" s="219" t="s">
        <v>1935</v>
      </c>
      <c r="G152" s="220" t="s">
        <v>327</v>
      </c>
      <c r="H152" s="221">
        <v>1</v>
      </c>
      <c r="I152" s="222"/>
      <c r="J152" s="221">
        <f>ROUND(I152*H152,3)</f>
        <v>0</v>
      </c>
      <c r="K152" s="223"/>
      <c r="L152" s="224"/>
      <c r="M152" s="225" t="s">
        <v>1</v>
      </c>
      <c r="N152" s="22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620</v>
      </c>
      <c r="AT152" s="179" t="s">
        <v>602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468</v>
      </c>
      <c r="BM152" s="179" t="s">
        <v>973</v>
      </c>
    </row>
    <row r="153" customHeight="1" ht="21" customFormat="1" s="2">
      <c r="A153" s="33"/>
      <c r="B153" s="167"/>
      <c r="C153" s="217" t="s">
        <v>511</v>
      </c>
      <c r="D153" s="217" t="s">
        <v>602</v>
      </c>
      <c r="E153" s="218" t="s">
        <v>1936</v>
      </c>
      <c r="F153" s="219" t="s">
        <v>1937</v>
      </c>
      <c r="G153" s="220" t="s">
        <v>327</v>
      </c>
      <c r="H153" s="221">
        <v>2</v>
      </c>
      <c r="I153" s="222"/>
      <c r="J153" s="221">
        <f>ROUND(I153*H153,3)</f>
        <v>0</v>
      </c>
      <c r="K153" s="223"/>
      <c r="L153" s="224"/>
      <c r="M153" s="225" t="s">
        <v>1</v>
      </c>
      <c r="N153" s="22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620</v>
      </c>
      <c r="AT153" s="179" t="s">
        <v>602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468</v>
      </c>
      <c r="BM153" s="179" t="s">
        <v>873</v>
      </c>
    </row>
    <row r="154" customHeight="1" ht="21" customFormat="1" s="2">
      <c r="A154" s="33"/>
      <c r="B154" s="167"/>
      <c r="C154" s="168" t="s">
        <v>518</v>
      </c>
      <c r="D154" s="168" t="s">
        <v>185</v>
      </c>
      <c r="E154" s="169" t="s">
        <v>1770</v>
      </c>
      <c r="F154" s="170" t="s">
        <v>1771</v>
      </c>
      <c r="G154" s="171" t="s">
        <v>609</v>
      </c>
      <c r="H154" s="172">
        <v>254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468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468</v>
      </c>
      <c r="BM154" s="179" t="s">
        <v>991</v>
      </c>
    </row>
    <row r="155" customHeight="1" ht="21" customFormat="1" s="2">
      <c r="A155" s="33"/>
      <c r="B155" s="167"/>
      <c r="C155" s="168" t="s">
        <v>532</v>
      </c>
      <c r="D155" s="168" t="s">
        <v>185</v>
      </c>
      <c r="E155" s="169" t="s">
        <v>1772</v>
      </c>
      <c r="F155" s="170" t="s">
        <v>1773</v>
      </c>
      <c r="G155" s="171" t="s">
        <v>438</v>
      </c>
      <c r="H155" s="172">
        <v>2.002</v>
      </c>
      <c r="I155" s="173"/>
      <c r="J155" s="172">
        <f>ROUND(I155*H155,3)</f>
        <v>0</v>
      </c>
      <c r="K155" s="174"/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468</v>
      </c>
      <c r="AT155" s="179" t="s">
        <v>185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468</v>
      </c>
      <c r="BM155" s="179" t="s">
        <v>999</v>
      </c>
    </row>
    <row r="156" customHeight="1" ht="21" customFormat="1" s="2">
      <c r="A156" s="33"/>
      <c r="B156" s="167"/>
      <c r="C156" s="168" t="s">
        <v>551</v>
      </c>
      <c r="D156" s="168" t="s">
        <v>185</v>
      </c>
      <c r="E156" s="169" t="s">
        <v>1557</v>
      </c>
      <c r="F156" s="170" t="s">
        <v>1558</v>
      </c>
      <c r="G156" s="171" t="s">
        <v>895</v>
      </c>
      <c r="H156" s="173"/>
      <c r="I156" s="173"/>
      <c r="J156" s="172">
        <f>ROUND(I156*H156,3)</f>
        <v>0</v>
      </c>
      <c r="K156" s="174"/>
      <c r="L156" s="34"/>
      <c r="M156" s="175" t="s">
        <v>1</v>
      </c>
      <c r="N156" s="17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468</v>
      </c>
      <c r="AT156" s="179" t="s">
        <v>185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468</v>
      </c>
      <c r="BM156" s="179" t="s">
        <v>910</v>
      </c>
    </row>
    <row r="157" customHeight="1" ht="22" customFormat="1" s="12">
      <c r="B157" s="154"/>
      <c r="D157" s="155" t="s">
        <v>71</v>
      </c>
      <c r="E157" s="165" t="s">
        <v>897</v>
      </c>
      <c r="F157" s="165" t="s">
        <v>898</v>
      </c>
      <c r="I157" s="157"/>
      <c r="J157" s="166">
        <f>BK157</f>
        <v>0</v>
      </c>
      <c r="L157" s="154"/>
      <c r="M157" s="159"/>
      <c r="N157" s="160"/>
      <c r="O157" s="160"/>
      <c r="P157" s="161">
        <f>SUM(P158:P159)</f>
        <v>0</v>
      </c>
      <c r="Q157" s="160"/>
      <c r="R157" s="161">
        <f>SUM(R158:R159)</f>
        <v>0</v>
      </c>
      <c r="S157" s="160"/>
      <c r="T157" s="162">
        <f>SUM(T158:T159)</f>
        <v>0</v>
      </c>
      <c r="AR157" s="155" t="s">
        <v>84</v>
      </c>
      <c r="AT157" s="163" t="s">
        <v>71</v>
      </c>
      <c r="AU157" s="163" t="s">
        <v>79</v>
      </c>
      <c r="AY157" s="155" t="s">
        <v>182</v>
      </c>
      <c r="BK157" s="164">
        <f>SUM(BK158:BK159)</f>
        <v>0</v>
      </c>
    </row>
    <row r="158" customHeight="1" ht="16" customFormat="1" s="2">
      <c r="A158" s="33"/>
      <c r="B158" s="167"/>
      <c r="C158" s="168" t="s">
        <v>557</v>
      </c>
      <c r="D158" s="168" t="s">
        <v>185</v>
      </c>
      <c r="E158" s="169" t="s">
        <v>1777</v>
      </c>
      <c r="F158" s="170" t="s">
        <v>1778</v>
      </c>
      <c r="G158" s="171" t="s">
        <v>327</v>
      </c>
      <c r="H158" s="172">
        <v>9</v>
      </c>
      <c r="I158" s="173"/>
      <c r="J158" s="172">
        <f>ROUND(I158*H158,3)</f>
        <v>0</v>
      </c>
      <c r="K158" s="174"/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468</v>
      </c>
      <c r="AT158" s="179" t="s">
        <v>185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468</v>
      </c>
      <c r="BM158" s="179" t="s">
        <v>1031</v>
      </c>
    </row>
    <row r="159" customHeight="1" ht="21" customFormat="1" s="2">
      <c r="A159" s="33"/>
      <c r="B159" s="167"/>
      <c r="C159" s="168" t="s">
        <v>573</v>
      </c>
      <c r="D159" s="168" t="s">
        <v>185</v>
      </c>
      <c r="E159" s="169" t="s">
        <v>1779</v>
      </c>
      <c r="F159" s="170" t="s">
        <v>1780</v>
      </c>
      <c r="G159" s="171" t="s">
        <v>895</v>
      </c>
      <c r="H159" s="173"/>
      <c r="I159" s="173"/>
      <c r="J159" s="172">
        <f>ROUND(I159*H159,3)</f>
        <v>0</v>
      </c>
      <c r="K159" s="174"/>
      <c r="L159" s="34"/>
      <c r="M159" s="230" t="s">
        <v>1</v>
      </c>
      <c r="N159" s="231" t="s">
        <v>38</v>
      </c>
      <c r="O159" s="232"/>
      <c r="P159" s="233">
        <f>O159*H159</f>
        <v>0</v>
      </c>
      <c r="Q159" s="233">
        <v>0</v>
      </c>
      <c r="R159" s="233">
        <f>Q159*H159</f>
        <v>0</v>
      </c>
      <c r="S159" s="233">
        <v>0</v>
      </c>
      <c r="T159" s="234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468</v>
      </c>
      <c r="AT159" s="179" t="s">
        <v>185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468</v>
      </c>
      <c r="BM159" s="179" t="s">
        <v>1042</v>
      </c>
    </row>
    <row r="160" customHeight="1" ht="6" customFormat="1" s="2">
      <c r="A160" s="33"/>
      <c r="B160" s="48"/>
      <c r="C160" s="49"/>
      <c r="D160" s="49"/>
      <c r="E160" s="49"/>
      <c r="F160" s="49"/>
      <c r="G160" s="49"/>
      <c r="H160" s="49"/>
      <c r="I160" s="126"/>
      <c r="J160" s="49"/>
      <c r="K160" s="49"/>
      <c r="L160" s="34"/>
      <c r="M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</sheetData>
  <autoFilter ref="C127:K159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4:H114"/>
    <mergeCell ref="E116:H116"/>
    <mergeCell ref="E118:H118"/>
    <mergeCell ref="E120:H12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123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1521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1907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1938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ROUND(J126,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ROUND((SUM(BE126:BE171)),  2)</f>
        <v>0</v>
      </c>
      <c r="G37" s="33"/>
      <c r="H37" s="33"/>
      <c r="I37" s="113">
        <v>0.2</v>
      </c>
      <c r="J37" s="112">
        <f>ROUND(((SUM(BE126:BE171))*I37),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ROUND((SUM(BF126:BF171)),  2)</f>
        <v>0</v>
      </c>
      <c r="G38" s="33"/>
      <c r="H38" s="33"/>
      <c r="I38" s="113">
        <v>0.2</v>
      </c>
      <c r="J38" s="112">
        <f>ROUND(((SUM(BF126:BF171))*I38),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ROUND((SUM(BG126:BG171)),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ROUND((SUM(BH126:BH171)),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ROUND((SUM(BI126:BI171)),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1521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1907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E.2.2.C - Zariaďovacie predmety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J126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159</v>
      </c>
      <c r="E101" s="134"/>
      <c r="F101" s="134"/>
      <c r="G101" s="134"/>
      <c r="H101" s="134"/>
      <c r="I101" s="135"/>
      <c r="J101" s="136">
        <f>J127</f>
        <v>0</v>
      </c>
      <c r="L101" s="132"/>
    </row>
    <row r="102" customHeight="1" ht="19" customFormat="1" s="10">
      <c r="B102" s="137"/>
      <c r="D102" s="138" t="s">
        <v>644</v>
      </c>
      <c r="E102" s="139"/>
      <c r="F102" s="139"/>
      <c r="G102" s="139"/>
      <c r="H102" s="139"/>
      <c r="I102" s="140"/>
      <c r="J102" s="141">
        <f>J128</f>
        <v>0</v>
      </c>
      <c r="L102" s="137"/>
    </row>
    <row r="103" customHeight="1" ht="21" customFormat="1" s="2">
      <c r="A103" s="33"/>
      <c r="B103" s="34"/>
      <c r="C103" s="33"/>
      <c r="D103" s="33"/>
      <c r="E103" s="33"/>
      <c r="F103" s="33"/>
      <c r="G103" s="33"/>
      <c r="H103" s="33"/>
      <c r="I103" s="10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customHeight="1" ht="6" customFormat="1" s="2">
      <c r="A104" s="33"/>
      <c r="B104" s="48"/>
      <c r="C104" s="49"/>
      <c r="D104" s="49"/>
      <c r="E104" s="49"/>
      <c r="F104" s="49"/>
      <c r="G104" s="49"/>
      <c r="H104" s="49"/>
      <c r="I104" s="126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customHeight="1" ht="6" customFormat="1" s="2">
      <c r="A108" s="33"/>
      <c r="B108" s="50"/>
      <c r="C108" s="51"/>
      <c r="D108" s="51"/>
      <c r="E108" s="51"/>
      <c r="F108" s="51"/>
      <c r="G108" s="51"/>
      <c r="H108" s="51"/>
      <c r="I108" s="127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customHeight="1" ht="24" customFormat="1" s="2">
      <c r="A109" s="33"/>
      <c r="B109" s="34"/>
      <c r="C109" s="22" t="s">
        <v>168</v>
      </c>
      <c r="D109" s="33"/>
      <c r="E109" s="33"/>
      <c r="F109" s="33"/>
      <c r="G109" s="33"/>
      <c r="H109" s="33"/>
      <c r="I109" s="10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customHeight="1" ht="6" customFormat="1" s="2">
      <c r="A110" s="33"/>
      <c r="B110" s="34"/>
      <c r="C110" s="33"/>
      <c r="D110" s="33"/>
      <c r="E110" s="33"/>
      <c r="F110" s="33"/>
      <c r="G110" s="33"/>
      <c r="H110" s="33"/>
      <c r="I110" s="10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12" customFormat="1" s="2">
      <c r="A111" s="33"/>
      <c r="B111" s="34"/>
      <c r="C111" s="28" t="s">
        <v>14</v>
      </c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23" customFormat="1" s="2">
      <c r="A112" s="33"/>
      <c r="B112" s="34"/>
      <c r="C112" s="33"/>
      <c r="D112" s="33"/>
      <c r="E112" s="282" t="str">
        <f>E7</f>
        <v>Výmena vnútorných rozvodov ZTI (voda, kanál) - II. sekcia a stavebné úpravy soc. zariadení – IV. sekcia </v>
      </c>
      <c r="F112" s="283"/>
      <c r="G112" s="283"/>
      <c r="H112" s="28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2" customFormat="1" s="1">
      <c r="B113" s="21"/>
      <c r="C113" s="28" t="s">
        <v>146</v>
      </c>
      <c r="I113" s="99"/>
      <c r="L113" s="21"/>
    </row>
    <row r="114" customHeight="1" ht="16" customFormat="1" s="1">
      <c r="B114" s="21"/>
      <c r="E114" s="282" t="s">
        <v>1521</v>
      </c>
      <c r="F114" s="266"/>
      <c r="G114" s="266"/>
      <c r="H114" s="266"/>
      <c r="I114" s="99"/>
      <c r="L114" s="21"/>
    </row>
    <row r="115" customHeight="1" ht="12" customFormat="1" s="1">
      <c r="B115" s="21"/>
      <c r="C115" s="28" t="s">
        <v>148</v>
      </c>
      <c r="I115" s="99"/>
      <c r="L115" s="21"/>
    </row>
    <row r="116" customHeight="1" ht="16" customFormat="1" s="2">
      <c r="A116" s="33"/>
      <c r="B116" s="34"/>
      <c r="C116" s="33"/>
      <c r="D116" s="33"/>
      <c r="E116" s="284" t="s">
        <v>1907</v>
      </c>
      <c r="F116" s="285"/>
      <c r="G116" s="285"/>
      <c r="H116" s="285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12" customFormat="1" s="2">
      <c r="A117" s="33"/>
      <c r="B117" s="34"/>
      <c r="C117" s="28" t="s">
        <v>150</v>
      </c>
      <c r="D117" s="33"/>
      <c r="E117" s="33"/>
      <c r="F117" s="33"/>
      <c r="G117" s="33"/>
      <c r="H117" s="33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customHeight="1" ht="16" customFormat="1" s="2">
      <c r="A118" s="33"/>
      <c r="B118" s="34"/>
      <c r="C118" s="33"/>
      <c r="D118" s="33"/>
      <c r="E118" s="238" t="str">
        <f>E13</f>
        <v>E.2.2.C - Zariaďovacie predmety</v>
      </c>
      <c r="F118" s="285"/>
      <c r="G118" s="285"/>
      <c r="H118" s="285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6" customFormat="1" s="2">
      <c r="A119" s="33"/>
      <c r="B119" s="34"/>
      <c r="C119" s="33"/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12" customFormat="1" s="2">
      <c r="A120" s="33"/>
      <c r="B120" s="34"/>
      <c r="C120" s="28" t="s">
        <v>17</v>
      </c>
      <c r="D120" s="33"/>
      <c r="E120" s="33"/>
      <c r="F120" s="26">
        <f>F16</f>
      </c>
      <c r="G120" s="33"/>
      <c r="H120" s="33"/>
      <c r="I120" s="104" t="s">
        <v>19</v>
      </c>
      <c r="J120" s="56">
        <f>IF(J16="","",J16)</f>
        <v>43950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6" customFormat="1" s="2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25" customFormat="1" s="2">
      <c r="A122" s="33"/>
      <c r="B122" s="34"/>
      <c r="C122" s="28" t="s">
        <v>20</v>
      </c>
      <c r="D122" s="33"/>
      <c r="E122" s="33"/>
      <c r="F122" s="26" t="str">
        <f>E19</f>
        <v>UNIVERZITA PAVLA JOZEFA ŠAFÁRIKA V KOŠICIACH</v>
      </c>
      <c r="G122" s="33"/>
      <c r="H122" s="33"/>
      <c r="I122" s="104" t="s">
        <v>26</v>
      </c>
      <c r="J122" s="31" t="str">
        <f>E25</f>
        <v>d.g.A. design graphic architecture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Format="1" s="2">
      <c r="A123" s="33"/>
      <c r="B123" s="34"/>
      <c r="C123" s="28" t="s">
        <v>24</v>
      </c>
      <c r="D123" s="33"/>
      <c r="E123" s="33"/>
      <c r="F123" s="26" t="str">
        <f>IF(E22="","",E22)</f>
        <v>Vyplň údaj</v>
      </c>
      <c r="G123" s="33"/>
      <c r="H123" s="33"/>
      <c r="I123" s="104" t="s">
        <v>30</v>
      </c>
      <c r="J123" s="31">
        <f>E28</f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9" customFormat="1" s="2">
      <c r="A124" s="33"/>
      <c r="B124" s="34"/>
      <c r="C124" s="33"/>
      <c r="D124" s="33"/>
      <c r="E124" s="33"/>
      <c r="F124" s="33"/>
      <c r="G124" s="33"/>
      <c r="H124" s="33"/>
      <c r="I124" s="10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Height="1" ht="29" customFormat="1" s="11">
      <c r="A125" s="142"/>
      <c r="B125" s="143"/>
      <c r="C125" s="144" t="s">
        <v>169</v>
      </c>
      <c r="D125" s="145" t="s">
        <v>57</v>
      </c>
      <c r="E125" s="145" t="s">
        <v>53</v>
      </c>
      <c r="F125" s="145" t="s">
        <v>54</v>
      </c>
      <c r="G125" s="145" t="s">
        <v>170</v>
      </c>
      <c r="H125" s="145" t="s">
        <v>171</v>
      </c>
      <c r="I125" s="146" t="s">
        <v>172</v>
      </c>
      <c r="J125" s="147" t="s">
        <v>154</v>
      </c>
      <c r="K125" s="148" t="s">
        <v>173</v>
      </c>
      <c r="L125" s="149"/>
      <c r="M125" s="63" t="s">
        <v>1</v>
      </c>
      <c r="N125" s="64" t="s">
        <v>36</v>
      </c>
      <c r="O125" s="64" t="s">
        <v>174</v>
      </c>
      <c r="P125" s="64" t="s">
        <v>175</v>
      </c>
      <c r="Q125" s="64" t="s">
        <v>176</v>
      </c>
      <c r="R125" s="64" t="s">
        <v>177</v>
      </c>
      <c r="S125" s="64" t="s">
        <v>178</v>
      </c>
      <c r="T125" s="65" t="s">
        <v>179</v>
      </c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</row>
    <row r="126" customHeight="1" ht="22" customFormat="1" s="2">
      <c r="A126" s="33"/>
      <c r="B126" s="34"/>
      <c r="C126" s="70" t="s">
        <v>155</v>
      </c>
      <c r="D126" s="33"/>
      <c r="E126" s="33"/>
      <c r="F126" s="33"/>
      <c r="G126" s="33"/>
      <c r="H126" s="33"/>
      <c r="I126" s="103"/>
      <c r="J126" s="150">
        <f>BK126</f>
        <v>0</v>
      </c>
      <c r="K126" s="33"/>
      <c r="L126" s="34"/>
      <c r="M126" s="66"/>
      <c r="N126" s="57"/>
      <c r="O126" s="67"/>
      <c r="P126" s="151">
        <f>P127</f>
        <v>0</v>
      </c>
      <c r="Q126" s="67"/>
      <c r="R126" s="151">
        <f>R127</f>
        <v>0</v>
      </c>
      <c r="S126" s="67"/>
      <c r="T126" s="152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71</v>
      </c>
      <c r="AU126" s="18" t="s">
        <v>156</v>
      </c>
      <c r="BK126" s="153">
        <f>BK127</f>
        <v>0</v>
      </c>
    </row>
    <row r="127" customHeight="1" ht="25" customFormat="1" s="12">
      <c r="B127" s="154"/>
      <c r="D127" s="155" t="s">
        <v>71</v>
      </c>
      <c r="E127" s="156" t="s">
        <v>479</v>
      </c>
      <c r="F127" s="156" t="s">
        <v>480</v>
      </c>
      <c r="I127" s="157"/>
      <c r="J127" s="158">
        <f>BK127</f>
        <v>0</v>
      </c>
      <c r="L127" s="154"/>
      <c r="M127" s="159"/>
      <c r="N127" s="160"/>
      <c r="O127" s="160"/>
      <c r="P127" s="161">
        <f>P128</f>
        <v>0</v>
      </c>
      <c r="Q127" s="160"/>
      <c r="R127" s="161">
        <f>R128</f>
        <v>0</v>
      </c>
      <c r="S127" s="160"/>
      <c r="T127" s="162">
        <f>T128</f>
        <v>0</v>
      </c>
      <c r="AR127" s="155" t="s">
        <v>84</v>
      </c>
      <c r="AT127" s="163" t="s">
        <v>71</v>
      </c>
      <c r="AU127" s="163" t="s">
        <v>72</v>
      </c>
      <c r="AY127" s="155" t="s">
        <v>182</v>
      </c>
      <c r="BK127" s="164">
        <f>BK128</f>
        <v>0</v>
      </c>
    </row>
    <row r="128" customHeight="1" ht="22" customFormat="1" s="12">
      <c r="B128" s="154"/>
      <c r="D128" s="155" t="s">
        <v>71</v>
      </c>
      <c r="E128" s="165" t="s">
        <v>861</v>
      </c>
      <c r="F128" s="165" t="s">
        <v>862</v>
      </c>
      <c r="I128" s="157"/>
      <c r="J128" s="166">
        <f>BK128</f>
        <v>0</v>
      </c>
      <c r="L128" s="154"/>
      <c r="M128" s="159"/>
      <c r="N128" s="160"/>
      <c r="O128" s="160"/>
      <c r="P128" s="161">
        <f>SUM(P129:P171)</f>
        <v>0</v>
      </c>
      <c r="Q128" s="160"/>
      <c r="R128" s="161">
        <f>SUM(R129:R171)</f>
        <v>0</v>
      </c>
      <c r="S128" s="160"/>
      <c r="T128" s="162">
        <f>SUM(T129:T171)</f>
        <v>0</v>
      </c>
      <c r="AR128" s="155" t="s">
        <v>84</v>
      </c>
      <c r="AT128" s="163" t="s">
        <v>71</v>
      </c>
      <c r="AU128" s="163" t="s">
        <v>79</v>
      </c>
      <c r="AY128" s="155" t="s">
        <v>182</v>
      </c>
      <c r="BK128" s="164">
        <f>SUM(BK129:BK171)</f>
        <v>0</v>
      </c>
    </row>
    <row r="129" customHeight="1" ht="21" customFormat="1" s="2">
      <c r="A129" s="33"/>
      <c r="B129" s="167"/>
      <c r="C129" s="168" t="s">
        <v>79</v>
      </c>
      <c r="D129" s="168" t="s">
        <v>185</v>
      </c>
      <c r="E129" s="169" t="s">
        <v>1791</v>
      </c>
      <c r="F129" s="170" t="s">
        <v>1792</v>
      </c>
      <c r="G129" s="171" t="s">
        <v>1788</v>
      </c>
      <c r="H129" s="172">
        <v>30</v>
      </c>
      <c r="I129" s="173"/>
      <c r="J129" s="172">
        <f>ROUND(I129*H129,3)</f>
        <v>0</v>
      </c>
      <c r="K129" s="174"/>
      <c r="L129" s="34"/>
      <c r="M129" s="175" t="s">
        <v>1</v>
      </c>
      <c r="N129" s="17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468</v>
      </c>
      <c r="AT129" s="179" t="s">
        <v>185</v>
      </c>
      <c r="AU129" s="179" t="s">
        <v>84</v>
      </c>
      <c r="AY129" s="18" t="s">
        <v>182</v>
      </c>
      <c r="BE129" s="180">
        <f>IF(N129="základná",J129,0)</f>
        <v>0</v>
      </c>
      <c r="BF129" s="180">
        <f>IF(N129="znížená",J129,0)</f>
        <v>0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8" t="s">
        <v>84</v>
      </c>
      <c r="BK129" s="181">
        <f>ROUND(I129*H129,3)</f>
        <v>0</v>
      </c>
      <c r="BL129" s="18" t="s">
        <v>468</v>
      </c>
      <c r="BM129" s="179" t="s">
        <v>84</v>
      </c>
    </row>
    <row r="130" customHeight="1" ht="21" customFormat="1" s="2">
      <c r="A130" s="33"/>
      <c r="B130" s="167"/>
      <c r="C130" s="168" t="s">
        <v>84</v>
      </c>
      <c r="D130" s="168" t="s">
        <v>185</v>
      </c>
      <c r="E130" s="169" t="s">
        <v>1793</v>
      </c>
      <c r="F130" s="170" t="s">
        <v>1794</v>
      </c>
      <c r="G130" s="171" t="s">
        <v>327</v>
      </c>
      <c r="H130" s="172">
        <v>30</v>
      </c>
      <c r="I130" s="173"/>
      <c r="J130" s="172">
        <f>ROUND(I130*H130,3)</f>
        <v>0</v>
      </c>
      <c r="K130" s="174"/>
      <c r="L130" s="34"/>
      <c r="M130" s="175" t="s">
        <v>1</v>
      </c>
      <c r="N130" s="176" t="s">
        <v>38</v>
      </c>
      <c r="O130" s="59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9" t="s">
        <v>468</v>
      </c>
      <c r="AT130" s="179" t="s">
        <v>185</v>
      </c>
      <c r="AU130" s="179" t="s">
        <v>84</v>
      </c>
      <c r="AY130" s="18" t="s">
        <v>182</v>
      </c>
      <c r="BE130" s="180">
        <f>IF(N130="základná",J130,0)</f>
        <v>0</v>
      </c>
      <c r="BF130" s="180">
        <f>IF(N130="znížená",J130,0)</f>
        <v>0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8" t="s">
        <v>84</v>
      </c>
      <c r="BK130" s="181">
        <f>ROUND(I130*H130,3)</f>
        <v>0</v>
      </c>
      <c r="BL130" s="18" t="s">
        <v>468</v>
      </c>
      <c r="BM130" s="179" t="s">
        <v>189</v>
      </c>
    </row>
    <row r="131" customHeight="1" ht="21" customFormat="1" s="2">
      <c r="A131" s="33"/>
      <c r="B131" s="167"/>
      <c r="C131" s="217" t="s">
        <v>89</v>
      </c>
      <c r="D131" s="217" t="s">
        <v>602</v>
      </c>
      <c r="E131" s="218" t="s">
        <v>1795</v>
      </c>
      <c r="F131" s="219" t="s">
        <v>1796</v>
      </c>
      <c r="G131" s="220" t="s">
        <v>327</v>
      </c>
      <c r="H131" s="221">
        <v>24</v>
      </c>
      <c r="I131" s="222"/>
      <c r="J131" s="221">
        <f>ROUND(I131*H131,3)</f>
        <v>0</v>
      </c>
      <c r="K131" s="223"/>
      <c r="L131" s="224"/>
      <c r="M131" s="225" t="s">
        <v>1</v>
      </c>
      <c r="N131" s="22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620</v>
      </c>
      <c r="AT131" s="179" t="s">
        <v>602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468</v>
      </c>
      <c r="BM131" s="179" t="s">
        <v>330</v>
      </c>
    </row>
    <row r="132" customHeight="1" ht="16" customFormat="1" s="2">
      <c r="A132" s="33"/>
      <c r="B132" s="167"/>
      <c r="C132" s="217" t="s">
        <v>189</v>
      </c>
      <c r="D132" s="217" t="s">
        <v>602</v>
      </c>
      <c r="E132" s="218" t="s">
        <v>1939</v>
      </c>
      <c r="F132" s="219" t="s">
        <v>1940</v>
      </c>
      <c r="G132" s="220" t="s">
        <v>327</v>
      </c>
      <c r="H132" s="221">
        <v>6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620</v>
      </c>
      <c r="AT132" s="179" t="s">
        <v>602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468</v>
      </c>
      <c r="BM132" s="179" t="s">
        <v>366</v>
      </c>
    </row>
    <row r="133" customHeight="1" ht="21" customFormat="1" s="2">
      <c r="A133" s="33"/>
      <c r="B133" s="167"/>
      <c r="C133" s="168" t="s">
        <v>249</v>
      </c>
      <c r="D133" s="168" t="s">
        <v>185</v>
      </c>
      <c r="E133" s="169" t="s">
        <v>1797</v>
      </c>
      <c r="F133" s="170" t="s">
        <v>1798</v>
      </c>
      <c r="G133" s="171" t="s">
        <v>1788</v>
      </c>
      <c r="H133" s="172">
        <v>18</v>
      </c>
      <c r="I133" s="173"/>
      <c r="J133" s="172">
        <f>ROUND(I133*H133,3)</f>
        <v>0</v>
      </c>
      <c r="K133" s="174"/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468</v>
      </c>
      <c r="AT133" s="179" t="s">
        <v>185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468</v>
      </c>
      <c r="BM133" s="179" t="s">
        <v>440</v>
      </c>
    </row>
    <row r="134" customHeight="1" ht="21" customFormat="1" s="2">
      <c r="A134" s="33"/>
      <c r="B134" s="167"/>
      <c r="C134" s="168" t="s">
        <v>330</v>
      </c>
      <c r="D134" s="168" t="s">
        <v>185</v>
      </c>
      <c r="E134" s="169" t="s">
        <v>1799</v>
      </c>
      <c r="F134" s="170" t="s">
        <v>1800</v>
      </c>
      <c r="G134" s="171" t="s">
        <v>327</v>
      </c>
      <c r="H134" s="172">
        <v>18</v>
      </c>
      <c r="I134" s="173"/>
      <c r="J134" s="172">
        <f>ROUND(I134*H134,3)</f>
        <v>0</v>
      </c>
      <c r="K134" s="174"/>
      <c r="L134" s="34"/>
      <c r="M134" s="175" t="s">
        <v>1</v>
      </c>
      <c r="N134" s="17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468</v>
      </c>
      <c r="AT134" s="179" t="s">
        <v>185</v>
      </c>
      <c r="AU134" s="179" t="s">
        <v>84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468</v>
      </c>
      <c r="BM134" s="179" t="s">
        <v>449</v>
      </c>
    </row>
    <row r="135" customHeight="1" ht="21" customFormat="1" s="2">
      <c r="A135" s="33"/>
      <c r="B135" s="167"/>
      <c r="C135" s="217" t="s">
        <v>360</v>
      </c>
      <c r="D135" s="217" t="s">
        <v>602</v>
      </c>
      <c r="E135" s="218" t="s">
        <v>1801</v>
      </c>
      <c r="F135" s="219" t="s">
        <v>1802</v>
      </c>
      <c r="G135" s="220" t="s">
        <v>327</v>
      </c>
      <c r="H135" s="221">
        <v>18</v>
      </c>
      <c r="I135" s="222"/>
      <c r="J135" s="221">
        <f>ROUND(I135*H135,3)</f>
        <v>0</v>
      </c>
      <c r="K135" s="223"/>
      <c r="L135" s="224"/>
      <c r="M135" s="225" t="s">
        <v>1</v>
      </c>
      <c r="N135" s="22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620</v>
      </c>
      <c r="AT135" s="179" t="s">
        <v>602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468</v>
      </c>
      <c r="BM135" s="179" t="s">
        <v>458</v>
      </c>
    </row>
    <row r="136" customHeight="1" ht="16" customFormat="1" s="2">
      <c r="A136" s="33"/>
      <c r="B136" s="167"/>
      <c r="C136" s="217" t="s">
        <v>366</v>
      </c>
      <c r="D136" s="217" t="s">
        <v>602</v>
      </c>
      <c r="E136" s="218" t="s">
        <v>1803</v>
      </c>
      <c r="F136" s="219" t="s">
        <v>1804</v>
      </c>
      <c r="G136" s="220" t="s">
        <v>327</v>
      </c>
      <c r="H136" s="221">
        <v>6</v>
      </c>
      <c r="I136" s="222"/>
      <c r="J136" s="221">
        <f>ROUND(I136*H136,3)</f>
        <v>0</v>
      </c>
      <c r="K136" s="223"/>
      <c r="L136" s="224"/>
      <c r="M136" s="225" t="s">
        <v>1</v>
      </c>
      <c r="N136" s="22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620</v>
      </c>
      <c r="AT136" s="179" t="s">
        <v>602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468</v>
      </c>
      <c r="BM136" s="179" t="s">
        <v>468</v>
      </c>
    </row>
    <row r="137" customHeight="1" ht="21" customFormat="1" s="2">
      <c r="A137" s="33"/>
      <c r="B137" s="167"/>
      <c r="C137" s="168" t="s">
        <v>183</v>
      </c>
      <c r="D137" s="168" t="s">
        <v>185</v>
      </c>
      <c r="E137" s="169" t="s">
        <v>1805</v>
      </c>
      <c r="F137" s="170" t="s">
        <v>1806</v>
      </c>
      <c r="G137" s="171" t="s">
        <v>327</v>
      </c>
      <c r="H137" s="172">
        <v>30</v>
      </c>
      <c r="I137" s="173"/>
      <c r="J137" s="172">
        <f>ROUND(I137*H137,3)</f>
        <v>0</v>
      </c>
      <c r="K137" s="174"/>
      <c r="L137" s="34"/>
      <c r="M137" s="175" t="s">
        <v>1</v>
      </c>
      <c r="N137" s="17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468</v>
      </c>
      <c r="AT137" s="179" t="s">
        <v>185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468</v>
      </c>
      <c r="BM137" s="179" t="s">
        <v>475</v>
      </c>
    </row>
    <row r="138" customHeight="1" ht="16" customFormat="1" s="2">
      <c r="A138" s="33"/>
      <c r="B138" s="167"/>
      <c r="C138" s="217" t="s">
        <v>440</v>
      </c>
      <c r="D138" s="217" t="s">
        <v>602</v>
      </c>
      <c r="E138" s="218" t="s">
        <v>1807</v>
      </c>
      <c r="F138" s="219" t="s">
        <v>1808</v>
      </c>
      <c r="G138" s="220" t="s">
        <v>327</v>
      </c>
      <c r="H138" s="221">
        <v>30</v>
      </c>
      <c r="I138" s="222"/>
      <c r="J138" s="221">
        <f>ROUND(I138*H138,3)</f>
        <v>0</v>
      </c>
      <c r="K138" s="223"/>
      <c r="L138" s="224"/>
      <c r="M138" s="225" t="s">
        <v>1</v>
      </c>
      <c r="N138" s="22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620</v>
      </c>
      <c r="AT138" s="179" t="s">
        <v>602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468</v>
      </c>
      <c r="BM138" s="179" t="s">
        <v>7</v>
      </c>
    </row>
    <row r="139" customHeight="1" ht="21" customFormat="1" s="2">
      <c r="A139" s="33"/>
      <c r="B139" s="167"/>
      <c r="C139" s="217" t="s">
        <v>445</v>
      </c>
      <c r="D139" s="217" t="s">
        <v>602</v>
      </c>
      <c r="E139" s="218" t="s">
        <v>1809</v>
      </c>
      <c r="F139" s="219" t="s">
        <v>1810</v>
      </c>
      <c r="G139" s="220" t="s">
        <v>327</v>
      </c>
      <c r="H139" s="221">
        <v>30</v>
      </c>
      <c r="I139" s="222"/>
      <c r="J139" s="221">
        <f>ROUND(I139*H139,3)</f>
        <v>0</v>
      </c>
      <c r="K139" s="223"/>
      <c r="L139" s="224"/>
      <c r="M139" s="225" t="s">
        <v>1</v>
      </c>
      <c r="N139" s="22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620</v>
      </c>
      <c r="AT139" s="179" t="s">
        <v>602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468</v>
      </c>
      <c r="BM139" s="179" t="s">
        <v>511</v>
      </c>
    </row>
    <row r="140" customHeight="1" ht="16" customFormat="1" s="2">
      <c r="A140" s="33"/>
      <c r="B140" s="167"/>
      <c r="C140" s="168" t="s">
        <v>449</v>
      </c>
      <c r="D140" s="168" t="s">
        <v>185</v>
      </c>
      <c r="E140" s="169" t="s">
        <v>1941</v>
      </c>
      <c r="F140" s="170" t="s">
        <v>1942</v>
      </c>
      <c r="G140" s="171" t="s">
        <v>327</v>
      </c>
      <c r="H140" s="172">
        <v>30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468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468</v>
      </c>
      <c r="BM140" s="179" t="s">
        <v>532</v>
      </c>
    </row>
    <row r="141" customHeight="1" ht="21" customFormat="1" s="2">
      <c r="A141" s="33"/>
      <c r="B141" s="167"/>
      <c r="C141" s="168" t="s">
        <v>454</v>
      </c>
      <c r="D141" s="168" t="s">
        <v>185</v>
      </c>
      <c r="E141" s="169" t="s">
        <v>1811</v>
      </c>
      <c r="F141" s="170" t="s">
        <v>1812</v>
      </c>
      <c r="G141" s="171" t="s">
        <v>327</v>
      </c>
      <c r="H141" s="172">
        <v>3</v>
      </c>
      <c r="I141" s="173"/>
      <c r="J141" s="172">
        <f>ROUND(I141*H141,3)</f>
        <v>0</v>
      </c>
      <c r="K141" s="174"/>
      <c r="L141" s="34"/>
      <c r="M141" s="175" t="s">
        <v>1</v>
      </c>
      <c r="N141" s="17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468</v>
      </c>
      <c r="AT141" s="179" t="s">
        <v>185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468</v>
      </c>
      <c r="BM141" s="179" t="s">
        <v>557</v>
      </c>
    </row>
    <row r="142" customHeight="1" ht="21" customFormat="1" s="2">
      <c r="A142" s="33"/>
      <c r="B142" s="167"/>
      <c r="C142" s="217" t="s">
        <v>458</v>
      </c>
      <c r="D142" s="217" t="s">
        <v>602</v>
      </c>
      <c r="E142" s="218" t="s">
        <v>1813</v>
      </c>
      <c r="F142" s="219" t="s">
        <v>1814</v>
      </c>
      <c r="G142" s="220" t="s">
        <v>327</v>
      </c>
      <c r="H142" s="221">
        <v>3</v>
      </c>
      <c r="I142" s="222"/>
      <c r="J142" s="221">
        <f>ROUND(I142*H142,3)</f>
        <v>0</v>
      </c>
      <c r="K142" s="223"/>
      <c r="L142" s="224"/>
      <c r="M142" s="225" t="s">
        <v>1</v>
      </c>
      <c r="N142" s="22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620</v>
      </c>
      <c r="AT142" s="179" t="s">
        <v>602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468</v>
      </c>
      <c r="BM142" s="179" t="s">
        <v>606</v>
      </c>
    </row>
    <row r="143" customHeight="1" ht="21" customFormat="1" s="2">
      <c r="A143" s="33"/>
      <c r="B143" s="167"/>
      <c r="C143" s="168" t="s">
        <v>463</v>
      </c>
      <c r="D143" s="168" t="s">
        <v>185</v>
      </c>
      <c r="E143" s="169" t="s">
        <v>1821</v>
      </c>
      <c r="F143" s="170" t="s">
        <v>1822</v>
      </c>
      <c r="G143" s="171" t="s">
        <v>1788</v>
      </c>
      <c r="H143" s="172">
        <v>30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468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468</v>
      </c>
      <c r="BM143" s="179" t="s">
        <v>623</v>
      </c>
    </row>
    <row r="144" customHeight="1" ht="21" customFormat="1" s="2">
      <c r="A144" s="33"/>
      <c r="B144" s="167"/>
      <c r="C144" s="168" t="s">
        <v>468</v>
      </c>
      <c r="D144" s="168" t="s">
        <v>185</v>
      </c>
      <c r="E144" s="169" t="s">
        <v>1823</v>
      </c>
      <c r="F144" s="170" t="s">
        <v>1824</v>
      </c>
      <c r="G144" s="171" t="s">
        <v>327</v>
      </c>
      <c r="H144" s="172">
        <v>6</v>
      </c>
      <c r="I144" s="173"/>
      <c r="J144" s="172">
        <f>ROUND(I144*H144,3)</f>
        <v>0</v>
      </c>
      <c r="K144" s="174"/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468</v>
      </c>
      <c r="AT144" s="179" t="s">
        <v>185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468</v>
      </c>
      <c r="BM144" s="179" t="s">
        <v>620</v>
      </c>
    </row>
    <row r="145" customHeight="1" ht="21" customFormat="1" s="2">
      <c r="A145" s="33"/>
      <c r="B145" s="167"/>
      <c r="C145" s="217" t="s">
        <v>348</v>
      </c>
      <c r="D145" s="217" t="s">
        <v>602</v>
      </c>
      <c r="E145" s="218" t="s">
        <v>1943</v>
      </c>
      <c r="F145" s="219" t="s">
        <v>1944</v>
      </c>
      <c r="G145" s="220" t="s">
        <v>327</v>
      </c>
      <c r="H145" s="221">
        <v>6</v>
      </c>
      <c r="I145" s="222"/>
      <c r="J145" s="221">
        <f>ROUND(I145*H145,3)</f>
        <v>0</v>
      </c>
      <c r="K145" s="223"/>
      <c r="L145" s="224"/>
      <c r="M145" s="225" t="s">
        <v>1</v>
      </c>
      <c r="N145" s="22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620</v>
      </c>
      <c r="AT145" s="179" t="s">
        <v>602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468</v>
      </c>
      <c r="BM145" s="179" t="s">
        <v>936</v>
      </c>
    </row>
    <row r="146" customHeight="1" ht="21" customFormat="1" s="2">
      <c r="A146" s="33"/>
      <c r="B146" s="167"/>
      <c r="C146" s="168" t="s">
        <v>475</v>
      </c>
      <c r="D146" s="168" t="s">
        <v>185</v>
      </c>
      <c r="E146" s="169" t="s">
        <v>1945</v>
      </c>
      <c r="F146" s="170" t="s">
        <v>1946</v>
      </c>
      <c r="G146" s="171" t="s">
        <v>327</v>
      </c>
      <c r="H146" s="172">
        <v>24</v>
      </c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468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468</v>
      </c>
      <c r="BM146" s="179" t="s">
        <v>944</v>
      </c>
    </row>
    <row r="147" customHeight="1" ht="21" customFormat="1" s="2">
      <c r="A147" s="33"/>
      <c r="B147" s="167"/>
      <c r="C147" s="217" t="s">
        <v>387</v>
      </c>
      <c r="D147" s="217" t="s">
        <v>602</v>
      </c>
      <c r="E147" s="218" t="s">
        <v>1947</v>
      </c>
      <c r="F147" s="219" t="s">
        <v>1948</v>
      </c>
      <c r="G147" s="220" t="s">
        <v>327</v>
      </c>
      <c r="H147" s="221">
        <v>24</v>
      </c>
      <c r="I147" s="222"/>
      <c r="J147" s="221">
        <f>ROUND(I147*H147,3)</f>
        <v>0</v>
      </c>
      <c r="K147" s="223"/>
      <c r="L147" s="224"/>
      <c r="M147" s="225" t="s">
        <v>1</v>
      </c>
      <c r="N147" s="22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620</v>
      </c>
      <c r="AT147" s="179" t="s">
        <v>602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468</v>
      </c>
      <c r="BM147" s="179" t="s">
        <v>866</v>
      </c>
    </row>
    <row r="148" customHeight="1" ht="21" customFormat="1" s="2">
      <c r="A148" s="33"/>
      <c r="B148" s="167"/>
      <c r="C148" s="217" t="s">
        <v>7</v>
      </c>
      <c r="D148" s="217" t="s">
        <v>602</v>
      </c>
      <c r="E148" s="218" t="s">
        <v>1827</v>
      </c>
      <c r="F148" s="219" t="s">
        <v>1828</v>
      </c>
      <c r="G148" s="220" t="s">
        <v>327</v>
      </c>
      <c r="H148" s="221">
        <v>24</v>
      </c>
      <c r="I148" s="222"/>
      <c r="J148" s="221">
        <f>ROUND(I148*H148,3)</f>
        <v>0</v>
      </c>
      <c r="K148" s="223"/>
      <c r="L148" s="224"/>
      <c r="M148" s="225" t="s">
        <v>1</v>
      </c>
      <c r="N148" s="22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620</v>
      </c>
      <c r="AT148" s="179" t="s">
        <v>602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468</v>
      </c>
      <c r="BM148" s="179" t="s">
        <v>962</v>
      </c>
    </row>
    <row r="149" customHeight="1" ht="16" customFormat="1" s="2">
      <c r="A149" s="33"/>
      <c r="B149" s="167"/>
      <c r="C149" s="168" t="s">
        <v>493</v>
      </c>
      <c r="D149" s="168" t="s">
        <v>185</v>
      </c>
      <c r="E149" s="169" t="s">
        <v>1839</v>
      </c>
      <c r="F149" s="170" t="s">
        <v>1840</v>
      </c>
      <c r="G149" s="171" t="s">
        <v>327</v>
      </c>
      <c r="H149" s="172">
        <v>30</v>
      </c>
      <c r="I149" s="173"/>
      <c r="J149" s="172">
        <f>ROUND(I149*H149,3)</f>
        <v>0</v>
      </c>
      <c r="K149" s="174"/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468</v>
      </c>
      <c r="AT149" s="179" t="s">
        <v>185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468</v>
      </c>
      <c r="BM149" s="179" t="s">
        <v>973</v>
      </c>
    </row>
    <row r="150" customHeight="1" ht="21" customFormat="1" s="2">
      <c r="A150" s="33"/>
      <c r="B150" s="167"/>
      <c r="C150" s="217" t="s">
        <v>511</v>
      </c>
      <c r="D150" s="217" t="s">
        <v>602</v>
      </c>
      <c r="E150" s="218" t="s">
        <v>1841</v>
      </c>
      <c r="F150" s="219" t="s">
        <v>1842</v>
      </c>
      <c r="G150" s="220" t="s">
        <v>327</v>
      </c>
      <c r="H150" s="221">
        <v>24</v>
      </c>
      <c r="I150" s="222"/>
      <c r="J150" s="221">
        <f>ROUND(I150*H150,3)</f>
        <v>0</v>
      </c>
      <c r="K150" s="223"/>
      <c r="L150" s="224"/>
      <c r="M150" s="225" t="s">
        <v>1</v>
      </c>
      <c r="N150" s="22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620</v>
      </c>
      <c r="AT150" s="179" t="s">
        <v>602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468</v>
      </c>
      <c r="BM150" s="179" t="s">
        <v>873</v>
      </c>
    </row>
    <row r="151" customHeight="1" ht="16" customFormat="1" s="2">
      <c r="A151" s="33"/>
      <c r="B151" s="167"/>
      <c r="C151" s="217" t="s">
        <v>518</v>
      </c>
      <c r="D151" s="217" t="s">
        <v>602</v>
      </c>
      <c r="E151" s="218" t="s">
        <v>1949</v>
      </c>
      <c r="F151" s="219" t="s">
        <v>1950</v>
      </c>
      <c r="G151" s="220" t="s">
        <v>327</v>
      </c>
      <c r="H151" s="221">
        <v>6</v>
      </c>
      <c r="I151" s="222"/>
      <c r="J151" s="221">
        <f>ROUND(I151*H151,3)</f>
        <v>0</v>
      </c>
      <c r="K151" s="223"/>
      <c r="L151" s="224"/>
      <c r="M151" s="225" t="s">
        <v>1</v>
      </c>
      <c r="N151" s="22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620</v>
      </c>
      <c r="AT151" s="179" t="s">
        <v>602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468</v>
      </c>
      <c r="BM151" s="179" t="s">
        <v>991</v>
      </c>
    </row>
    <row r="152" customHeight="1" ht="16" customFormat="1" s="2">
      <c r="A152" s="33"/>
      <c r="B152" s="167"/>
      <c r="C152" s="168" t="s">
        <v>532</v>
      </c>
      <c r="D152" s="168" t="s">
        <v>185</v>
      </c>
      <c r="E152" s="169" t="s">
        <v>1407</v>
      </c>
      <c r="F152" s="170" t="s">
        <v>1408</v>
      </c>
      <c r="G152" s="171" t="s">
        <v>327</v>
      </c>
      <c r="H152" s="172">
        <v>12</v>
      </c>
      <c r="I152" s="173"/>
      <c r="J152" s="172">
        <f>ROUND(I152*H152,3)</f>
        <v>0</v>
      </c>
      <c r="K152" s="174"/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468</v>
      </c>
      <c r="AT152" s="179" t="s">
        <v>185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468</v>
      </c>
      <c r="BM152" s="179" t="s">
        <v>999</v>
      </c>
    </row>
    <row r="153" customHeight="1" ht="16" customFormat="1" s="2">
      <c r="A153" s="33"/>
      <c r="B153" s="167"/>
      <c r="C153" s="217" t="s">
        <v>551</v>
      </c>
      <c r="D153" s="217" t="s">
        <v>602</v>
      </c>
      <c r="E153" s="218" t="s">
        <v>1951</v>
      </c>
      <c r="F153" s="219" t="s">
        <v>1952</v>
      </c>
      <c r="G153" s="220" t="s">
        <v>327</v>
      </c>
      <c r="H153" s="221">
        <v>12</v>
      </c>
      <c r="I153" s="222"/>
      <c r="J153" s="221">
        <f>ROUND(I153*H153,3)</f>
        <v>0</v>
      </c>
      <c r="K153" s="223"/>
      <c r="L153" s="224"/>
      <c r="M153" s="225" t="s">
        <v>1</v>
      </c>
      <c r="N153" s="22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620</v>
      </c>
      <c r="AT153" s="179" t="s">
        <v>602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468</v>
      </c>
      <c r="BM153" s="179" t="s">
        <v>910</v>
      </c>
    </row>
    <row r="154" customHeight="1" ht="16" customFormat="1" s="2">
      <c r="A154" s="33"/>
      <c r="B154" s="167"/>
      <c r="C154" s="168" t="s">
        <v>557</v>
      </c>
      <c r="D154" s="168" t="s">
        <v>185</v>
      </c>
      <c r="E154" s="169" t="s">
        <v>1953</v>
      </c>
      <c r="F154" s="170" t="s">
        <v>1954</v>
      </c>
      <c r="G154" s="171" t="s">
        <v>327</v>
      </c>
      <c r="H154" s="172">
        <v>15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468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468</v>
      </c>
      <c r="BM154" s="179" t="s">
        <v>1031</v>
      </c>
    </row>
    <row r="155" customHeight="1" ht="16" customFormat="1" s="2">
      <c r="A155" s="33"/>
      <c r="B155" s="167"/>
      <c r="C155" s="217" t="s">
        <v>573</v>
      </c>
      <c r="D155" s="217" t="s">
        <v>602</v>
      </c>
      <c r="E155" s="218" t="s">
        <v>1955</v>
      </c>
      <c r="F155" s="219" t="s">
        <v>1956</v>
      </c>
      <c r="G155" s="220" t="s">
        <v>327</v>
      </c>
      <c r="H155" s="221">
        <v>15</v>
      </c>
      <c r="I155" s="222"/>
      <c r="J155" s="221">
        <f>ROUND(I155*H155,3)</f>
        <v>0</v>
      </c>
      <c r="K155" s="223"/>
      <c r="L155" s="224"/>
      <c r="M155" s="225" t="s">
        <v>1</v>
      </c>
      <c r="N155" s="22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620</v>
      </c>
      <c r="AT155" s="179" t="s">
        <v>602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468</v>
      </c>
      <c r="BM155" s="179" t="s">
        <v>1042</v>
      </c>
    </row>
    <row r="156" customHeight="1" ht="21" customFormat="1" s="2">
      <c r="A156" s="33"/>
      <c r="B156" s="167"/>
      <c r="C156" s="168" t="s">
        <v>606</v>
      </c>
      <c r="D156" s="168" t="s">
        <v>185</v>
      </c>
      <c r="E156" s="169" t="s">
        <v>1849</v>
      </c>
      <c r="F156" s="170" t="s">
        <v>1850</v>
      </c>
      <c r="G156" s="171" t="s">
        <v>1788</v>
      </c>
      <c r="H156" s="172">
        <v>3</v>
      </c>
      <c r="I156" s="173"/>
      <c r="J156" s="172">
        <f>ROUND(I156*H156,3)</f>
        <v>0</v>
      </c>
      <c r="K156" s="174"/>
      <c r="L156" s="34"/>
      <c r="M156" s="175" t="s">
        <v>1</v>
      </c>
      <c r="N156" s="17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468</v>
      </c>
      <c r="AT156" s="179" t="s">
        <v>185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468</v>
      </c>
      <c r="BM156" s="179" t="s">
        <v>1052</v>
      </c>
    </row>
    <row r="157" customHeight="1" ht="21" customFormat="1" s="2">
      <c r="A157" s="33"/>
      <c r="B157" s="167"/>
      <c r="C157" s="168" t="s">
        <v>616</v>
      </c>
      <c r="D157" s="168" t="s">
        <v>185</v>
      </c>
      <c r="E157" s="169" t="s">
        <v>1851</v>
      </c>
      <c r="F157" s="170" t="s">
        <v>1852</v>
      </c>
      <c r="G157" s="171" t="s">
        <v>327</v>
      </c>
      <c r="H157" s="172">
        <v>3</v>
      </c>
      <c r="I157" s="173"/>
      <c r="J157" s="172">
        <f>ROUND(I157*H157,3)</f>
        <v>0</v>
      </c>
      <c r="K157" s="174"/>
      <c r="L157" s="34"/>
      <c r="M157" s="175" t="s">
        <v>1</v>
      </c>
      <c r="N157" s="17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468</v>
      </c>
      <c r="AT157" s="179" t="s">
        <v>185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468</v>
      </c>
      <c r="BM157" s="179" t="s">
        <v>1060</v>
      </c>
    </row>
    <row r="158" customHeight="1" ht="21" customFormat="1" s="2">
      <c r="A158" s="33"/>
      <c r="B158" s="167"/>
      <c r="C158" s="217" t="s">
        <v>623</v>
      </c>
      <c r="D158" s="217" t="s">
        <v>602</v>
      </c>
      <c r="E158" s="218" t="s">
        <v>1853</v>
      </c>
      <c r="F158" s="219" t="s">
        <v>1854</v>
      </c>
      <c r="G158" s="220" t="s">
        <v>327</v>
      </c>
      <c r="H158" s="221">
        <v>3</v>
      </c>
      <c r="I158" s="222"/>
      <c r="J158" s="221">
        <f>ROUND(I158*H158,3)</f>
        <v>0</v>
      </c>
      <c r="K158" s="223"/>
      <c r="L158" s="224"/>
      <c r="M158" s="225" t="s">
        <v>1</v>
      </c>
      <c r="N158" s="22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620</v>
      </c>
      <c r="AT158" s="179" t="s">
        <v>602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468</v>
      </c>
      <c r="BM158" s="179" t="s">
        <v>1073</v>
      </c>
    </row>
    <row r="159" customHeight="1" ht="33" customFormat="1" s="2">
      <c r="A159" s="33"/>
      <c r="B159" s="167"/>
      <c r="C159" s="168" t="s">
        <v>906</v>
      </c>
      <c r="D159" s="168" t="s">
        <v>185</v>
      </c>
      <c r="E159" s="169" t="s">
        <v>1855</v>
      </c>
      <c r="F159" s="170" t="s">
        <v>1856</v>
      </c>
      <c r="G159" s="171" t="s">
        <v>438</v>
      </c>
      <c r="H159" s="172">
        <v>1.689</v>
      </c>
      <c r="I159" s="173"/>
      <c r="J159" s="172">
        <f>ROUND(I159*H159,3)</f>
        <v>0</v>
      </c>
      <c r="K159" s="174"/>
      <c r="L159" s="34"/>
      <c r="M159" s="175" t="s">
        <v>1</v>
      </c>
      <c r="N159" s="17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468</v>
      </c>
      <c r="AT159" s="179" t="s">
        <v>185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468</v>
      </c>
      <c r="BM159" s="179" t="s">
        <v>1084</v>
      </c>
    </row>
    <row r="160" customHeight="1" ht="21" customFormat="1" s="2">
      <c r="A160" s="33"/>
      <c r="B160" s="167"/>
      <c r="C160" s="168" t="s">
        <v>620</v>
      </c>
      <c r="D160" s="168" t="s">
        <v>185</v>
      </c>
      <c r="E160" s="169" t="s">
        <v>1857</v>
      </c>
      <c r="F160" s="170" t="s">
        <v>1858</v>
      </c>
      <c r="G160" s="171" t="s">
        <v>1788</v>
      </c>
      <c r="H160" s="172">
        <v>33</v>
      </c>
      <c r="I160" s="173"/>
      <c r="J160" s="172">
        <f>ROUND(I160*H160,3)</f>
        <v>0</v>
      </c>
      <c r="K160" s="174"/>
      <c r="L160" s="34"/>
      <c r="M160" s="175" t="s">
        <v>1</v>
      </c>
      <c r="N160" s="17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468</v>
      </c>
      <c r="AT160" s="179" t="s">
        <v>185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468</v>
      </c>
      <c r="BM160" s="179" t="s">
        <v>610</v>
      </c>
    </row>
    <row r="161" customHeight="1" ht="21" customFormat="1" s="2">
      <c r="A161" s="33"/>
      <c r="B161" s="167"/>
      <c r="C161" s="168" t="s">
        <v>923</v>
      </c>
      <c r="D161" s="168" t="s">
        <v>185</v>
      </c>
      <c r="E161" s="169" t="s">
        <v>1859</v>
      </c>
      <c r="F161" s="170" t="s">
        <v>1860</v>
      </c>
      <c r="G161" s="171" t="s">
        <v>327</v>
      </c>
      <c r="H161" s="172">
        <v>3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468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468</v>
      </c>
      <c r="BM161" s="179" t="s">
        <v>1150</v>
      </c>
    </row>
    <row r="162" customHeight="1" ht="16" customFormat="1" s="2">
      <c r="A162" s="33"/>
      <c r="B162" s="167"/>
      <c r="C162" s="217" t="s">
        <v>936</v>
      </c>
      <c r="D162" s="217" t="s">
        <v>602</v>
      </c>
      <c r="E162" s="218" t="s">
        <v>1861</v>
      </c>
      <c r="F162" s="219" t="s">
        <v>1862</v>
      </c>
      <c r="G162" s="220" t="s">
        <v>327</v>
      </c>
      <c r="H162" s="221">
        <v>3</v>
      </c>
      <c r="I162" s="222"/>
      <c r="J162" s="221">
        <f>ROUND(I162*H162,3)</f>
        <v>0</v>
      </c>
      <c r="K162" s="223"/>
      <c r="L162" s="224"/>
      <c r="M162" s="225" t="s">
        <v>1</v>
      </c>
      <c r="N162" s="22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620</v>
      </c>
      <c r="AT162" s="179" t="s">
        <v>602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468</v>
      </c>
      <c r="BM162" s="179" t="s">
        <v>1159</v>
      </c>
    </row>
    <row r="163" customHeight="1" ht="21" customFormat="1" s="2">
      <c r="A163" s="33"/>
      <c r="B163" s="167"/>
      <c r="C163" s="168" t="s">
        <v>940</v>
      </c>
      <c r="D163" s="168" t="s">
        <v>185</v>
      </c>
      <c r="E163" s="169" t="s">
        <v>1863</v>
      </c>
      <c r="F163" s="170" t="s">
        <v>1864</v>
      </c>
      <c r="G163" s="171" t="s">
        <v>327</v>
      </c>
      <c r="H163" s="172">
        <v>30</v>
      </c>
      <c r="I163" s="173"/>
      <c r="J163" s="172">
        <f>ROUND(I163*H163,3)</f>
        <v>0</v>
      </c>
      <c r="K163" s="174"/>
      <c r="L163" s="34"/>
      <c r="M163" s="175" t="s">
        <v>1</v>
      </c>
      <c r="N163" s="17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468</v>
      </c>
      <c r="AT163" s="179" t="s">
        <v>185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468</v>
      </c>
      <c r="BM163" s="179" t="s">
        <v>1171</v>
      </c>
    </row>
    <row r="164" customHeight="1" ht="16" customFormat="1" s="2">
      <c r="A164" s="33"/>
      <c r="B164" s="167"/>
      <c r="C164" s="217" t="s">
        <v>944</v>
      </c>
      <c r="D164" s="217" t="s">
        <v>602</v>
      </c>
      <c r="E164" s="218" t="s">
        <v>1865</v>
      </c>
      <c r="F164" s="219" t="s">
        <v>1866</v>
      </c>
      <c r="G164" s="220" t="s">
        <v>327</v>
      </c>
      <c r="H164" s="221">
        <v>24</v>
      </c>
      <c r="I164" s="222"/>
      <c r="J164" s="221">
        <f>ROUND(I164*H164,3)</f>
        <v>0</v>
      </c>
      <c r="K164" s="223"/>
      <c r="L164" s="224"/>
      <c r="M164" s="225" t="s">
        <v>1</v>
      </c>
      <c r="N164" s="22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620</v>
      </c>
      <c r="AT164" s="179" t="s">
        <v>602</v>
      </c>
      <c r="AU164" s="179" t="s">
        <v>84</v>
      </c>
      <c r="AY164" s="18" t="s">
        <v>182</v>
      </c>
      <c r="BE164" s="180">
        <f>IF(N164="základná",J164,0)</f>
        <v>0</v>
      </c>
      <c r="BF164" s="180">
        <f>IF(N164="znížená",J164,0)</f>
        <v>0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8" t="s">
        <v>84</v>
      </c>
      <c r="BK164" s="181">
        <f>ROUND(I164*H164,3)</f>
        <v>0</v>
      </c>
      <c r="BL164" s="18" t="s">
        <v>468</v>
      </c>
      <c r="BM164" s="179" t="s">
        <v>1181</v>
      </c>
    </row>
    <row r="165" customHeight="1" ht="21" customFormat="1" s="2">
      <c r="A165" s="33"/>
      <c r="B165" s="167"/>
      <c r="C165" s="217" t="s">
        <v>948</v>
      </c>
      <c r="D165" s="217" t="s">
        <v>602</v>
      </c>
      <c r="E165" s="218" t="s">
        <v>1957</v>
      </c>
      <c r="F165" s="219" t="s">
        <v>1958</v>
      </c>
      <c r="G165" s="220" t="s">
        <v>327</v>
      </c>
      <c r="H165" s="221">
        <v>6</v>
      </c>
      <c r="I165" s="222"/>
      <c r="J165" s="221">
        <f>ROUND(I165*H165,3)</f>
        <v>0</v>
      </c>
      <c r="K165" s="223"/>
      <c r="L165" s="224"/>
      <c r="M165" s="225" t="s">
        <v>1</v>
      </c>
      <c r="N165" s="22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620</v>
      </c>
      <c r="AT165" s="179" t="s">
        <v>602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468</v>
      </c>
      <c r="BM165" s="179" t="s">
        <v>1193</v>
      </c>
    </row>
    <row r="166" customHeight="1" ht="33" customFormat="1" s="2">
      <c r="A166" s="33"/>
      <c r="B166" s="167"/>
      <c r="C166" s="168" t="s">
        <v>866</v>
      </c>
      <c r="D166" s="168" t="s">
        <v>185</v>
      </c>
      <c r="E166" s="169" t="s">
        <v>1880</v>
      </c>
      <c r="F166" s="170" t="s">
        <v>1881</v>
      </c>
      <c r="G166" s="171" t="s">
        <v>327</v>
      </c>
      <c r="H166" s="172">
        <v>30</v>
      </c>
      <c r="I166" s="173"/>
      <c r="J166" s="172">
        <f>ROUND(I166*H166,3)</f>
        <v>0</v>
      </c>
      <c r="K166" s="174"/>
      <c r="L166" s="34"/>
      <c r="M166" s="175" t="s">
        <v>1</v>
      </c>
      <c r="N166" s="176" t="s">
        <v>38</v>
      </c>
      <c r="O166" s="59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468</v>
      </c>
      <c r="AT166" s="179" t="s">
        <v>185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468</v>
      </c>
      <c r="BM166" s="179" t="s">
        <v>1219</v>
      </c>
    </row>
    <row r="167" customHeight="1" ht="21" customFormat="1" s="2">
      <c r="A167" s="33"/>
      <c r="B167" s="167"/>
      <c r="C167" s="168" t="s">
        <v>955</v>
      </c>
      <c r="D167" s="168" t="s">
        <v>185</v>
      </c>
      <c r="E167" s="169" t="s">
        <v>1882</v>
      </c>
      <c r="F167" s="170" t="s">
        <v>1883</v>
      </c>
      <c r="G167" s="171" t="s">
        <v>327</v>
      </c>
      <c r="H167" s="172">
        <v>24</v>
      </c>
      <c r="I167" s="173"/>
      <c r="J167" s="172">
        <f>ROUND(I167*H167,3)</f>
        <v>0</v>
      </c>
      <c r="K167" s="174"/>
      <c r="L167" s="34"/>
      <c r="M167" s="175" t="s">
        <v>1</v>
      </c>
      <c r="N167" s="17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468</v>
      </c>
      <c r="AT167" s="179" t="s">
        <v>185</v>
      </c>
      <c r="AU167" s="179" t="s">
        <v>84</v>
      </c>
      <c r="AY167" s="18" t="s">
        <v>182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8" t="s">
        <v>84</v>
      </c>
      <c r="BK167" s="181">
        <f>ROUND(I167*H167,3)</f>
        <v>0</v>
      </c>
      <c r="BL167" s="18" t="s">
        <v>468</v>
      </c>
      <c r="BM167" s="179" t="s">
        <v>1231</v>
      </c>
    </row>
    <row r="168" customHeight="1" ht="16" customFormat="1" s="2">
      <c r="A168" s="33"/>
      <c r="B168" s="167"/>
      <c r="C168" s="217" t="s">
        <v>962</v>
      </c>
      <c r="D168" s="217" t="s">
        <v>602</v>
      </c>
      <c r="E168" s="218" t="s">
        <v>1884</v>
      </c>
      <c r="F168" s="219" t="s">
        <v>1885</v>
      </c>
      <c r="G168" s="220" t="s">
        <v>327</v>
      </c>
      <c r="H168" s="221">
        <v>24</v>
      </c>
      <c r="I168" s="222"/>
      <c r="J168" s="221">
        <f>ROUND(I168*H168,3)</f>
        <v>0</v>
      </c>
      <c r="K168" s="223"/>
      <c r="L168" s="224"/>
      <c r="M168" s="225" t="s">
        <v>1</v>
      </c>
      <c r="N168" s="22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620</v>
      </c>
      <c r="AT168" s="179" t="s">
        <v>602</v>
      </c>
      <c r="AU168" s="179" t="s">
        <v>84</v>
      </c>
      <c r="AY168" s="18" t="s">
        <v>182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8" t="s">
        <v>84</v>
      </c>
      <c r="BK168" s="181">
        <f>ROUND(I168*H168,3)</f>
        <v>0</v>
      </c>
      <c r="BL168" s="18" t="s">
        <v>468</v>
      </c>
      <c r="BM168" s="179" t="s">
        <v>1240</v>
      </c>
    </row>
    <row r="169" customHeight="1" ht="21" customFormat="1" s="2">
      <c r="A169" s="33"/>
      <c r="B169" s="167"/>
      <c r="C169" s="168" t="s">
        <v>969</v>
      </c>
      <c r="D169" s="168" t="s">
        <v>185</v>
      </c>
      <c r="E169" s="169" t="s">
        <v>1901</v>
      </c>
      <c r="F169" s="170" t="s">
        <v>1902</v>
      </c>
      <c r="G169" s="171" t="s">
        <v>327</v>
      </c>
      <c r="H169" s="172">
        <v>18</v>
      </c>
      <c r="I169" s="173"/>
      <c r="J169" s="172">
        <f>ROUND(I169*H169,3)</f>
        <v>0</v>
      </c>
      <c r="K169" s="174"/>
      <c r="L169" s="34"/>
      <c r="M169" s="175" t="s">
        <v>1</v>
      </c>
      <c r="N169" s="176" t="s">
        <v>38</v>
      </c>
      <c r="O169" s="59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468</v>
      </c>
      <c r="AT169" s="179" t="s">
        <v>185</v>
      </c>
      <c r="AU169" s="179" t="s">
        <v>84</v>
      </c>
      <c r="AY169" s="18" t="s">
        <v>182</v>
      </c>
      <c r="BE169" s="180">
        <f>IF(N169="základná",J169,0)</f>
        <v>0</v>
      </c>
      <c r="BF169" s="180">
        <f>IF(N169="znížená",J169,0)</f>
        <v>0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8" t="s">
        <v>84</v>
      </c>
      <c r="BK169" s="181">
        <f>ROUND(I169*H169,3)</f>
        <v>0</v>
      </c>
      <c r="BL169" s="18" t="s">
        <v>468</v>
      </c>
      <c r="BM169" s="179" t="s">
        <v>1607</v>
      </c>
    </row>
    <row r="170" customHeight="1" ht="16" customFormat="1" s="2">
      <c r="A170" s="33"/>
      <c r="B170" s="167"/>
      <c r="C170" s="217" t="s">
        <v>973</v>
      </c>
      <c r="D170" s="217" t="s">
        <v>602</v>
      </c>
      <c r="E170" s="218" t="s">
        <v>1903</v>
      </c>
      <c r="F170" s="219" t="s">
        <v>1904</v>
      </c>
      <c r="G170" s="220" t="s">
        <v>327</v>
      </c>
      <c r="H170" s="221">
        <v>18</v>
      </c>
      <c r="I170" s="222"/>
      <c r="J170" s="221">
        <f>ROUND(I170*H170,3)</f>
        <v>0</v>
      </c>
      <c r="K170" s="223"/>
      <c r="L170" s="224"/>
      <c r="M170" s="225" t="s">
        <v>1</v>
      </c>
      <c r="N170" s="226" t="s">
        <v>38</v>
      </c>
      <c r="O170" s="59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620</v>
      </c>
      <c r="AT170" s="179" t="s">
        <v>602</v>
      </c>
      <c r="AU170" s="179" t="s">
        <v>84</v>
      </c>
      <c r="AY170" s="18" t="s">
        <v>182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8" t="s">
        <v>84</v>
      </c>
      <c r="BK170" s="181">
        <f>ROUND(I170*H170,3)</f>
        <v>0</v>
      </c>
      <c r="BL170" s="18" t="s">
        <v>468</v>
      </c>
      <c r="BM170" s="179" t="s">
        <v>1610</v>
      </c>
    </row>
    <row r="171" customHeight="1" ht="21" customFormat="1" s="2">
      <c r="A171" s="33"/>
      <c r="B171" s="167"/>
      <c r="C171" s="168" t="s">
        <v>979</v>
      </c>
      <c r="D171" s="168" t="s">
        <v>185</v>
      </c>
      <c r="E171" s="169" t="s">
        <v>1905</v>
      </c>
      <c r="F171" s="170" t="s">
        <v>1906</v>
      </c>
      <c r="G171" s="171" t="s">
        <v>895</v>
      </c>
      <c r="H171" s="173"/>
      <c r="I171" s="173"/>
      <c r="J171" s="172">
        <f>ROUND(I171*H171,3)</f>
        <v>0</v>
      </c>
      <c r="K171" s="174"/>
      <c r="L171" s="34"/>
      <c r="M171" s="230" t="s">
        <v>1</v>
      </c>
      <c r="N171" s="231" t="s">
        <v>38</v>
      </c>
      <c r="O171" s="232"/>
      <c r="P171" s="233">
        <f>O171*H171</f>
        <v>0</v>
      </c>
      <c r="Q171" s="233">
        <v>0</v>
      </c>
      <c r="R171" s="233">
        <f>Q171*H171</f>
        <v>0</v>
      </c>
      <c r="S171" s="233">
        <v>0</v>
      </c>
      <c r="T171" s="234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468</v>
      </c>
      <c r="AT171" s="179" t="s">
        <v>185</v>
      </c>
      <c r="AU171" s="179" t="s">
        <v>84</v>
      </c>
      <c r="AY171" s="18" t="s">
        <v>182</v>
      </c>
      <c r="BE171" s="180">
        <f>IF(N171="základná",J171,0)</f>
        <v>0</v>
      </c>
      <c r="BF171" s="180">
        <f>IF(N171="znížená",J171,0)</f>
        <v>0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8" t="s">
        <v>84</v>
      </c>
      <c r="BK171" s="181">
        <f>ROUND(I171*H171,3)</f>
        <v>0</v>
      </c>
      <c r="BL171" s="18" t="s">
        <v>468</v>
      </c>
      <c r="BM171" s="179" t="s">
        <v>1613</v>
      </c>
    </row>
    <row r="172" customHeight="1" ht="6" customFormat="1" s="2">
      <c r="A172" s="33"/>
      <c r="B172" s="48"/>
      <c r="C172" s="49"/>
      <c r="D172" s="49"/>
      <c r="E172" s="49"/>
      <c r="F172" s="49"/>
      <c r="G172" s="49"/>
      <c r="H172" s="49"/>
      <c r="I172" s="126"/>
      <c r="J172" s="49"/>
      <c r="K172" s="49"/>
      <c r="L172" s="34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</sheetData>
  <autoFilter ref="C125:K171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2:H112"/>
    <mergeCell ref="E114:H114"/>
    <mergeCell ref="E116:H116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8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129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customHeight="1" ht="12" customFormat="1" s="1">
      <c r="B8" s="21"/>
      <c r="D8" s="28" t="s">
        <v>146</v>
      </c>
      <c r="I8" s="99"/>
      <c r="L8" s="21"/>
    </row>
    <row r="9" customHeight="1" ht="16" customFormat="1" s="2">
      <c r="A9" s="33"/>
      <c r="B9" s="34"/>
      <c r="C9" s="33"/>
      <c r="D9" s="33"/>
      <c r="E9" s="282" t="s">
        <v>1959</v>
      </c>
      <c r="F9" s="285"/>
      <c r="G9" s="285"/>
      <c r="H9" s="285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customHeight="1" ht="12" customFormat="1" s="2">
      <c r="A10" s="33"/>
      <c r="B10" s="34"/>
      <c r="C10" s="33"/>
      <c r="D10" s="28" t="s">
        <v>148</v>
      </c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customHeight="1" ht="16" customFormat="1" s="2">
      <c r="A11" s="33"/>
      <c r="B11" s="34"/>
      <c r="C11" s="33"/>
      <c r="D11" s="33"/>
      <c r="E11" s="238" t="s">
        <v>1960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ht="11" customFormat="1" s="2">
      <c r="A12" s="33"/>
      <c r="B12" s="34"/>
      <c r="C12" s="33"/>
      <c r="D12" s="33"/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2" customFormat="1" s="2">
      <c r="A13" s="33"/>
      <c r="B13" s="34"/>
      <c r="C13" s="33"/>
      <c r="D13" s="28" t="s">
        <v>15</v>
      </c>
      <c r="E13" s="33"/>
      <c r="F13" s="26" t="s">
        <v>1</v>
      </c>
      <c r="G13" s="33"/>
      <c r="H13" s="33"/>
      <c r="I13" s="104" t="s">
        <v>16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customHeight="1" ht="12" customFormat="1" s="2">
      <c r="A14" s="33"/>
      <c r="B14" s="34"/>
      <c r="C14" s="33"/>
      <c r="D14" s="28" t="s">
        <v>17</v>
      </c>
      <c r="E14" s="33"/>
      <c r="F14" s="26" t="s">
        <v>18</v>
      </c>
      <c r="G14" s="33"/>
      <c r="H14" s="33"/>
      <c r="I14" s="104" t="s">
        <v>19</v>
      </c>
      <c r="J14" s="56">
        <f>'Rekapitulácia stavby'!AN8</f>
        <v>43950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0" customFormat="1" s="2">
      <c r="A15" s="33"/>
      <c r="B15" s="34"/>
      <c r="C15" s="33"/>
      <c r="D15" s="33"/>
      <c r="E15" s="33"/>
      <c r="F15" s="33"/>
      <c r="G15" s="33"/>
      <c r="H15" s="33"/>
      <c r="I15" s="10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20</v>
      </c>
      <c r="E16" s="33"/>
      <c r="F16" s="33"/>
      <c r="G16" s="33"/>
      <c r="H16" s="33"/>
      <c r="I16" s="104" t="s">
        <v>21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8" customFormat="1" s="2">
      <c r="A17" s="33"/>
      <c r="B17" s="34"/>
      <c r="C17" s="33"/>
      <c r="D17" s="33"/>
      <c r="E17" s="26" t="s">
        <v>22</v>
      </c>
      <c r="F17" s="33"/>
      <c r="G17" s="33"/>
      <c r="H17" s="33"/>
      <c r="I17" s="104" t="s">
        <v>23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6" customFormat="1" s="2">
      <c r="A18" s="33"/>
      <c r="B18" s="34"/>
      <c r="C18" s="33"/>
      <c r="D18" s="33"/>
      <c r="E18" s="33"/>
      <c r="F18" s="33"/>
      <c r="G18" s="33"/>
      <c r="H18" s="33"/>
      <c r="I18" s="10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2" customFormat="1" s="2">
      <c r="A19" s="33"/>
      <c r="B19" s="34"/>
      <c r="C19" s="33"/>
      <c r="D19" s="28" t="s">
        <v>24</v>
      </c>
      <c r="E19" s="33"/>
      <c r="F19" s="33"/>
      <c r="G19" s="33"/>
      <c r="H19" s="33"/>
      <c r="I19" s="104" t="s">
        <v>21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18" customFormat="1" s="2">
      <c r="A20" s="33"/>
      <c r="B20" s="34"/>
      <c r="C20" s="33"/>
      <c r="D20" s="33"/>
      <c r="E20" s="286" t="str">
        <f>'Rekapitulácia stavby'!E14</f>
        <v>Vyplň údaj</v>
      </c>
      <c r="F20" s="265"/>
      <c r="G20" s="265"/>
      <c r="H20" s="265"/>
      <c r="I20" s="104" t="s">
        <v>23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6" customFormat="1" s="2">
      <c r="A21" s="33"/>
      <c r="B21" s="34"/>
      <c r="C21" s="33"/>
      <c r="D21" s="33"/>
      <c r="E21" s="33"/>
      <c r="F21" s="33"/>
      <c r="G21" s="33"/>
      <c r="H21" s="33"/>
      <c r="I21" s="10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2" customFormat="1" s="2">
      <c r="A22" s="33"/>
      <c r="B22" s="34"/>
      <c r="C22" s="33"/>
      <c r="D22" s="28" t="s">
        <v>26</v>
      </c>
      <c r="E22" s="33"/>
      <c r="F22" s="33"/>
      <c r="G22" s="33"/>
      <c r="H22" s="33"/>
      <c r="I22" s="104" t="s">
        <v>21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18" customFormat="1" s="2">
      <c r="A23" s="33"/>
      <c r="B23" s="34"/>
      <c r="C23" s="33"/>
      <c r="D23" s="33"/>
      <c r="E23" s="26" t="s">
        <v>27</v>
      </c>
      <c r="F23" s="33"/>
      <c r="G23" s="33"/>
      <c r="H23" s="33"/>
      <c r="I23" s="104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6" customFormat="1" s="2">
      <c r="A24" s="33"/>
      <c r="B24" s="34"/>
      <c r="C24" s="33"/>
      <c r="D24" s="33"/>
      <c r="E24" s="33"/>
      <c r="F24" s="33"/>
      <c r="G24" s="33"/>
      <c r="H24" s="33"/>
      <c r="I24" s="10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2" customFormat="1" s="2">
      <c r="A25" s="33"/>
      <c r="B25" s="34"/>
      <c r="C25" s="33"/>
      <c r="D25" s="28" t="s">
        <v>30</v>
      </c>
      <c r="E25" s="33"/>
      <c r="F25" s="33"/>
      <c r="G25" s="33"/>
      <c r="H25" s="33"/>
      <c r="I25" s="104" t="s">
        <v>21</v>
      </c>
      <c r="J25" s="26">
        <f>IF('Rekapitulácia stavby'!AN19="","",'Rekapitulácia stavby'!AN19)</f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18" customFormat="1" s="2">
      <c r="A26" s="33"/>
      <c r="B26" s="34"/>
      <c r="C26" s="33"/>
      <c r="D26" s="33"/>
      <c r="E26" s="26">
        <f>IF('Rekapitulácia stavby'!E20="","",'Rekapitulácia stavby'!E20)</f>
      </c>
      <c r="F26" s="33"/>
      <c r="G26" s="33"/>
      <c r="H26" s="33"/>
      <c r="I26" s="104" t="s">
        <v>23</v>
      </c>
      <c r="J26" s="26">
        <f>IF('Rekapitulácia stavby'!AN20="","",'Rekapitulácia stavby'!AN20)</f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6" customFormat="1" s="2">
      <c r="A27" s="33"/>
      <c r="B27" s="34"/>
      <c r="C27" s="33"/>
      <c r="D27" s="33"/>
      <c r="E27" s="33"/>
      <c r="F27" s="33"/>
      <c r="G27" s="33"/>
      <c r="H27" s="33"/>
      <c r="I27" s="10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2" customFormat="1" s="2">
      <c r="A28" s="33"/>
      <c r="B28" s="34"/>
      <c r="C28" s="33"/>
      <c r="D28" s="28" t="s">
        <v>31</v>
      </c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16" customFormat="1" s="8">
      <c r="A29" s="105"/>
      <c r="B29" s="106"/>
      <c r="C29" s="105"/>
      <c r="D29" s="105"/>
      <c r="E29" s="270" t="s">
        <v>1</v>
      </c>
      <c r="F29" s="270"/>
      <c r="G29" s="270"/>
      <c r="H29" s="270"/>
      <c r="I29" s="107"/>
      <c r="J29" s="105"/>
      <c r="K29" s="105"/>
      <c r="L29" s="108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customHeight="1" ht="6" customFormat="1" s="2">
      <c r="A30" s="33"/>
      <c r="B30" s="34"/>
      <c r="C30" s="33"/>
      <c r="D30" s="33"/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6" customFormat="1" s="2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customHeight="1" ht="24" customFormat="1" s="2">
      <c r="A32" s="33"/>
      <c r="B32" s="34"/>
      <c r="C32" s="33"/>
      <c r="D32" s="110" t="s">
        <v>32</v>
      </c>
      <c r="E32" s="33"/>
      <c r="F32" s="33"/>
      <c r="G32" s="33"/>
      <c r="H32" s="33"/>
      <c r="I32" s="10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14" customFormat="1" s="2">
      <c r="A34" s="33"/>
      <c r="B34" s="34"/>
      <c r="C34" s="33"/>
      <c r="D34" s="33"/>
      <c r="E34" s="33"/>
      <c r="F34" s="37" t="s">
        <v>34</v>
      </c>
      <c r="G34" s="33"/>
      <c r="H34" s="33"/>
      <c r="I34" s="111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14" customFormat="1" s="2">
      <c r="A35" s="33"/>
      <c r="B35" s="34"/>
      <c r="C35" s="33"/>
      <c r="D35" s="102" t="s">
        <v>36</v>
      </c>
      <c r="E35" s="28" t="s">
        <v>37</v>
      </c>
      <c r="F35" s="112">
        <f>ROUND((SUM(BE125:BE207)),  2)</f>
        <v>0</v>
      </c>
      <c r="G35" s="33"/>
      <c r="H35" s="33"/>
      <c r="I35" s="113">
        <v>0.2</v>
      </c>
      <c r="J35" s="112">
        <f>ROUND(((SUM(BE125:BE207))*I35),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28" t="s">
        <v>38</v>
      </c>
      <c r="F36" s="112">
        <f>ROUND((SUM(BF125:BF207)),  2)</f>
        <v>0</v>
      </c>
      <c r="G36" s="33"/>
      <c r="H36" s="33"/>
      <c r="I36" s="113">
        <v>0.2</v>
      </c>
      <c r="J36" s="112">
        <f>ROUND(((SUM(BF125:BF207))*I36),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hidden="1" customFormat="1" s="2">
      <c r="A37" s="33"/>
      <c r="B37" s="34"/>
      <c r="C37" s="33"/>
      <c r="D37" s="33"/>
      <c r="E37" s="28" t="s">
        <v>39</v>
      </c>
      <c r="F37" s="112">
        <f>ROUND((SUM(BG125:BG207)),  2)</f>
        <v>0</v>
      </c>
      <c r="G37" s="33"/>
      <c r="H37" s="33"/>
      <c r="I37" s="113">
        <v>0.2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hidden="1" customFormat="1" s="2">
      <c r="A38" s="33"/>
      <c r="B38" s="34"/>
      <c r="C38" s="33"/>
      <c r="D38" s="33"/>
      <c r="E38" s="28" t="s">
        <v>40</v>
      </c>
      <c r="F38" s="112">
        <f>ROUND((SUM(BH125:BH207)),  2)</f>
        <v>0</v>
      </c>
      <c r="G38" s="33"/>
      <c r="H38" s="33"/>
      <c r="I38" s="113">
        <v>0.2</v>
      </c>
      <c r="J38" s="112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41</v>
      </c>
      <c r="F39" s="112">
        <f>ROUND((SUM(BI125:BI207)),  2)</f>
        <v>0</v>
      </c>
      <c r="G39" s="33"/>
      <c r="H39" s="33"/>
      <c r="I39" s="113">
        <v>0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6" customFormat="1" s="2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24" customFormat="1" s="2">
      <c r="A41" s="33"/>
      <c r="B41" s="34"/>
      <c r="C41" s="114"/>
      <c r="D41" s="115" t="s">
        <v>42</v>
      </c>
      <c r="E41" s="61"/>
      <c r="F41" s="61"/>
      <c r="G41" s="116" t="s">
        <v>43</v>
      </c>
      <c r="H41" s="117" t="s">
        <v>44</v>
      </c>
      <c r="I41" s="118"/>
      <c r="J41" s="119">
        <f>SUM(J32:J39)</f>
        <v>0</v>
      </c>
      <c r="K41" s="120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14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14" customFormat="1" s="1">
      <c r="B43" s="21"/>
      <c r="I43" s="99"/>
      <c r="L43" s="21"/>
    </row>
    <row r="44" customHeight="1" ht="14" customFormat="1" s="1">
      <c r="B44" s="21"/>
      <c r="I44" s="99"/>
      <c r="L44" s="21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2">
      <c r="A87" s="33"/>
      <c r="B87" s="34"/>
      <c r="C87" s="33"/>
      <c r="D87" s="33"/>
      <c r="E87" s="282" t="s">
        <v>1959</v>
      </c>
      <c r="F87" s="285"/>
      <c r="G87" s="285"/>
      <c r="H87" s="285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customHeight="1" ht="12" customFormat="1" s="2">
      <c r="A88" s="33"/>
      <c r="B88" s="34"/>
      <c r="C88" s="28" t="s">
        <v>148</v>
      </c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customHeight="1" ht="16" customFormat="1" s="2">
      <c r="A89" s="33"/>
      <c r="B89" s="34"/>
      <c r="C89" s="33"/>
      <c r="D89" s="33"/>
      <c r="E89" s="238" t="str">
        <f>E11</f>
        <v>E.3.1. - ELI - II. sekcia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6" customFormat="1" s="2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2" customFormat="1" s="2">
      <c r="A91" s="33"/>
      <c r="B91" s="34"/>
      <c r="C91" s="28" t="s">
        <v>17</v>
      </c>
      <c r="D91" s="33"/>
      <c r="E91" s="33"/>
      <c r="F91" s="26">
        <f>F14</f>
      </c>
      <c r="G91" s="33"/>
      <c r="H91" s="33"/>
      <c r="I91" s="104" t="s">
        <v>19</v>
      </c>
      <c r="J91" s="56">
        <f>IF(J14="","",J14)</f>
        <v>43950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25" customFormat="1" s="2">
      <c r="A93" s="33"/>
      <c r="B93" s="34"/>
      <c r="C93" s="28" t="s">
        <v>20</v>
      </c>
      <c r="D93" s="33"/>
      <c r="E93" s="33"/>
      <c r="F93" s="26" t="str">
        <f>E17</f>
        <v>UNIVERZITA PAVLA JOZEFA ŠAFÁRIKA V KOŠICIACH</v>
      </c>
      <c r="G93" s="33"/>
      <c r="H93" s="33"/>
      <c r="I93" s="104" t="s">
        <v>26</v>
      </c>
      <c r="J93" s="31" t="str">
        <f>E23</f>
        <v>d.g.A. design graphic architecture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Format="1" s="2">
      <c r="A94" s="33"/>
      <c r="B94" s="34"/>
      <c r="C94" s="28" t="s">
        <v>24</v>
      </c>
      <c r="D94" s="33"/>
      <c r="E94" s="33"/>
      <c r="F94" s="26" t="str">
        <f>IF(E20="","",E20)</f>
        <v>Vyplň údaj</v>
      </c>
      <c r="G94" s="33"/>
      <c r="H94" s="33"/>
      <c r="I94" s="104" t="s">
        <v>30</v>
      </c>
      <c r="J94" s="31">
        <f>E26</f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9" customFormat="1" s="2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Height="1" ht="29" customFormat="1" s="2">
      <c r="A96" s="33"/>
      <c r="B96" s="34"/>
      <c r="C96" s="128" t="s">
        <v>153</v>
      </c>
      <c r="D96" s="114"/>
      <c r="E96" s="114"/>
      <c r="F96" s="114"/>
      <c r="G96" s="114"/>
      <c r="H96" s="114"/>
      <c r="I96" s="129"/>
      <c r="J96" s="130" t="s">
        <v>154</v>
      </c>
      <c r="K96" s="114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2" customFormat="1" s="2">
      <c r="A98" s="33"/>
      <c r="B98" s="34"/>
      <c r="C98" s="131" t="s">
        <v>155</v>
      </c>
      <c r="D98" s="33"/>
      <c r="E98" s="33"/>
      <c r="F98" s="33"/>
      <c r="G98" s="33"/>
      <c r="H98" s="33"/>
      <c r="I98" s="10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156</v>
      </c>
    </row>
    <row r="99" customHeight="1" ht="24" customFormat="1" s="9">
      <c r="B99" s="132"/>
      <c r="D99" s="133" t="s">
        <v>166</v>
      </c>
      <c r="E99" s="134"/>
      <c r="F99" s="134"/>
      <c r="G99" s="134"/>
      <c r="H99" s="134"/>
      <c r="I99" s="135"/>
      <c r="J99" s="136">
        <f>J126</f>
        <v>0</v>
      </c>
      <c r="L99" s="132"/>
    </row>
    <row r="100" customHeight="1" ht="19" customFormat="1" s="10">
      <c r="B100" s="137"/>
      <c r="D100" s="138" t="s">
        <v>167</v>
      </c>
      <c r="E100" s="139"/>
      <c r="F100" s="139"/>
      <c r="G100" s="139"/>
      <c r="H100" s="139"/>
      <c r="I100" s="140"/>
      <c r="J100" s="141">
        <f>J127</f>
        <v>0</v>
      </c>
      <c r="L100" s="137"/>
    </row>
    <row r="101" customHeight="1" ht="19" customFormat="1" s="10">
      <c r="B101" s="137"/>
      <c r="D101" s="138" t="s">
        <v>1961</v>
      </c>
      <c r="E101" s="139"/>
      <c r="F101" s="139"/>
      <c r="G101" s="139"/>
      <c r="H101" s="139"/>
      <c r="I101" s="140"/>
      <c r="J101" s="141">
        <f>J193</f>
        <v>0</v>
      </c>
      <c r="L101" s="137"/>
    </row>
    <row r="102" customHeight="1" ht="19" customFormat="1" s="10">
      <c r="B102" s="137"/>
      <c r="D102" s="138" t="s">
        <v>1962</v>
      </c>
      <c r="E102" s="139"/>
      <c r="F102" s="139"/>
      <c r="G102" s="139"/>
      <c r="H102" s="139"/>
      <c r="I102" s="140"/>
      <c r="J102" s="141">
        <f>J197</f>
        <v>0</v>
      </c>
      <c r="L102" s="137"/>
    </row>
    <row r="103" customHeight="1" ht="24" customFormat="1" s="9">
      <c r="B103" s="132"/>
      <c r="D103" s="133" t="s">
        <v>1963</v>
      </c>
      <c r="E103" s="134"/>
      <c r="F103" s="134"/>
      <c r="G103" s="134"/>
      <c r="H103" s="134"/>
      <c r="I103" s="135"/>
      <c r="J103" s="136">
        <f>J201</f>
        <v>0</v>
      </c>
      <c r="L103" s="132"/>
    </row>
    <row r="104" customHeight="1" ht="21" customFormat="1" s="2">
      <c r="A104" s="33"/>
      <c r="B104" s="34"/>
      <c r="C104" s="33"/>
      <c r="D104" s="33"/>
      <c r="E104" s="33"/>
      <c r="F104" s="33"/>
      <c r="G104" s="33"/>
      <c r="H104" s="33"/>
      <c r="I104" s="10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customHeight="1" ht="6" customFormat="1" s="2">
      <c r="A105" s="33"/>
      <c r="B105" s="48"/>
      <c r="C105" s="49"/>
      <c r="D105" s="49"/>
      <c r="E105" s="49"/>
      <c r="F105" s="49"/>
      <c r="G105" s="49"/>
      <c r="H105" s="49"/>
      <c r="I105" s="126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customHeight="1" ht="6" customFormat="1" s="2">
      <c r="A109" s="33"/>
      <c r="B109" s="50"/>
      <c r="C109" s="51"/>
      <c r="D109" s="51"/>
      <c r="E109" s="51"/>
      <c r="F109" s="51"/>
      <c r="G109" s="51"/>
      <c r="H109" s="51"/>
      <c r="I109" s="127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customHeight="1" ht="24" customFormat="1" s="2">
      <c r="A110" s="33"/>
      <c r="B110" s="34"/>
      <c r="C110" s="22" t="s">
        <v>168</v>
      </c>
      <c r="D110" s="33"/>
      <c r="E110" s="33"/>
      <c r="F110" s="33"/>
      <c r="G110" s="33"/>
      <c r="H110" s="33"/>
      <c r="I110" s="10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6" customFormat="1" s="2">
      <c r="A111" s="33"/>
      <c r="B111" s="34"/>
      <c r="C111" s="33"/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12" customFormat="1" s="2">
      <c r="A112" s="33"/>
      <c r="B112" s="34"/>
      <c r="C112" s="28" t="s">
        <v>14</v>
      </c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23" customFormat="1" s="2">
      <c r="A113" s="33"/>
      <c r="B113" s="34"/>
      <c r="C113" s="33"/>
      <c r="D113" s="33"/>
      <c r="E113" s="282" t="str">
        <f>E7</f>
        <v>Výmena vnútorných rozvodov ZTI (voda, kanál) - II. sekcia a stavebné úpravy soc. zariadení – IV. sekcia </v>
      </c>
      <c r="F113" s="283"/>
      <c r="G113" s="283"/>
      <c r="H113" s="28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12" customFormat="1" s="1">
      <c r="B114" s="21"/>
      <c r="C114" s="28" t="s">
        <v>146</v>
      </c>
      <c r="I114" s="99"/>
      <c r="L114" s="21"/>
    </row>
    <row r="115" customHeight="1" ht="16" customFormat="1" s="2">
      <c r="A115" s="33"/>
      <c r="B115" s="34"/>
      <c r="C115" s="33"/>
      <c r="D115" s="33"/>
      <c r="E115" s="282" t="s">
        <v>1959</v>
      </c>
      <c r="F115" s="285"/>
      <c r="G115" s="285"/>
      <c r="H115" s="285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12" customFormat="1" s="2">
      <c r="A116" s="33"/>
      <c r="B116" s="34"/>
      <c r="C116" s="28" t="s">
        <v>148</v>
      </c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16" customFormat="1" s="2">
      <c r="A117" s="33"/>
      <c r="B117" s="34"/>
      <c r="C117" s="33"/>
      <c r="D117" s="33"/>
      <c r="E117" s="238" t="str">
        <f>E11</f>
        <v>E.3.1. - ELI - II. sekcia</v>
      </c>
      <c r="F117" s="285"/>
      <c r="G117" s="285"/>
      <c r="H117" s="285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customHeight="1" ht="6" customFormat="1" s="2">
      <c r="A118" s="33"/>
      <c r="B118" s="34"/>
      <c r="C118" s="33"/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12" customFormat="1" s="2">
      <c r="A119" s="33"/>
      <c r="B119" s="34"/>
      <c r="C119" s="28" t="s">
        <v>17</v>
      </c>
      <c r="D119" s="33"/>
      <c r="E119" s="33"/>
      <c r="F119" s="26">
        <f>F14</f>
      </c>
      <c r="G119" s="33"/>
      <c r="H119" s="33"/>
      <c r="I119" s="104" t="s">
        <v>19</v>
      </c>
      <c r="J119" s="56">
        <f>IF(J14="","",J14)</f>
        <v>43950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6" customFormat="1" s="2">
      <c r="A120" s="33"/>
      <c r="B120" s="34"/>
      <c r="C120" s="33"/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25" customFormat="1" s="2">
      <c r="A121" s="33"/>
      <c r="B121" s="34"/>
      <c r="C121" s="28" t="s">
        <v>20</v>
      </c>
      <c r="D121" s="33"/>
      <c r="E121" s="33"/>
      <c r="F121" s="26" t="str">
        <f>E17</f>
        <v>UNIVERZITA PAVLA JOZEFA ŠAFÁRIKA V KOŠICIACH</v>
      </c>
      <c r="G121" s="33"/>
      <c r="H121" s="33"/>
      <c r="I121" s="104" t="s">
        <v>26</v>
      </c>
      <c r="J121" s="31" t="str">
        <f>E23</f>
        <v>d.g.A. design graphic architecture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Format="1" s="2">
      <c r="A122" s="33"/>
      <c r="B122" s="34"/>
      <c r="C122" s="28" t="s">
        <v>24</v>
      </c>
      <c r="D122" s="33"/>
      <c r="E122" s="33"/>
      <c r="F122" s="26" t="str">
        <f>IF(E20="","",E20)</f>
        <v>Vyplň údaj</v>
      </c>
      <c r="G122" s="33"/>
      <c r="H122" s="33"/>
      <c r="I122" s="104" t="s">
        <v>30</v>
      </c>
      <c r="J122" s="31">
        <f>E26</f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9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9" customFormat="1" s="11">
      <c r="A124" s="142"/>
      <c r="B124" s="143"/>
      <c r="C124" s="144" t="s">
        <v>169</v>
      </c>
      <c r="D124" s="145" t="s">
        <v>57</v>
      </c>
      <c r="E124" s="145" t="s">
        <v>53</v>
      </c>
      <c r="F124" s="145" t="s">
        <v>54</v>
      </c>
      <c r="G124" s="145" t="s">
        <v>170</v>
      </c>
      <c r="H124" s="145" t="s">
        <v>171</v>
      </c>
      <c r="I124" s="146" t="s">
        <v>172</v>
      </c>
      <c r="J124" s="147" t="s">
        <v>154</v>
      </c>
      <c r="K124" s="148" t="s">
        <v>173</v>
      </c>
      <c r="L124" s="149"/>
      <c r="M124" s="63" t="s">
        <v>1</v>
      </c>
      <c r="N124" s="64" t="s">
        <v>36</v>
      </c>
      <c r="O124" s="64" t="s">
        <v>174</v>
      </c>
      <c r="P124" s="64" t="s">
        <v>175</v>
      </c>
      <c r="Q124" s="64" t="s">
        <v>176</v>
      </c>
      <c r="R124" s="64" t="s">
        <v>177</v>
      </c>
      <c r="S124" s="64" t="s">
        <v>178</v>
      </c>
      <c r="T124" s="65" t="s">
        <v>179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customHeight="1" ht="22" customFormat="1" s="2">
      <c r="A125" s="33"/>
      <c r="B125" s="34"/>
      <c r="C125" s="70" t="s">
        <v>155</v>
      </c>
      <c r="D125" s="33"/>
      <c r="E125" s="33"/>
      <c r="F125" s="33"/>
      <c r="G125" s="33"/>
      <c r="H125" s="33"/>
      <c r="I125" s="103"/>
      <c r="J125" s="150">
        <f>BK125</f>
        <v>0</v>
      </c>
      <c r="K125" s="33"/>
      <c r="L125" s="34"/>
      <c r="M125" s="66"/>
      <c r="N125" s="57"/>
      <c r="O125" s="67"/>
      <c r="P125" s="151">
        <f>P126+P201</f>
        <v>0</v>
      </c>
      <c r="Q125" s="67"/>
      <c r="R125" s="151">
        <f>R126+R201</f>
        <v>0</v>
      </c>
      <c r="S125" s="67"/>
      <c r="T125" s="152">
        <f>T126+T201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71</v>
      </c>
      <c r="AU125" s="18" t="s">
        <v>156</v>
      </c>
      <c r="BK125" s="153">
        <f>BK126+BK201</f>
        <v>0</v>
      </c>
    </row>
    <row r="126" customHeight="1" ht="25" customFormat="1" s="12">
      <c r="B126" s="154"/>
      <c r="D126" s="155" t="s">
        <v>71</v>
      </c>
      <c r="E126" s="156" t="s">
        <v>602</v>
      </c>
      <c r="F126" s="156" t="s">
        <v>603</v>
      </c>
      <c r="I126" s="157"/>
      <c r="J126" s="158">
        <f>BK126</f>
        <v>0</v>
      </c>
      <c r="L126" s="154"/>
      <c r="M126" s="159"/>
      <c r="N126" s="160"/>
      <c r="O126" s="160"/>
      <c r="P126" s="161">
        <f>P127+P193+P197</f>
        <v>0</v>
      </c>
      <c r="Q126" s="160"/>
      <c r="R126" s="161">
        <f>R127+R193+R197</f>
        <v>0</v>
      </c>
      <c r="S126" s="160"/>
      <c r="T126" s="162">
        <f>T127+T193+T197</f>
        <v>0</v>
      </c>
      <c r="AR126" s="155" t="s">
        <v>89</v>
      </c>
      <c r="AT126" s="163" t="s">
        <v>71</v>
      </c>
      <c r="AU126" s="163" t="s">
        <v>72</v>
      </c>
      <c r="AY126" s="155" t="s">
        <v>182</v>
      </c>
      <c r="BK126" s="164">
        <f>BK127+BK193+BK197</f>
        <v>0</v>
      </c>
    </row>
    <row r="127" customHeight="1" ht="22" customFormat="1" s="12">
      <c r="B127" s="154"/>
      <c r="D127" s="155" t="s">
        <v>71</v>
      </c>
      <c r="E127" s="165" t="s">
        <v>604</v>
      </c>
      <c r="F127" s="165" t="s">
        <v>605</v>
      </c>
      <c r="I127" s="157"/>
      <c r="J127" s="166">
        <f>BK127</f>
        <v>0</v>
      </c>
      <c r="L127" s="154"/>
      <c r="M127" s="159"/>
      <c r="N127" s="160"/>
      <c r="O127" s="160"/>
      <c r="P127" s="161">
        <f>SUM(P128:P192)</f>
        <v>0</v>
      </c>
      <c r="Q127" s="160"/>
      <c r="R127" s="161">
        <f>SUM(R128:R192)</f>
        <v>0</v>
      </c>
      <c r="S127" s="160"/>
      <c r="T127" s="162">
        <f>SUM(T128:T192)</f>
        <v>0</v>
      </c>
      <c r="AR127" s="155" t="s">
        <v>89</v>
      </c>
      <c r="AT127" s="163" t="s">
        <v>71</v>
      </c>
      <c r="AU127" s="163" t="s">
        <v>79</v>
      </c>
      <c r="AY127" s="155" t="s">
        <v>182</v>
      </c>
      <c r="BK127" s="164">
        <f>SUM(BK128:BK192)</f>
        <v>0</v>
      </c>
    </row>
    <row r="128" customHeight="1" ht="21" customFormat="1" s="2">
      <c r="A128" s="33"/>
      <c r="B128" s="167"/>
      <c r="C128" s="168" t="s">
        <v>79</v>
      </c>
      <c r="D128" s="168" t="s">
        <v>185</v>
      </c>
      <c r="E128" s="169" t="s">
        <v>1964</v>
      </c>
      <c r="F128" s="170" t="s">
        <v>1965</v>
      </c>
      <c r="G128" s="171" t="s">
        <v>609</v>
      </c>
      <c r="H128" s="172">
        <v>36</v>
      </c>
      <c r="I128" s="173"/>
      <c r="J128" s="172">
        <f>ROUND(I128*H128,3)</f>
        <v>0</v>
      </c>
      <c r="K128" s="174"/>
      <c r="L128" s="34"/>
      <c r="M128" s="175" t="s">
        <v>1</v>
      </c>
      <c r="N128" s="176" t="s">
        <v>38</v>
      </c>
      <c r="O128" s="59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610</v>
      </c>
      <c r="AT128" s="179" t="s">
        <v>185</v>
      </c>
      <c r="AU128" s="179" t="s">
        <v>84</v>
      </c>
      <c r="AY128" s="18" t="s">
        <v>182</v>
      </c>
      <c r="BE128" s="180">
        <f>IF(N128="základná",J128,0)</f>
        <v>0</v>
      </c>
      <c r="BF128" s="180">
        <f>IF(N128="znížená",J128,0)</f>
        <v>0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8" t="s">
        <v>84</v>
      </c>
      <c r="BK128" s="181">
        <f>ROUND(I128*H128,3)</f>
        <v>0</v>
      </c>
      <c r="BL128" s="18" t="s">
        <v>610</v>
      </c>
      <c r="BM128" s="179" t="s">
        <v>84</v>
      </c>
    </row>
    <row r="129" customHeight="1" ht="16" customFormat="1" s="2">
      <c r="A129" s="33"/>
      <c r="B129" s="167"/>
      <c r="C129" s="217" t="s">
        <v>84</v>
      </c>
      <c r="D129" s="217" t="s">
        <v>602</v>
      </c>
      <c r="E129" s="218" t="s">
        <v>1966</v>
      </c>
      <c r="F129" s="219" t="s">
        <v>1967</v>
      </c>
      <c r="G129" s="220" t="s">
        <v>609</v>
      </c>
      <c r="H129" s="221">
        <v>36</v>
      </c>
      <c r="I129" s="222"/>
      <c r="J129" s="221">
        <f>ROUND(I129*H129,3)</f>
        <v>0</v>
      </c>
      <c r="K129" s="223"/>
      <c r="L129" s="224"/>
      <c r="M129" s="225" t="s">
        <v>1</v>
      </c>
      <c r="N129" s="22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1229</v>
      </c>
      <c r="AT129" s="179" t="s">
        <v>602</v>
      </c>
      <c r="AU129" s="179" t="s">
        <v>84</v>
      </c>
      <c r="AY129" s="18" t="s">
        <v>182</v>
      </c>
      <c r="BE129" s="180">
        <f>IF(N129="základná",J129,0)</f>
        <v>0</v>
      </c>
      <c r="BF129" s="180">
        <f>IF(N129="znížená",J129,0)</f>
        <v>0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8" t="s">
        <v>84</v>
      </c>
      <c r="BK129" s="181">
        <f>ROUND(I129*H129,3)</f>
        <v>0</v>
      </c>
      <c r="BL129" s="18" t="s">
        <v>610</v>
      </c>
      <c r="BM129" s="179" t="s">
        <v>189</v>
      </c>
    </row>
    <row r="130" customHeight="1" ht="16" customFormat="1" s="2">
      <c r="A130" s="33"/>
      <c r="B130" s="167"/>
      <c r="C130" s="168" t="s">
        <v>89</v>
      </c>
      <c r="D130" s="168" t="s">
        <v>185</v>
      </c>
      <c r="E130" s="169" t="s">
        <v>1968</v>
      </c>
      <c r="F130" s="170" t="s">
        <v>1969</v>
      </c>
      <c r="G130" s="171" t="s">
        <v>327</v>
      </c>
      <c r="H130" s="172">
        <v>64</v>
      </c>
      <c r="I130" s="173"/>
      <c r="J130" s="172">
        <f>ROUND(I130*H130,3)</f>
        <v>0</v>
      </c>
      <c r="K130" s="174"/>
      <c r="L130" s="34"/>
      <c r="M130" s="175" t="s">
        <v>1</v>
      </c>
      <c r="N130" s="176" t="s">
        <v>38</v>
      </c>
      <c r="O130" s="59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9" t="s">
        <v>610</v>
      </c>
      <c r="AT130" s="179" t="s">
        <v>185</v>
      </c>
      <c r="AU130" s="179" t="s">
        <v>84</v>
      </c>
      <c r="AY130" s="18" t="s">
        <v>182</v>
      </c>
      <c r="BE130" s="180">
        <f>IF(N130="základná",J130,0)</f>
        <v>0</v>
      </c>
      <c r="BF130" s="180">
        <f>IF(N130="znížená",J130,0)</f>
        <v>0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8" t="s">
        <v>84</v>
      </c>
      <c r="BK130" s="181">
        <f>ROUND(I130*H130,3)</f>
        <v>0</v>
      </c>
      <c r="BL130" s="18" t="s">
        <v>610</v>
      </c>
      <c r="BM130" s="179" t="s">
        <v>330</v>
      </c>
    </row>
    <row r="131" customHeight="1" ht="16" customFormat="1" s="2">
      <c r="A131" s="33"/>
      <c r="B131" s="167"/>
      <c r="C131" s="217" t="s">
        <v>189</v>
      </c>
      <c r="D131" s="217" t="s">
        <v>602</v>
      </c>
      <c r="E131" s="218" t="s">
        <v>1970</v>
      </c>
      <c r="F131" s="219" t="s">
        <v>1971</v>
      </c>
      <c r="G131" s="220" t="s">
        <v>327</v>
      </c>
      <c r="H131" s="221">
        <v>64</v>
      </c>
      <c r="I131" s="222"/>
      <c r="J131" s="221">
        <f>ROUND(I131*H131,3)</f>
        <v>0</v>
      </c>
      <c r="K131" s="223"/>
      <c r="L131" s="224"/>
      <c r="M131" s="225" t="s">
        <v>1</v>
      </c>
      <c r="N131" s="22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1229</v>
      </c>
      <c r="AT131" s="179" t="s">
        <v>602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610</v>
      </c>
      <c r="BM131" s="179" t="s">
        <v>366</v>
      </c>
    </row>
    <row r="132" customHeight="1" ht="21" customFormat="1" s="2">
      <c r="A132" s="33"/>
      <c r="B132" s="167"/>
      <c r="C132" s="217" t="s">
        <v>249</v>
      </c>
      <c r="D132" s="217" t="s">
        <v>602</v>
      </c>
      <c r="E132" s="218" t="s">
        <v>1972</v>
      </c>
      <c r="F132" s="219" t="s">
        <v>1973</v>
      </c>
      <c r="G132" s="220" t="s">
        <v>327</v>
      </c>
      <c r="H132" s="221">
        <v>144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1229</v>
      </c>
      <c r="AT132" s="179" t="s">
        <v>602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610</v>
      </c>
      <c r="BM132" s="179" t="s">
        <v>440</v>
      </c>
    </row>
    <row r="133" customHeight="1" ht="16" customFormat="1" s="2">
      <c r="A133" s="33"/>
      <c r="B133" s="167"/>
      <c r="C133" s="217" t="s">
        <v>330</v>
      </c>
      <c r="D133" s="217" t="s">
        <v>602</v>
      </c>
      <c r="E133" s="218" t="s">
        <v>1974</v>
      </c>
      <c r="F133" s="219" t="s">
        <v>1975</v>
      </c>
      <c r="G133" s="220" t="s">
        <v>327</v>
      </c>
      <c r="H133" s="221">
        <v>76</v>
      </c>
      <c r="I133" s="222"/>
      <c r="J133" s="221">
        <f>ROUND(I133*H133,3)</f>
        <v>0</v>
      </c>
      <c r="K133" s="223"/>
      <c r="L133" s="224"/>
      <c r="M133" s="225" t="s">
        <v>1</v>
      </c>
      <c r="N133" s="22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1229</v>
      </c>
      <c r="AT133" s="179" t="s">
        <v>602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610</v>
      </c>
      <c r="BM133" s="179" t="s">
        <v>449</v>
      </c>
    </row>
    <row r="134" customHeight="1" ht="21" customFormat="1" s="2">
      <c r="A134" s="33"/>
      <c r="B134" s="167"/>
      <c r="C134" s="168" t="s">
        <v>360</v>
      </c>
      <c r="D134" s="168" t="s">
        <v>185</v>
      </c>
      <c r="E134" s="169" t="s">
        <v>1976</v>
      </c>
      <c r="F134" s="170" t="s">
        <v>1977</v>
      </c>
      <c r="G134" s="171" t="s">
        <v>327</v>
      </c>
      <c r="H134" s="172">
        <v>144</v>
      </c>
      <c r="I134" s="173"/>
      <c r="J134" s="172">
        <f>ROUND(I134*H134,3)</f>
        <v>0</v>
      </c>
      <c r="K134" s="174"/>
      <c r="L134" s="34"/>
      <c r="M134" s="175" t="s">
        <v>1</v>
      </c>
      <c r="N134" s="17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610</v>
      </c>
      <c r="AT134" s="179" t="s">
        <v>185</v>
      </c>
      <c r="AU134" s="179" t="s">
        <v>84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610</v>
      </c>
      <c r="BM134" s="179" t="s">
        <v>458</v>
      </c>
    </row>
    <row r="135" customHeight="1" ht="21" customFormat="1" s="2">
      <c r="A135" s="33"/>
      <c r="B135" s="167"/>
      <c r="C135" s="168" t="s">
        <v>366</v>
      </c>
      <c r="D135" s="168" t="s">
        <v>185</v>
      </c>
      <c r="E135" s="169" t="s">
        <v>1978</v>
      </c>
      <c r="F135" s="170" t="s">
        <v>1979</v>
      </c>
      <c r="G135" s="171" t="s">
        <v>327</v>
      </c>
      <c r="H135" s="172">
        <v>12</v>
      </c>
      <c r="I135" s="173"/>
      <c r="J135" s="172">
        <f>ROUND(I135*H135,3)</f>
        <v>0</v>
      </c>
      <c r="K135" s="174"/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610</v>
      </c>
      <c r="AT135" s="179" t="s">
        <v>185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610</v>
      </c>
      <c r="BM135" s="179" t="s">
        <v>468</v>
      </c>
    </row>
    <row r="136" customHeight="1" ht="21" customFormat="1" s="2">
      <c r="A136" s="33"/>
      <c r="B136" s="167"/>
      <c r="C136" s="217" t="s">
        <v>183</v>
      </c>
      <c r="D136" s="217" t="s">
        <v>602</v>
      </c>
      <c r="E136" s="218" t="s">
        <v>1980</v>
      </c>
      <c r="F136" s="219" t="s">
        <v>1981</v>
      </c>
      <c r="G136" s="220" t="s">
        <v>327</v>
      </c>
      <c r="H136" s="221">
        <v>12</v>
      </c>
      <c r="I136" s="222"/>
      <c r="J136" s="221">
        <f>ROUND(I136*H136,3)</f>
        <v>0</v>
      </c>
      <c r="K136" s="223"/>
      <c r="L136" s="224"/>
      <c r="M136" s="225" t="s">
        <v>1</v>
      </c>
      <c r="N136" s="22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1229</v>
      </c>
      <c r="AT136" s="179" t="s">
        <v>602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610</v>
      </c>
      <c r="BM136" s="179" t="s">
        <v>475</v>
      </c>
    </row>
    <row r="137" customHeight="1" ht="21" customFormat="1" s="2">
      <c r="A137" s="33"/>
      <c r="B137" s="167"/>
      <c r="C137" s="168" t="s">
        <v>440</v>
      </c>
      <c r="D137" s="168" t="s">
        <v>185</v>
      </c>
      <c r="E137" s="169" t="s">
        <v>1982</v>
      </c>
      <c r="F137" s="170" t="s">
        <v>1983</v>
      </c>
      <c r="G137" s="171" t="s">
        <v>327</v>
      </c>
      <c r="H137" s="172">
        <v>76</v>
      </c>
      <c r="I137" s="173"/>
      <c r="J137" s="172">
        <f>ROUND(I137*H137,3)</f>
        <v>0</v>
      </c>
      <c r="K137" s="174"/>
      <c r="L137" s="34"/>
      <c r="M137" s="175" t="s">
        <v>1</v>
      </c>
      <c r="N137" s="17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610</v>
      </c>
      <c r="AT137" s="179" t="s">
        <v>185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610</v>
      </c>
      <c r="BM137" s="179" t="s">
        <v>7</v>
      </c>
    </row>
    <row r="138" customHeight="1" ht="16" customFormat="1" s="2">
      <c r="A138" s="33"/>
      <c r="B138" s="167"/>
      <c r="C138" s="168" t="s">
        <v>445</v>
      </c>
      <c r="D138" s="168" t="s">
        <v>185</v>
      </c>
      <c r="E138" s="169" t="s">
        <v>1984</v>
      </c>
      <c r="F138" s="170" t="s">
        <v>1985</v>
      </c>
      <c r="G138" s="171" t="s">
        <v>327</v>
      </c>
      <c r="H138" s="172">
        <v>1000</v>
      </c>
      <c r="I138" s="173"/>
      <c r="J138" s="172">
        <f>ROUND(I138*H138,3)</f>
        <v>0</v>
      </c>
      <c r="K138" s="174"/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610</v>
      </c>
      <c r="AT138" s="179" t="s">
        <v>185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610</v>
      </c>
      <c r="BM138" s="179" t="s">
        <v>511</v>
      </c>
    </row>
    <row r="139" customHeight="1" ht="16" customFormat="1" s="2">
      <c r="A139" s="33"/>
      <c r="B139" s="167"/>
      <c r="C139" s="217" t="s">
        <v>449</v>
      </c>
      <c r="D139" s="217" t="s">
        <v>602</v>
      </c>
      <c r="E139" s="218" t="s">
        <v>1986</v>
      </c>
      <c r="F139" s="219" t="s">
        <v>1987</v>
      </c>
      <c r="G139" s="220" t="s">
        <v>327</v>
      </c>
      <c r="H139" s="221">
        <v>1000</v>
      </c>
      <c r="I139" s="222"/>
      <c r="J139" s="221">
        <f>ROUND(I139*H139,3)</f>
        <v>0</v>
      </c>
      <c r="K139" s="223"/>
      <c r="L139" s="224"/>
      <c r="M139" s="225" t="s">
        <v>1</v>
      </c>
      <c r="N139" s="22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1229</v>
      </c>
      <c r="AT139" s="179" t="s">
        <v>602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610</v>
      </c>
      <c r="BM139" s="179" t="s">
        <v>532</v>
      </c>
    </row>
    <row r="140" customHeight="1" ht="21" customFormat="1" s="2">
      <c r="A140" s="33"/>
      <c r="B140" s="167"/>
      <c r="C140" s="168" t="s">
        <v>454</v>
      </c>
      <c r="D140" s="168" t="s">
        <v>185</v>
      </c>
      <c r="E140" s="169" t="s">
        <v>1988</v>
      </c>
      <c r="F140" s="170" t="s">
        <v>1989</v>
      </c>
      <c r="G140" s="171" t="s">
        <v>305</v>
      </c>
      <c r="H140" s="172">
        <v>1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610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610</v>
      </c>
      <c r="BM140" s="179" t="s">
        <v>557</v>
      </c>
    </row>
    <row r="141" customHeight="1" ht="16" customFormat="1" s="2">
      <c r="A141" s="33"/>
      <c r="B141" s="167"/>
      <c r="C141" s="217" t="s">
        <v>458</v>
      </c>
      <c r="D141" s="217" t="s">
        <v>602</v>
      </c>
      <c r="E141" s="218" t="s">
        <v>1990</v>
      </c>
      <c r="F141" s="219" t="s">
        <v>1991</v>
      </c>
      <c r="G141" s="220" t="s">
        <v>327</v>
      </c>
      <c r="H141" s="221">
        <v>2</v>
      </c>
      <c r="I141" s="222"/>
      <c r="J141" s="221">
        <f>ROUND(I141*H141,3)</f>
        <v>0</v>
      </c>
      <c r="K141" s="223"/>
      <c r="L141" s="224"/>
      <c r="M141" s="225" t="s">
        <v>1</v>
      </c>
      <c r="N141" s="22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1229</v>
      </c>
      <c r="AT141" s="179" t="s">
        <v>602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610</v>
      </c>
      <c r="BM141" s="179" t="s">
        <v>606</v>
      </c>
    </row>
    <row r="142" customHeight="1" ht="21" customFormat="1" s="2">
      <c r="A142" s="33"/>
      <c r="B142" s="167"/>
      <c r="C142" s="168" t="s">
        <v>463</v>
      </c>
      <c r="D142" s="168" t="s">
        <v>185</v>
      </c>
      <c r="E142" s="169" t="s">
        <v>1992</v>
      </c>
      <c r="F142" s="170" t="s">
        <v>1993</v>
      </c>
      <c r="G142" s="171" t="s">
        <v>327</v>
      </c>
      <c r="H142" s="172">
        <v>8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610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610</v>
      </c>
      <c r="BM142" s="179" t="s">
        <v>623</v>
      </c>
    </row>
    <row r="143" customHeight="1" ht="16" customFormat="1" s="2">
      <c r="A143" s="33"/>
      <c r="B143" s="167"/>
      <c r="C143" s="217" t="s">
        <v>468</v>
      </c>
      <c r="D143" s="217" t="s">
        <v>602</v>
      </c>
      <c r="E143" s="218" t="s">
        <v>1994</v>
      </c>
      <c r="F143" s="219" t="s">
        <v>1995</v>
      </c>
      <c r="G143" s="220" t="s">
        <v>327</v>
      </c>
      <c r="H143" s="221">
        <v>8</v>
      </c>
      <c r="I143" s="222"/>
      <c r="J143" s="221">
        <f>ROUND(I143*H143,3)</f>
        <v>0</v>
      </c>
      <c r="K143" s="223"/>
      <c r="L143" s="224"/>
      <c r="M143" s="225" t="s">
        <v>1</v>
      </c>
      <c r="N143" s="22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1229</v>
      </c>
      <c r="AT143" s="179" t="s">
        <v>602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610</v>
      </c>
      <c r="BM143" s="179" t="s">
        <v>620</v>
      </c>
    </row>
    <row r="144" customHeight="1" ht="21" customFormat="1" s="2">
      <c r="A144" s="33"/>
      <c r="B144" s="167"/>
      <c r="C144" s="168" t="s">
        <v>348</v>
      </c>
      <c r="D144" s="168" t="s">
        <v>185</v>
      </c>
      <c r="E144" s="169" t="s">
        <v>1996</v>
      </c>
      <c r="F144" s="170" t="s">
        <v>1997</v>
      </c>
      <c r="G144" s="171" t="s">
        <v>609</v>
      </c>
      <c r="H144" s="172">
        <v>240</v>
      </c>
      <c r="I144" s="173"/>
      <c r="J144" s="172">
        <f>ROUND(I144*H144,3)</f>
        <v>0</v>
      </c>
      <c r="K144" s="174"/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610</v>
      </c>
      <c r="AT144" s="179" t="s">
        <v>185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610</v>
      </c>
      <c r="BM144" s="179" t="s">
        <v>936</v>
      </c>
    </row>
    <row r="145" customHeight="1" ht="16" customFormat="1" s="2">
      <c r="A145" s="33"/>
      <c r="B145" s="167"/>
      <c r="C145" s="168" t="s">
        <v>475</v>
      </c>
      <c r="D145" s="168" t="s">
        <v>185</v>
      </c>
      <c r="E145" s="169" t="s">
        <v>1998</v>
      </c>
      <c r="F145" s="170" t="s">
        <v>1999</v>
      </c>
      <c r="G145" s="171" t="s">
        <v>327</v>
      </c>
      <c r="H145" s="172">
        <v>60</v>
      </c>
      <c r="I145" s="173"/>
      <c r="J145" s="172">
        <f>ROUND(I145*H145,3)</f>
        <v>0</v>
      </c>
      <c r="K145" s="174"/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610</v>
      </c>
      <c r="AT145" s="179" t="s">
        <v>185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610</v>
      </c>
      <c r="BM145" s="179" t="s">
        <v>944</v>
      </c>
    </row>
    <row r="146" customHeight="1" ht="21" customFormat="1" s="2">
      <c r="A146" s="33"/>
      <c r="B146" s="167"/>
      <c r="C146" s="168" t="s">
        <v>387</v>
      </c>
      <c r="D146" s="168" t="s">
        <v>185</v>
      </c>
      <c r="E146" s="169" t="s">
        <v>2000</v>
      </c>
      <c r="F146" s="170" t="s">
        <v>2001</v>
      </c>
      <c r="G146" s="171" t="s">
        <v>327</v>
      </c>
      <c r="H146" s="172">
        <v>354</v>
      </c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610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610</v>
      </c>
      <c r="BM146" s="179" t="s">
        <v>866</v>
      </c>
    </row>
    <row r="147" customHeight="1" ht="16" customFormat="1" s="2">
      <c r="A147" s="33"/>
      <c r="B147" s="167"/>
      <c r="C147" s="217" t="s">
        <v>7</v>
      </c>
      <c r="D147" s="217" t="s">
        <v>602</v>
      </c>
      <c r="E147" s="218" t="s">
        <v>2002</v>
      </c>
      <c r="F147" s="219" t="s">
        <v>2003</v>
      </c>
      <c r="G147" s="220" t="s">
        <v>327</v>
      </c>
      <c r="H147" s="221">
        <v>354</v>
      </c>
      <c r="I147" s="222"/>
      <c r="J147" s="221">
        <f>ROUND(I147*H147,3)</f>
        <v>0</v>
      </c>
      <c r="K147" s="223"/>
      <c r="L147" s="224"/>
      <c r="M147" s="225" t="s">
        <v>1</v>
      </c>
      <c r="N147" s="22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1229</v>
      </c>
      <c r="AT147" s="179" t="s">
        <v>602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610</v>
      </c>
      <c r="BM147" s="179" t="s">
        <v>962</v>
      </c>
    </row>
    <row r="148" customHeight="1" ht="21" customFormat="1" s="2">
      <c r="A148" s="33"/>
      <c r="B148" s="167"/>
      <c r="C148" s="168" t="s">
        <v>493</v>
      </c>
      <c r="D148" s="168" t="s">
        <v>185</v>
      </c>
      <c r="E148" s="169" t="s">
        <v>2004</v>
      </c>
      <c r="F148" s="170" t="s">
        <v>2005</v>
      </c>
      <c r="G148" s="171" t="s">
        <v>327</v>
      </c>
      <c r="H148" s="172">
        <v>60</v>
      </c>
      <c r="I148" s="173"/>
      <c r="J148" s="172">
        <f>ROUND(I148*H148,3)</f>
        <v>0</v>
      </c>
      <c r="K148" s="174"/>
      <c r="L148" s="34"/>
      <c r="M148" s="175" t="s">
        <v>1</v>
      </c>
      <c r="N148" s="17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610</v>
      </c>
      <c r="AT148" s="179" t="s">
        <v>185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610</v>
      </c>
      <c r="BM148" s="179" t="s">
        <v>973</v>
      </c>
    </row>
    <row r="149" customHeight="1" ht="16" customFormat="1" s="2">
      <c r="A149" s="33"/>
      <c r="B149" s="167"/>
      <c r="C149" s="217" t="s">
        <v>511</v>
      </c>
      <c r="D149" s="217" t="s">
        <v>602</v>
      </c>
      <c r="E149" s="218" t="s">
        <v>2006</v>
      </c>
      <c r="F149" s="219" t="s">
        <v>2007</v>
      </c>
      <c r="G149" s="220" t="s">
        <v>327</v>
      </c>
      <c r="H149" s="221">
        <v>60</v>
      </c>
      <c r="I149" s="222"/>
      <c r="J149" s="221">
        <f>ROUND(I149*H149,3)</f>
        <v>0</v>
      </c>
      <c r="K149" s="223"/>
      <c r="L149" s="224"/>
      <c r="M149" s="225" t="s">
        <v>1</v>
      </c>
      <c r="N149" s="22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1229</v>
      </c>
      <c r="AT149" s="179" t="s">
        <v>602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610</v>
      </c>
      <c r="BM149" s="179" t="s">
        <v>873</v>
      </c>
    </row>
    <row r="150" customHeight="1" ht="16" customFormat="1" s="2">
      <c r="A150" s="33"/>
      <c r="B150" s="167"/>
      <c r="C150" s="168" t="s">
        <v>518</v>
      </c>
      <c r="D150" s="168" t="s">
        <v>185</v>
      </c>
      <c r="E150" s="169" t="s">
        <v>2008</v>
      </c>
      <c r="F150" s="170" t="s">
        <v>2009</v>
      </c>
      <c r="G150" s="171" t="s">
        <v>327</v>
      </c>
      <c r="H150" s="172">
        <v>32</v>
      </c>
      <c r="I150" s="173"/>
      <c r="J150" s="172">
        <f>ROUND(I150*H150,3)</f>
        <v>0</v>
      </c>
      <c r="K150" s="174"/>
      <c r="L150" s="34"/>
      <c r="M150" s="175" t="s">
        <v>1</v>
      </c>
      <c r="N150" s="17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610</v>
      </c>
      <c r="AT150" s="179" t="s">
        <v>185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610</v>
      </c>
      <c r="BM150" s="179" t="s">
        <v>991</v>
      </c>
    </row>
    <row r="151" customHeight="1" ht="16" customFormat="1" s="2">
      <c r="A151" s="33"/>
      <c r="B151" s="167"/>
      <c r="C151" s="217" t="s">
        <v>532</v>
      </c>
      <c r="D151" s="217" t="s">
        <v>602</v>
      </c>
      <c r="E151" s="218" t="s">
        <v>2010</v>
      </c>
      <c r="F151" s="219" t="s">
        <v>2011</v>
      </c>
      <c r="G151" s="220" t="s">
        <v>327</v>
      </c>
      <c r="H151" s="221">
        <v>32</v>
      </c>
      <c r="I151" s="222"/>
      <c r="J151" s="221">
        <f>ROUND(I151*H151,3)</f>
        <v>0</v>
      </c>
      <c r="K151" s="223"/>
      <c r="L151" s="224"/>
      <c r="M151" s="225" t="s">
        <v>1</v>
      </c>
      <c r="N151" s="22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1229</v>
      </c>
      <c r="AT151" s="179" t="s">
        <v>602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610</v>
      </c>
      <c r="BM151" s="179" t="s">
        <v>999</v>
      </c>
    </row>
    <row r="152" customHeight="1" ht="16" customFormat="1" s="2">
      <c r="A152" s="33"/>
      <c r="B152" s="167"/>
      <c r="C152" s="168" t="s">
        <v>551</v>
      </c>
      <c r="D152" s="168" t="s">
        <v>185</v>
      </c>
      <c r="E152" s="169" t="s">
        <v>2012</v>
      </c>
      <c r="F152" s="170" t="s">
        <v>2013</v>
      </c>
      <c r="G152" s="171" t="s">
        <v>327</v>
      </c>
      <c r="H152" s="172">
        <v>16</v>
      </c>
      <c r="I152" s="173"/>
      <c r="J152" s="172">
        <f>ROUND(I152*H152,3)</f>
        <v>0</v>
      </c>
      <c r="K152" s="174"/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610</v>
      </c>
      <c r="AT152" s="179" t="s">
        <v>185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610</v>
      </c>
      <c r="BM152" s="179" t="s">
        <v>910</v>
      </c>
    </row>
    <row r="153" customHeight="1" ht="16" customFormat="1" s="2">
      <c r="A153" s="33"/>
      <c r="B153" s="167"/>
      <c r="C153" s="217" t="s">
        <v>557</v>
      </c>
      <c r="D153" s="217" t="s">
        <v>602</v>
      </c>
      <c r="E153" s="218" t="s">
        <v>2014</v>
      </c>
      <c r="F153" s="219" t="s">
        <v>2015</v>
      </c>
      <c r="G153" s="220" t="s">
        <v>327</v>
      </c>
      <c r="H153" s="221">
        <v>16</v>
      </c>
      <c r="I153" s="222"/>
      <c r="J153" s="221">
        <f>ROUND(I153*H153,3)</f>
        <v>0</v>
      </c>
      <c r="K153" s="223"/>
      <c r="L153" s="224"/>
      <c r="M153" s="225" t="s">
        <v>1</v>
      </c>
      <c r="N153" s="22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1229</v>
      </c>
      <c r="AT153" s="179" t="s">
        <v>602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610</v>
      </c>
      <c r="BM153" s="179" t="s">
        <v>1031</v>
      </c>
    </row>
    <row r="154" customHeight="1" ht="33" customFormat="1" s="2">
      <c r="A154" s="33"/>
      <c r="B154" s="167"/>
      <c r="C154" s="168" t="s">
        <v>573</v>
      </c>
      <c r="D154" s="168" t="s">
        <v>185</v>
      </c>
      <c r="E154" s="169" t="s">
        <v>2016</v>
      </c>
      <c r="F154" s="170" t="s">
        <v>2017</v>
      </c>
      <c r="G154" s="171" t="s">
        <v>327</v>
      </c>
      <c r="H154" s="172">
        <v>22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610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610</v>
      </c>
      <c r="BM154" s="179" t="s">
        <v>1042</v>
      </c>
    </row>
    <row r="155" customHeight="1" ht="16" customFormat="1" s="2">
      <c r="A155" s="33"/>
      <c r="B155" s="167"/>
      <c r="C155" s="217" t="s">
        <v>606</v>
      </c>
      <c r="D155" s="217" t="s">
        <v>602</v>
      </c>
      <c r="E155" s="218" t="s">
        <v>2018</v>
      </c>
      <c r="F155" s="219" t="s">
        <v>2019</v>
      </c>
      <c r="G155" s="220" t="s">
        <v>327</v>
      </c>
      <c r="H155" s="221">
        <v>22</v>
      </c>
      <c r="I155" s="222"/>
      <c r="J155" s="221">
        <f>ROUND(I155*H155,3)</f>
        <v>0</v>
      </c>
      <c r="K155" s="223"/>
      <c r="L155" s="224"/>
      <c r="M155" s="225" t="s">
        <v>1</v>
      </c>
      <c r="N155" s="22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1229</v>
      </c>
      <c r="AT155" s="179" t="s">
        <v>602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610</v>
      </c>
      <c r="BM155" s="179" t="s">
        <v>1052</v>
      </c>
    </row>
    <row r="156" customHeight="1" ht="21" customFormat="1" s="2">
      <c r="A156" s="33"/>
      <c r="B156" s="167"/>
      <c r="C156" s="168" t="s">
        <v>616</v>
      </c>
      <c r="D156" s="168" t="s">
        <v>185</v>
      </c>
      <c r="E156" s="169" t="s">
        <v>1220</v>
      </c>
      <c r="F156" s="170" t="s">
        <v>2020</v>
      </c>
      <c r="G156" s="171" t="s">
        <v>327</v>
      </c>
      <c r="H156" s="172">
        <v>64</v>
      </c>
      <c r="I156" s="173"/>
      <c r="J156" s="172">
        <f>ROUND(I156*H156,3)</f>
        <v>0</v>
      </c>
      <c r="K156" s="174"/>
      <c r="L156" s="34"/>
      <c r="M156" s="175" t="s">
        <v>1</v>
      </c>
      <c r="N156" s="17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610</v>
      </c>
      <c r="AT156" s="179" t="s">
        <v>185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610</v>
      </c>
      <c r="BM156" s="179" t="s">
        <v>1060</v>
      </c>
    </row>
    <row r="157" customHeight="1" ht="16" customFormat="1" s="2">
      <c r="A157" s="33"/>
      <c r="B157" s="167"/>
      <c r="C157" s="217" t="s">
        <v>623</v>
      </c>
      <c r="D157" s="217" t="s">
        <v>602</v>
      </c>
      <c r="E157" s="218" t="s">
        <v>1227</v>
      </c>
      <c r="F157" s="219" t="s">
        <v>2021</v>
      </c>
      <c r="G157" s="220" t="s">
        <v>327</v>
      </c>
      <c r="H157" s="221">
        <v>16</v>
      </c>
      <c r="I157" s="222"/>
      <c r="J157" s="221">
        <f>ROUND(I157*H157,3)</f>
        <v>0</v>
      </c>
      <c r="K157" s="223"/>
      <c r="L157" s="224"/>
      <c r="M157" s="225" t="s">
        <v>1</v>
      </c>
      <c r="N157" s="22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1229</v>
      </c>
      <c r="AT157" s="179" t="s">
        <v>602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610</v>
      </c>
      <c r="BM157" s="179" t="s">
        <v>1073</v>
      </c>
    </row>
    <row r="158" customHeight="1" ht="21" customFormat="1" s="2">
      <c r="A158" s="33"/>
      <c r="B158" s="167"/>
      <c r="C158" s="217" t="s">
        <v>906</v>
      </c>
      <c r="D158" s="217" t="s">
        <v>602</v>
      </c>
      <c r="E158" s="218" t="s">
        <v>2022</v>
      </c>
      <c r="F158" s="219" t="s">
        <v>2023</v>
      </c>
      <c r="G158" s="220" t="s">
        <v>327</v>
      </c>
      <c r="H158" s="221">
        <v>102</v>
      </c>
      <c r="I158" s="222"/>
      <c r="J158" s="221">
        <f>ROUND(I158*H158,3)</f>
        <v>0</v>
      </c>
      <c r="K158" s="223"/>
      <c r="L158" s="224"/>
      <c r="M158" s="225" t="s">
        <v>1</v>
      </c>
      <c r="N158" s="22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1229</v>
      </c>
      <c r="AT158" s="179" t="s">
        <v>602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610</v>
      </c>
      <c r="BM158" s="179" t="s">
        <v>1084</v>
      </c>
    </row>
    <row r="159" customHeight="1" ht="16" customFormat="1" s="2">
      <c r="A159" s="33"/>
      <c r="B159" s="167"/>
      <c r="C159" s="217" t="s">
        <v>620</v>
      </c>
      <c r="D159" s="217" t="s">
        <v>602</v>
      </c>
      <c r="E159" s="218" t="s">
        <v>2024</v>
      </c>
      <c r="F159" s="219" t="s">
        <v>2025</v>
      </c>
      <c r="G159" s="220" t="s">
        <v>327</v>
      </c>
      <c r="H159" s="221">
        <v>48</v>
      </c>
      <c r="I159" s="222"/>
      <c r="J159" s="221">
        <f>ROUND(I159*H159,3)</f>
        <v>0</v>
      </c>
      <c r="K159" s="223"/>
      <c r="L159" s="224"/>
      <c r="M159" s="225" t="s">
        <v>1</v>
      </c>
      <c r="N159" s="22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1229</v>
      </c>
      <c r="AT159" s="179" t="s">
        <v>602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610</v>
      </c>
      <c r="BM159" s="179" t="s">
        <v>610</v>
      </c>
    </row>
    <row r="160" customHeight="1" ht="33" customFormat="1" s="2">
      <c r="A160" s="33"/>
      <c r="B160" s="167"/>
      <c r="C160" s="168" t="s">
        <v>923</v>
      </c>
      <c r="D160" s="168" t="s">
        <v>185</v>
      </c>
      <c r="E160" s="169" t="s">
        <v>2026</v>
      </c>
      <c r="F160" s="170" t="s">
        <v>2027</v>
      </c>
      <c r="G160" s="171" t="s">
        <v>327</v>
      </c>
      <c r="H160" s="172">
        <v>102</v>
      </c>
      <c r="I160" s="173"/>
      <c r="J160" s="172">
        <f>ROUND(I160*H160,3)</f>
        <v>0</v>
      </c>
      <c r="K160" s="174"/>
      <c r="L160" s="34"/>
      <c r="M160" s="175" t="s">
        <v>1</v>
      </c>
      <c r="N160" s="17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610</v>
      </c>
      <c r="AT160" s="179" t="s">
        <v>185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610</v>
      </c>
      <c r="BM160" s="179" t="s">
        <v>1150</v>
      </c>
    </row>
    <row r="161" customHeight="1" ht="16" customFormat="1" s="2">
      <c r="A161" s="33"/>
      <c r="B161" s="167"/>
      <c r="C161" s="168" t="s">
        <v>936</v>
      </c>
      <c r="D161" s="168" t="s">
        <v>185</v>
      </c>
      <c r="E161" s="169" t="s">
        <v>2028</v>
      </c>
      <c r="F161" s="170" t="s">
        <v>2029</v>
      </c>
      <c r="G161" s="171" t="s">
        <v>327</v>
      </c>
      <c r="H161" s="172">
        <v>104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610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610</v>
      </c>
      <c r="BM161" s="179" t="s">
        <v>1159</v>
      </c>
    </row>
    <row r="162" customHeight="1" ht="16" customFormat="1" s="2">
      <c r="A162" s="33"/>
      <c r="B162" s="167"/>
      <c r="C162" s="217" t="s">
        <v>940</v>
      </c>
      <c r="D162" s="217" t="s">
        <v>602</v>
      </c>
      <c r="E162" s="218" t="s">
        <v>2030</v>
      </c>
      <c r="F162" s="219" t="s">
        <v>2031</v>
      </c>
      <c r="G162" s="220" t="s">
        <v>327</v>
      </c>
      <c r="H162" s="221">
        <v>8</v>
      </c>
      <c r="I162" s="222"/>
      <c r="J162" s="221">
        <f>ROUND(I162*H162,3)</f>
        <v>0</v>
      </c>
      <c r="K162" s="223"/>
      <c r="L162" s="224"/>
      <c r="M162" s="225" t="s">
        <v>1</v>
      </c>
      <c r="N162" s="22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1229</v>
      </c>
      <c r="AT162" s="179" t="s">
        <v>602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610</v>
      </c>
      <c r="BM162" s="179" t="s">
        <v>1171</v>
      </c>
    </row>
    <row r="163" customHeight="1" ht="16" customFormat="1" s="2">
      <c r="A163" s="33"/>
      <c r="B163" s="167"/>
      <c r="C163" s="217" t="s">
        <v>944</v>
      </c>
      <c r="D163" s="217" t="s">
        <v>602</v>
      </c>
      <c r="E163" s="218" t="s">
        <v>2032</v>
      </c>
      <c r="F163" s="219" t="s">
        <v>2033</v>
      </c>
      <c r="G163" s="220" t="s">
        <v>327</v>
      </c>
      <c r="H163" s="221">
        <v>8</v>
      </c>
      <c r="I163" s="222"/>
      <c r="J163" s="221">
        <f>ROUND(I163*H163,3)</f>
        <v>0</v>
      </c>
      <c r="K163" s="223"/>
      <c r="L163" s="224"/>
      <c r="M163" s="225" t="s">
        <v>1</v>
      </c>
      <c r="N163" s="22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1229</v>
      </c>
      <c r="AT163" s="179" t="s">
        <v>602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610</v>
      </c>
      <c r="BM163" s="179" t="s">
        <v>1181</v>
      </c>
    </row>
    <row r="164" customHeight="1" ht="16" customFormat="1" s="2">
      <c r="A164" s="33"/>
      <c r="B164" s="167"/>
      <c r="C164" s="217" t="s">
        <v>948</v>
      </c>
      <c r="D164" s="217" t="s">
        <v>602</v>
      </c>
      <c r="E164" s="218" t="s">
        <v>2034</v>
      </c>
      <c r="F164" s="219" t="s">
        <v>2035</v>
      </c>
      <c r="G164" s="220" t="s">
        <v>327</v>
      </c>
      <c r="H164" s="221">
        <v>44</v>
      </c>
      <c r="I164" s="222"/>
      <c r="J164" s="221">
        <f>ROUND(I164*H164,3)</f>
        <v>0</v>
      </c>
      <c r="K164" s="223"/>
      <c r="L164" s="224"/>
      <c r="M164" s="225" t="s">
        <v>1</v>
      </c>
      <c r="N164" s="22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1229</v>
      </c>
      <c r="AT164" s="179" t="s">
        <v>602</v>
      </c>
      <c r="AU164" s="179" t="s">
        <v>84</v>
      </c>
      <c r="AY164" s="18" t="s">
        <v>182</v>
      </c>
      <c r="BE164" s="180">
        <f>IF(N164="základná",J164,0)</f>
        <v>0</v>
      </c>
      <c r="BF164" s="180">
        <f>IF(N164="znížená",J164,0)</f>
        <v>0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8" t="s">
        <v>84</v>
      </c>
      <c r="BK164" s="181">
        <f>ROUND(I164*H164,3)</f>
        <v>0</v>
      </c>
      <c r="BL164" s="18" t="s">
        <v>610</v>
      </c>
      <c r="BM164" s="179" t="s">
        <v>1193</v>
      </c>
    </row>
    <row r="165" customHeight="1" ht="16" customFormat="1" s="2">
      <c r="A165" s="33"/>
      <c r="B165" s="167"/>
      <c r="C165" s="217" t="s">
        <v>866</v>
      </c>
      <c r="D165" s="217" t="s">
        <v>602</v>
      </c>
      <c r="E165" s="218" t="s">
        <v>2036</v>
      </c>
      <c r="F165" s="219" t="s">
        <v>2037</v>
      </c>
      <c r="G165" s="220" t="s">
        <v>327</v>
      </c>
      <c r="H165" s="221">
        <v>12</v>
      </c>
      <c r="I165" s="222"/>
      <c r="J165" s="221">
        <f>ROUND(I165*H165,3)</f>
        <v>0</v>
      </c>
      <c r="K165" s="223"/>
      <c r="L165" s="224"/>
      <c r="M165" s="225" t="s">
        <v>1</v>
      </c>
      <c r="N165" s="22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1229</v>
      </c>
      <c r="AT165" s="179" t="s">
        <v>602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610</v>
      </c>
      <c r="BM165" s="179" t="s">
        <v>1219</v>
      </c>
    </row>
    <row r="166" customHeight="1" ht="16" customFormat="1" s="2">
      <c r="A166" s="33"/>
      <c r="B166" s="167"/>
      <c r="C166" s="217" t="s">
        <v>955</v>
      </c>
      <c r="D166" s="217" t="s">
        <v>602</v>
      </c>
      <c r="E166" s="218" t="s">
        <v>2038</v>
      </c>
      <c r="F166" s="219" t="s">
        <v>2039</v>
      </c>
      <c r="G166" s="220" t="s">
        <v>327</v>
      </c>
      <c r="H166" s="221">
        <v>20</v>
      </c>
      <c r="I166" s="222"/>
      <c r="J166" s="221">
        <f>ROUND(I166*H166,3)</f>
        <v>0</v>
      </c>
      <c r="K166" s="223"/>
      <c r="L166" s="224"/>
      <c r="M166" s="225" t="s">
        <v>1</v>
      </c>
      <c r="N166" s="226" t="s">
        <v>38</v>
      </c>
      <c r="O166" s="59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1229</v>
      </c>
      <c r="AT166" s="179" t="s">
        <v>602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610</v>
      </c>
      <c r="BM166" s="179" t="s">
        <v>1231</v>
      </c>
    </row>
    <row r="167" customHeight="1" ht="16" customFormat="1" s="2">
      <c r="A167" s="33"/>
      <c r="B167" s="167"/>
      <c r="C167" s="217" t="s">
        <v>962</v>
      </c>
      <c r="D167" s="217" t="s">
        <v>602</v>
      </c>
      <c r="E167" s="218" t="s">
        <v>2040</v>
      </c>
      <c r="F167" s="219" t="s">
        <v>2041</v>
      </c>
      <c r="G167" s="220" t="s">
        <v>327</v>
      </c>
      <c r="H167" s="221">
        <v>12</v>
      </c>
      <c r="I167" s="222"/>
      <c r="J167" s="221">
        <f>ROUND(I167*H167,3)</f>
        <v>0</v>
      </c>
      <c r="K167" s="223"/>
      <c r="L167" s="224"/>
      <c r="M167" s="225" t="s">
        <v>1</v>
      </c>
      <c r="N167" s="22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1229</v>
      </c>
      <c r="AT167" s="179" t="s">
        <v>602</v>
      </c>
      <c r="AU167" s="179" t="s">
        <v>84</v>
      </c>
      <c r="AY167" s="18" t="s">
        <v>182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8" t="s">
        <v>84</v>
      </c>
      <c r="BK167" s="181">
        <f>ROUND(I167*H167,3)</f>
        <v>0</v>
      </c>
      <c r="BL167" s="18" t="s">
        <v>610</v>
      </c>
      <c r="BM167" s="179" t="s">
        <v>1240</v>
      </c>
    </row>
    <row r="168" customHeight="1" ht="21" customFormat="1" s="2">
      <c r="A168" s="33"/>
      <c r="B168" s="167"/>
      <c r="C168" s="168" t="s">
        <v>969</v>
      </c>
      <c r="D168" s="168" t="s">
        <v>185</v>
      </c>
      <c r="E168" s="169" t="s">
        <v>2042</v>
      </c>
      <c r="F168" s="170" t="s">
        <v>2043</v>
      </c>
      <c r="G168" s="171" t="s">
        <v>327</v>
      </c>
      <c r="H168" s="172">
        <v>40</v>
      </c>
      <c r="I168" s="173"/>
      <c r="J168" s="172">
        <f>ROUND(I168*H168,3)</f>
        <v>0</v>
      </c>
      <c r="K168" s="174"/>
      <c r="L168" s="34"/>
      <c r="M168" s="175" t="s">
        <v>1</v>
      </c>
      <c r="N168" s="17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610</v>
      </c>
      <c r="AT168" s="179" t="s">
        <v>185</v>
      </c>
      <c r="AU168" s="179" t="s">
        <v>84</v>
      </c>
      <c r="AY168" s="18" t="s">
        <v>182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8" t="s">
        <v>84</v>
      </c>
      <c r="BK168" s="181">
        <f>ROUND(I168*H168,3)</f>
        <v>0</v>
      </c>
      <c r="BL168" s="18" t="s">
        <v>610</v>
      </c>
      <c r="BM168" s="179" t="s">
        <v>1607</v>
      </c>
    </row>
    <row r="169" customHeight="1" ht="16" customFormat="1" s="2">
      <c r="A169" s="33"/>
      <c r="B169" s="167"/>
      <c r="C169" s="168" t="s">
        <v>973</v>
      </c>
      <c r="D169" s="168" t="s">
        <v>185</v>
      </c>
      <c r="E169" s="169" t="s">
        <v>2044</v>
      </c>
      <c r="F169" s="170" t="s">
        <v>2045</v>
      </c>
      <c r="G169" s="171" t="s">
        <v>327</v>
      </c>
      <c r="H169" s="172">
        <v>48</v>
      </c>
      <c r="I169" s="173"/>
      <c r="J169" s="172">
        <f>ROUND(I169*H169,3)</f>
        <v>0</v>
      </c>
      <c r="K169" s="174"/>
      <c r="L169" s="34"/>
      <c r="M169" s="175" t="s">
        <v>1</v>
      </c>
      <c r="N169" s="176" t="s">
        <v>38</v>
      </c>
      <c r="O169" s="59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610</v>
      </c>
      <c r="AT169" s="179" t="s">
        <v>185</v>
      </c>
      <c r="AU169" s="179" t="s">
        <v>84</v>
      </c>
      <c r="AY169" s="18" t="s">
        <v>182</v>
      </c>
      <c r="BE169" s="180">
        <f>IF(N169="základná",J169,0)</f>
        <v>0</v>
      </c>
      <c r="BF169" s="180">
        <f>IF(N169="znížená",J169,0)</f>
        <v>0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8" t="s">
        <v>84</v>
      </c>
      <c r="BK169" s="181">
        <f>ROUND(I169*H169,3)</f>
        <v>0</v>
      </c>
      <c r="BL169" s="18" t="s">
        <v>610</v>
      </c>
      <c r="BM169" s="179" t="s">
        <v>1610</v>
      </c>
    </row>
    <row r="170" customHeight="1" ht="55" customFormat="1" s="2">
      <c r="A170" s="33"/>
      <c r="B170" s="167"/>
      <c r="C170" s="217" t="s">
        <v>979</v>
      </c>
      <c r="D170" s="217" t="s">
        <v>602</v>
      </c>
      <c r="E170" s="218" t="s">
        <v>2046</v>
      </c>
      <c r="F170" s="219" t="s">
        <v>2047</v>
      </c>
      <c r="G170" s="220" t="s">
        <v>327</v>
      </c>
      <c r="H170" s="221">
        <v>48</v>
      </c>
      <c r="I170" s="222"/>
      <c r="J170" s="221">
        <f>ROUND(I170*H170,3)</f>
        <v>0</v>
      </c>
      <c r="K170" s="223"/>
      <c r="L170" s="224"/>
      <c r="M170" s="225" t="s">
        <v>1</v>
      </c>
      <c r="N170" s="226" t="s">
        <v>38</v>
      </c>
      <c r="O170" s="59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1229</v>
      </c>
      <c r="AT170" s="179" t="s">
        <v>602</v>
      </c>
      <c r="AU170" s="179" t="s">
        <v>84</v>
      </c>
      <c r="AY170" s="18" t="s">
        <v>182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8" t="s">
        <v>84</v>
      </c>
      <c r="BK170" s="181">
        <f>ROUND(I170*H170,3)</f>
        <v>0</v>
      </c>
      <c r="BL170" s="18" t="s">
        <v>610</v>
      </c>
      <c r="BM170" s="179" t="s">
        <v>1613</v>
      </c>
    </row>
    <row r="171" customHeight="1" ht="16" customFormat="1" s="2">
      <c r="A171" s="33"/>
      <c r="B171" s="167"/>
      <c r="C171" s="168" t="s">
        <v>873</v>
      </c>
      <c r="D171" s="168" t="s">
        <v>185</v>
      </c>
      <c r="E171" s="169" t="s">
        <v>2048</v>
      </c>
      <c r="F171" s="170" t="s">
        <v>2049</v>
      </c>
      <c r="G171" s="171" t="s">
        <v>327</v>
      </c>
      <c r="H171" s="172">
        <v>16</v>
      </c>
      <c r="I171" s="173"/>
      <c r="J171" s="172">
        <f>ROUND(I171*H171,3)</f>
        <v>0</v>
      </c>
      <c r="K171" s="174"/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610</v>
      </c>
      <c r="AT171" s="179" t="s">
        <v>185</v>
      </c>
      <c r="AU171" s="179" t="s">
        <v>84</v>
      </c>
      <c r="AY171" s="18" t="s">
        <v>182</v>
      </c>
      <c r="BE171" s="180">
        <f>IF(N171="základná",J171,0)</f>
        <v>0</v>
      </c>
      <c r="BF171" s="180">
        <f>IF(N171="znížená",J171,0)</f>
        <v>0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8" t="s">
        <v>84</v>
      </c>
      <c r="BK171" s="181">
        <f>ROUND(I171*H171,3)</f>
        <v>0</v>
      </c>
      <c r="BL171" s="18" t="s">
        <v>610</v>
      </c>
      <c r="BM171" s="179" t="s">
        <v>1616</v>
      </c>
    </row>
    <row r="172" customHeight="1" ht="66" customFormat="1" s="2">
      <c r="A172" s="33"/>
      <c r="B172" s="167"/>
      <c r="C172" s="217" t="s">
        <v>986</v>
      </c>
      <c r="D172" s="217" t="s">
        <v>602</v>
      </c>
      <c r="E172" s="218" t="s">
        <v>2050</v>
      </c>
      <c r="F172" s="219" t="s">
        <v>2051</v>
      </c>
      <c r="G172" s="220" t="s">
        <v>327</v>
      </c>
      <c r="H172" s="221">
        <v>16</v>
      </c>
      <c r="I172" s="222"/>
      <c r="J172" s="221">
        <f>ROUND(I172*H172,3)</f>
        <v>0</v>
      </c>
      <c r="K172" s="223"/>
      <c r="L172" s="224"/>
      <c r="M172" s="225" t="s">
        <v>1</v>
      </c>
      <c r="N172" s="226" t="s">
        <v>38</v>
      </c>
      <c r="O172" s="59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9" t="s">
        <v>1229</v>
      </c>
      <c r="AT172" s="179" t="s">
        <v>602</v>
      </c>
      <c r="AU172" s="179" t="s">
        <v>84</v>
      </c>
      <c r="AY172" s="18" t="s">
        <v>182</v>
      </c>
      <c r="BE172" s="180">
        <f>IF(N172="základná",J172,0)</f>
        <v>0</v>
      </c>
      <c r="BF172" s="180">
        <f>IF(N172="znížená",J172,0)</f>
        <v>0</v>
      </c>
      <c r="BG172" s="180">
        <f>IF(N172="zákl. prenesená",J172,0)</f>
        <v>0</v>
      </c>
      <c r="BH172" s="180">
        <f>IF(N172="zníž. prenesená",J172,0)</f>
        <v>0</v>
      </c>
      <c r="BI172" s="180">
        <f>IF(N172="nulová",J172,0)</f>
        <v>0</v>
      </c>
      <c r="BJ172" s="18" t="s">
        <v>84</v>
      </c>
      <c r="BK172" s="181">
        <f>ROUND(I172*H172,3)</f>
        <v>0</v>
      </c>
      <c r="BL172" s="18" t="s">
        <v>610</v>
      </c>
      <c r="BM172" s="179" t="s">
        <v>1619</v>
      </c>
    </row>
    <row r="173" customHeight="1" ht="21" customFormat="1" s="2">
      <c r="A173" s="33"/>
      <c r="B173" s="167"/>
      <c r="C173" s="168" t="s">
        <v>991</v>
      </c>
      <c r="D173" s="168" t="s">
        <v>185</v>
      </c>
      <c r="E173" s="169" t="s">
        <v>2052</v>
      </c>
      <c r="F173" s="170" t="s">
        <v>2053</v>
      </c>
      <c r="G173" s="171" t="s">
        <v>2054</v>
      </c>
      <c r="H173" s="172">
        <v>16</v>
      </c>
      <c r="I173" s="173"/>
      <c r="J173" s="172">
        <f>ROUND(I173*H173,3)</f>
        <v>0</v>
      </c>
      <c r="K173" s="174"/>
      <c r="L173" s="34"/>
      <c r="M173" s="175" t="s">
        <v>1</v>
      </c>
      <c r="N173" s="176" t="s">
        <v>38</v>
      </c>
      <c r="O173" s="59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9" t="s">
        <v>610</v>
      </c>
      <c r="AT173" s="179" t="s">
        <v>185</v>
      </c>
      <c r="AU173" s="179" t="s">
        <v>84</v>
      </c>
      <c r="AY173" s="18" t="s">
        <v>182</v>
      </c>
      <c r="BE173" s="180">
        <f>IF(N173="základná",J173,0)</f>
        <v>0</v>
      </c>
      <c r="BF173" s="180">
        <f>IF(N173="znížená",J173,0)</f>
        <v>0</v>
      </c>
      <c r="BG173" s="180">
        <f>IF(N173="zákl. prenesená",J173,0)</f>
        <v>0</v>
      </c>
      <c r="BH173" s="180">
        <f>IF(N173="zníž. prenesená",J173,0)</f>
        <v>0</v>
      </c>
      <c r="BI173" s="180">
        <f>IF(N173="nulová",J173,0)</f>
        <v>0</v>
      </c>
      <c r="BJ173" s="18" t="s">
        <v>84</v>
      </c>
      <c r="BK173" s="181">
        <f>ROUND(I173*H173,3)</f>
        <v>0</v>
      </c>
      <c r="BL173" s="18" t="s">
        <v>610</v>
      </c>
      <c r="BM173" s="179" t="s">
        <v>1622</v>
      </c>
    </row>
    <row r="174" customHeight="1" ht="16" customFormat="1" s="2">
      <c r="A174" s="33"/>
      <c r="B174" s="167"/>
      <c r="C174" s="217" t="s">
        <v>995</v>
      </c>
      <c r="D174" s="217" t="s">
        <v>602</v>
      </c>
      <c r="E174" s="218" t="s">
        <v>2055</v>
      </c>
      <c r="F174" s="219" t="s">
        <v>2056</v>
      </c>
      <c r="G174" s="220" t="s">
        <v>2057</v>
      </c>
      <c r="H174" s="221">
        <v>16</v>
      </c>
      <c r="I174" s="222"/>
      <c r="J174" s="221">
        <f>ROUND(I174*H174,3)</f>
        <v>0</v>
      </c>
      <c r="K174" s="223"/>
      <c r="L174" s="224"/>
      <c r="M174" s="225" t="s">
        <v>1</v>
      </c>
      <c r="N174" s="226" t="s">
        <v>38</v>
      </c>
      <c r="O174" s="59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1229</v>
      </c>
      <c r="AT174" s="179" t="s">
        <v>602</v>
      </c>
      <c r="AU174" s="179" t="s">
        <v>84</v>
      </c>
      <c r="AY174" s="18" t="s">
        <v>182</v>
      </c>
      <c r="BE174" s="180">
        <f>IF(N174="základná",J174,0)</f>
        <v>0</v>
      </c>
      <c r="BF174" s="180">
        <f>IF(N174="znížená",J174,0)</f>
        <v>0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8" t="s">
        <v>84</v>
      </c>
      <c r="BK174" s="181">
        <f>ROUND(I174*H174,3)</f>
        <v>0</v>
      </c>
      <c r="BL174" s="18" t="s">
        <v>610</v>
      </c>
      <c r="BM174" s="179" t="s">
        <v>1625</v>
      </c>
    </row>
    <row r="175" customHeight="1" ht="16" customFormat="1" s="2">
      <c r="A175" s="33"/>
      <c r="B175" s="167"/>
      <c r="C175" s="168" t="s">
        <v>999</v>
      </c>
      <c r="D175" s="168" t="s">
        <v>185</v>
      </c>
      <c r="E175" s="169" t="s">
        <v>2058</v>
      </c>
      <c r="F175" s="170" t="s">
        <v>2059</v>
      </c>
      <c r="G175" s="171" t="s">
        <v>2054</v>
      </c>
      <c r="H175" s="172">
        <v>16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610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610</v>
      </c>
      <c r="BM175" s="179" t="s">
        <v>1628</v>
      </c>
    </row>
    <row r="176" customHeight="1" ht="16" customFormat="1" s="2">
      <c r="A176" s="33"/>
      <c r="B176" s="167"/>
      <c r="C176" s="217" t="s">
        <v>1014</v>
      </c>
      <c r="D176" s="217" t="s">
        <v>602</v>
      </c>
      <c r="E176" s="218" t="s">
        <v>2060</v>
      </c>
      <c r="F176" s="219" t="s">
        <v>2061</v>
      </c>
      <c r="G176" s="220" t="s">
        <v>2057</v>
      </c>
      <c r="H176" s="221">
        <v>16</v>
      </c>
      <c r="I176" s="222"/>
      <c r="J176" s="221">
        <f>ROUND(I176*H176,3)</f>
        <v>0</v>
      </c>
      <c r="K176" s="223"/>
      <c r="L176" s="224"/>
      <c r="M176" s="225" t="s">
        <v>1</v>
      </c>
      <c r="N176" s="226" t="s">
        <v>38</v>
      </c>
      <c r="O176" s="59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9" t="s">
        <v>1229</v>
      </c>
      <c r="AT176" s="179" t="s">
        <v>602</v>
      </c>
      <c r="AU176" s="179" t="s">
        <v>84</v>
      </c>
      <c r="AY176" s="18" t="s">
        <v>182</v>
      </c>
      <c r="BE176" s="180">
        <f>IF(N176="základná",J176,0)</f>
        <v>0</v>
      </c>
      <c r="BF176" s="180">
        <f>IF(N176="znížená",J176,0)</f>
        <v>0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8" t="s">
        <v>84</v>
      </c>
      <c r="BK176" s="181">
        <f>ROUND(I176*H176,3)</f>
        <v>0</v>
      </c>
      <c r="BL176" s="18" t="s">
        <v>610</v>
      </c>
      <c r="BM176" s="179" t="s">
        <v>1631</v>
      </c>
    </row>
    <row r="177" customHeight="1" ht="21" customFormat="1" s="2">
      <c r="A177" s="33"/>
      <c r="B177" s="167"/>
      <c r="C177" s="168" t="s">
        <v>910</v>
      </c>
      <c r="D177" s="168" t="s">
        <v>185</v>
      </c>
      <c r="E177" s="169" t="s">
        <v>2062</v>
      </c>
      <c r="F177" s="170" t="s">
        <v>2063</v>
      </c>
      <c r="G177" s="171" t="s">
        <v>327</v>
      </c>
      <c r="H177" s="172">
        <v>100</v>
      </c>
      <c r="I177" s="173"/>
      <c r="J177" s="172">
        <f>ROUND(I177*H177,3)</f>
        <v>0</v>
      </c>
      <c r="K177" s="174"/>
      <c r="L177" s="34"/>
      <c r="M177" s="175" t="s">
        <v>1</v>
      </c>
      <c r="N177" s="176" t="s">
        <v>38</v>
      </c>
      <c r="O177" s="59"/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610</v>
      </c>
      <c r="AT177" s="179" t="s">
        <v>185</v>
      </c>
      <c r="AU177" s="179" t="s">
        <v>84</v>
      </c>
      <c r="AY177" s="18" t="s">
        <v>182</v>
      </c>
      <c r="BE177" s="180">
        <f>IF(N177="základná",J177,0)</f>
        <v>0</v>
      </c>
      <c r="BF177" s="180">
        <f>IF(N177="znížená",J177,0)</f>
        <v>0</v>
      </c>
      <c r="BG177" s="180">
        <f>IF(N177="zákl. prenesená",J177,0)</f>
        <v>0</v>
      </c>
      <c r="BH177" s="180">
        <f>IF(N177="zníž. prenesená",J177,0)</f>
        <v>0</v>
      </c>
      <c r="BI177" s="180">
        <f>IF(N177="nulová",J177,0)</f>
        <v>0</v>
      </c>
      <c r="BJ177" s="18" t="s">
        <v>84</v>
      </c>
      <c r="BK177" s="181">
        <f>ROUND(I177*H177,3)</f>
        <v>0</v>
      </c>
      <c r="BL177" s="18" t="s">
        <v>610</v>
      </c>
      <c r="BM177" s="179" t="s">
        <v>1634</v>
      </c>
    </row>
    <row r="178" customHeight="1" ht="21" customFormat="1" s="2">
      <c r="A178" s="33"/>
      <c r="B178" s="167"/>
      <c r="C178" s="217" t="s">
        <v>1025</v>
      </c>
      <c r="D178" s="217" t="s">
        <v>602</v>
      </c>
      <c r="E178" s="218" t="s">
        <v>2064</v>
      </c>
      <c r="F178" s="219" t="s">
        <v>2065</v>
      </c>
      <c r="G178" s="220" t="s">
        <v>609</v>
      </c>
      <c r="H178" s="221">
        <v>100</v>
      </c>
      <c r="I178" s="222"/>
      <c r="J178" s="221">
        <f>ROUND(I178*H178,3)</f>
        <v>0</v>
      </c>
      <c r="K178" s="223"/>
      <c r="L178" s="224"/>
      <c r="M178" s="225" t="s">
        <v>1</v>
      </c>
      <c r="N178" s="226" t="s">
        <v>38</v>
      </c>
      <c r="O178" s="59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9" t="s">
        <v>1229</v>
      </c>
      <c r="AT178" s="179" t="s">
        <v>602</v>
      </c>
      <c r="AU178" s="179" t="s">
        <v>84</v>
      </c>
      <c r="AY178" s="18" t="s">
        <v>182</v>
      </c>
      <c r="BE178" s="180">
        <f>IF(N178="základná",J178,0)</f>
        <v>0</v>
      </c>
      <c r="BF178" s="180">
        <f>IF(N178="znížená",J178,0)</f>
        <v>0</v>
      </c>
      <c r="BG178" s="180">
        <f>IF(N178="zákl. prenesená",J178,0)</f>
        <v>0</v>
      </c>
      <c r="BH178" s="180">
        <f>IF(N178="zníž. prenesená",J178,0)</f>
        <v>0</v>
      </c>
      <c r="BI178" s="180">
        <f>IF(N178="nulová",J178,0)</f>
        <v>0</v>
      </c>
      <c r="BJ178" s="18" t="s">
        <v>84</v>
      </c>
      <c r="BK178" s="181">
        <f>ROUND(I178*H178,3)</f>
        <v>0</v>
      </c>
      <c r="BL178" s="18" t="s">
        <v>610</v>
      </c>
      <c r="BM178" s="179" t="s">
        <v>1637</v>
      </c>
    </row>
    <row r="179" customHeight="1" ht="21" customFormat="1" s="2">
      <c r="A179" s="33"/>
      <c r="B179" s="167"/>
      <c r="C179" s="168" t="s">
        <v>1031</v>
      </c>
      <c r="D179" s="168" t="s">
        <v>185</v>
      </c>
      <c r="E179" s="169" t="s">
        <v>2066</v>
      </c>
      <c r="F179" s="170" t="s">
        <v>2067</v>
      </c>
      <c r="G179" s="171" t="s">
        <v>609</v>
      </c>
      <c r="H179" s="172">
        <v>80</v>
      </c>
      <c r="I179" s="173"/>
      <c r="J179" s="172">
        <f>ROUND(I179*H179,3)</f>
        <v>0</v>
      </c>
      <c r="K179" s="174"/>
      <c r="L179" s="34"/>
      <c r="M179" s="175" t="s">
        <v>1</v>
      </c>
      <c r="N179" s="176" t="s">
        <v>38</v>
      </c>
      <c r="O179" s="59"/>
      <c r="P179" s="177">
        <f>O179*H179</f>
        <v>0</v>
      </c>
      <c r="Q179" s="177">
        <v>0</v>
      </c>
      <c r="R179" s="177">
        <f>Q179*H179</f>
        <v>0</v>
      </c>
      <c r="S179" s="177">
        <v>0</v>
      </c>
      <c r="T179" s="17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9" t="s">
        <v>610</v>
      </c>
      <c r="AT179" s="179" t="s">
        <v>185</v>
      </c>
      <c r="AU179" s="179" t="s">
        <v>84</v>
      </c>
      <c r="AY179" s="18" t="s">
        <v>182</v>
      </c>
      <c r="BE179" s="180">
        <f>IF(N179="základná",J179,0)</f>
        <v>0</v>
      </c>
      <c r="BF179" s="180">
        <f>IF(N179="znížená",J179,0)</f>
        <v>0</v>
      </c>
      <c r="BG179" s="180">
        <f>IF(N179="zákl. prenesená",J179,0)</f>
        <v>0</v>
      </c>
      <c r="BH179" s="180">
        <f>IF(N179="zníž. prenesená",J179,0)</f>
        <v>0</v>
      </c>
      <c r="BI179" s="180">
        <f>IF(N179="nulová",J179,0)</f>
        <v>0</v>
      </c>
      <c r="BJ179" s="18" t="s">
        <v>84</v>
      </c>
      <c r="BK179" s="181">
        <f>ROUND(I179*H179,3)</f>
        <v>0</v>
      </c>
      <c r="BL179" s="18" t="s">
        <v>610</v>
      </c>
      <c r="BM179" s="179" t="s">
        <v>1640</v>
      </c>
    </row>
    <row r="180" customHeight="1" ht="16" customFormat="1" s="2">
      <c r="A180" s="33"/>
      <c r="B180" s="167"/>
      <c r="C180" s="217" t="s">
        <v>1037</v>
      </c>
      <c r="D180" s="217" t="s">
        <v>602</v>
      </c>
      <c r="E180" s="218" t="s">
        <v>2068</v>
      </c>
      <c r="F180" s="219" t="s">
        <v>2069</v>
      </c>
      <c r="G180" s="220" t="s">
        <v>609</v>
      </c>
      <c r="H180" s="221">
        <v>80</v>
      </c>
      <c r="I180" s="222"/>
      <c r="J180" s="221">
        <f>ROUND(I180*H180,3)</f>
        <v>0</v>
      </c>
      <c r="K180" s="223"/>
      <c r="L180" s="224"/>
      <c r="M180" s="225" t="s">
        <v>1</v>
      </c>
      <c r="N180" s="226" t="s">
        <v>38</v>
      </c>
      <c r="O180" s="59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1229</v>
      </c>
      <c r="AT180" s="179" t="s">
        <v>602</v>
      </c>
      <c r="AU180" s="179" t="s">
        <v>84</v>
      </c>
      <c r="AY180" s="18" t="s">
        <v>182</v>
      </c>
      <c r="BE180" s="180">
        <f>IF(N180="základná",J180,0)</f>
        <v>0</v>
      </c>
      <c r="BF180" s="180">
        <f>IF(N180="znížená",J180,0)</f>
        <v>0</v>
      </c>
      <c r="BG180" s="180">
        <f>IF(N180="zákl. prenesená",J180,0)</f>
        <v>0</v>
      </c>
      <c r="BH180" s="180">
        <f>IF(N180="zníž. prenesená",J180,0)</f>
        <v>0</v>
      </c>
      <c r="BI180" s="180">
        <f>IF(N180="nulová",J180,0)</f>
        <v>0</v>
      </c>
      <c r="BJ180" s="18" t="s">
        <v>84</v>
      </c>
      <c r="BK180" s="181">
        <f>ROUND(I180*H180,3)</f>
        <v>0</v>
      </c>
      <c r="BL180" s="18" t="s">
        <v>610</v>
      </c>
      <c r="BM180" s="179" t="s">
        <v>1643</v>
      </c>
    </row>
    <row r="181" customHeight="1" ht="21" customFormat="1" s="2">
      <c r="A181" s="33"/>
      <c r="B181" s="167"/>
      <c r="C181" s="168" t="s">
        <v>1042</v>
      </c>
      <c r="D181" s="168" t="s">
        <v>185</v>
      </c>
      <c r="E181" s="169" t="s">
        <v>2070</v>
      </c>
      <c r="F181" s="170" t="s">
        <v>2071</v>
      </c>
      <c r="G181" s="171" t="s">
        <v>609</v>
      </c>
      <c r="H181" s="172">
        <v>320</v>
      </c>
      <c r="I181" s="173"/>
      <c r="J181" s="172">
        <f>ROUND(I181*H181,3)</f>
        <v>0</v>
      </c>
      <c r="K181" s="174"/>
      <c r="L181" s="34"/>
      <c r="M181" s="175" t="s">
        <v>1</v>
      </c>
      <c r="N181" s="176" t="s">
        <v>38</v>
      </c>
      <c r="O181" s="59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9" t="s">
        <v>610</v>
      </c>
      <c r="AT181" s="179" t="s">
        <v>185</v>
      </c>
      <c r="AU181" s="179" t="s">
        <v>84</v>
      </c>
      <c r="AY181" s="18" t="s">
        <v>182</v>
      </c>
      <c r="BE181" s="180">
        <f>IF(N181="základná",J181,0)</f>
        <v>0</v>
      </c>
      <c r="BF181" s="180">
        <f>IF(N181="znížená",J181,0)</f>
        <v>0</v>
      </c>
      <c r="BG181" s="180">
        <f>IF(N181="zákl. prenesená",J181,0)</f>
        <v>0</v>
      </c>
      <c r="BH181" s="180">
        <f>IF(N181="zníž. prenesená",J181,0)</f>
        <v>0</v>
      </c>
      <c r="BI181" s="180">
        <f>IF(N181="nulová",J181,0)</f>
        <v>0</v>
      </c>
      <c r="BJ181" s="18" t="s">
        <v>84</v>
      </c>
      <c r="BK181" s="181">
        <f>ROUND(I181*H181,3)</f>
        <v>0</v>
      </c>
      <c r="BL181" s="18" t="s">
        <v>610</v>
      </c>
      <c r="BM181" s="179" t="s">
        <v>1646</v>
      </c>
    </row>
    <row r="182" customHeight="1" ht="16" customFormat="1" s="2">
      <c r="A182" s="33"/>
      <c r="B182" s="167"/>
      <c r="C182" s="217" t="s">
        <v>1047</v>
      </c>
      <c r="D182" s="217" t="s">
        <v>602</v>
      </c>
      <c r="E182" s="218" t="s">
        <v>2072</v>
      </c>
      <c r="F182" s="219" t="s">
        <v>2073</v>
      </c>
      <c r="G182" s="220" t="s">
        <v>609</v>
      </c>
      <c r="H182" s="221">
        <v>320</v>
      </c>
      <c r="I182" s="222"/>
      <c r="J182" s="221">
        <f>ROUND(I182*H182,3)</f>
        <v>0</v>
      </c>
      <c r="K182" s="223"/>
      <c r="L182" s="224"/>
      <c r="M182" s="225" t="s">
        <v>1</v>
      </c>
      <c r="N182" s="226" t="s">
        <v>38</v>
      </c>
      <c r="O182" s="59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9" t="s">
        <v>1229</v>
      </c>
      <c r="AT182" s="179" t="s">
        <v>602</v>
      </c>
      <c r="AU182" s="179" t="s">
        <v>84</v>
      </c>
      <c r="AY182" s="18" t="s">
        <v>182</v>
      </c>
      <c r="BE182" s="180">
        <f>IF(N182="základná",J182,0)</f>
        <v>0</v>
      </c>
      <c r="BF182" s="180">
        <f>IF(N182="znížená",J182,0)</f>
        <v>0</v>
      </c>
      <c r="BG182" s="180">
        <f>IF(N182="zákl. prenesená",J182,0)</f>
        <v>0</v>
      </c>
      <c r="BH182" s="180">
        <f>IF(N182="zníž. prenesená",J182,0)</f>
        <v>0</v>
      </c>
      <c r="BI182" s="180">
        <f>IF(N182="nulová",J182,0)</f>
        <v>0</v>
      </c>
      <c r="BJ182" s="18" t="s">
        <v>84</v>
      </c>
      <c r="BK182" s="181">
        <f>ROUND(I182*H182,3)</f>
        <v>0</v>
      </c>
      <c r="BL182" s="18" t="s">
        <v>610</v>
      </c>
      <c r="BM182" s="179" t="s">
        <v>1649</v>
      </c>
    </row>
    <row r="183" customHeight="1" ht="21" customFormat="1" s="2">
      <c r="A183" s="33"/>
      <c r="B183" s="167"/>
      <c r="C183" s="168" t="s">
        <v>1052</v>
      </c>
      <c r="D183" s="168" t="s">
        <v>185</v>
      </c>
      <c r="E183" s="169" t="s">
        <v>2074</v>
      </c>
      <c r="F183" s="170" t="s">
        <v>2075</v>
      </c>
      <c r="G183" s="171" t="s">
        <v>609</v>
      </c>
      <c r="H183" s="172">
        <v>910</v>
      </c>
      <c r="I183" s="173"/>
      <c r="J183" s="172">
        <f>ROUND(I183*H183,3)</f>
        <v>0</v>
      </c>
      <c r="K183" s="174"/>
      <c r="L183" s="34"/>
      <c r="M183" s="175" t="s">
        <v>1</v>
      </c>
      <c r="N183" s="176" t="s">
        <v>38</v>
      </c>
      <c r="O183" s="59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610</v>
      </c>
      <c r="AT183" s="179" t="s">
        <v>185</v>
      </c>
      <c r="AU183" s="179" t="s">
        <v>84</v>
      </c>
      <c r="AY183" s="18" t="s">
        <v>182</v>
      </c>
      <c r="BE183" s="180">
        <f>IF(N183="základná",J183,0)</f>
        <v>0</v>
      </c>
      <c r="BF183" s="180">
        <f>IF(N183="znížená",J183,0)</f>
        <v>0</v>
      </c>
      <c r="BG183" s="180">
        <f>IF(N183="zákl. prenesená",J183,0)</f>
        <v>0</v>
      </c>
      <c r="BH183" s="180">
        <f>IF(N183="zníž. prenesená",J183,0)</f>
        <v>0</v>
      </c>
      <c r="BI183" s="180">
        <f>IF(N183="nulová",J183,0)</f>
        <v>0</v>
      </c>
      <c r="BJ183" s="18" t="s">
        <v>84</v>
      </c>
      <c r="BK183" s="181">
        <f>ROUND(I183*H183,3)</f>
        <v>0</v>
      </c>
      <c r="BL183" s="18" t="s">
        <v>610</v>
      </c>
      <c r="BM183" s="179" t="s">
        <v>1652</v>
      </c>
    </row>
    <row r="184" customHeight="1" ht="16" customFormat="1" s="2">
      <c r="A184" s="33"/>
      <c r="B184" s="167"/>
      <c r="C184" s="217" t="s">
        <v>1056</v>
      </c>
      <c r="D184" s="217" t="s">
        <v>602</v>
      </c>
      <c r="E184" s="218" t="s">
        <v>2076</v>
      </c>
      <c r="F184" s="219" t="s">
        <v>2077</v>
      </c>
      <c r="G184" s="220" t="s">
        <v>609</v>
      </c>
      <c r="H184" s="221">
        <v>910</v>
      </c>
      <c r="I184" s="222"/>
      <c r="J184" s="221">
        <f>ROUND(I184*H184,3)</f>
        <v>0</v>
      </c>
      <c r="K184" s="223"/>
      <c r="L184" s="224"/>
      <c r="M184" s="225" t="s">
        <v>1</v>
      </c>
      <c r="N184" s="226" t="s">
        <v>38</v>
      </c>
      <c r="O184" s="59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9" t="s">
        <v>1229</v>
      </c>
      <c r="AT184" s="179" t="s">
        <v>602</v>
      </c>
      <c r="AU184" s="179" t="s">
        <v>84</v>
      </c>
      <c r="AY184" s="18" t="s">
        <v>182</v>
      </c>
      <c r="BE184" s="180">
        <f>IF(N184="základná",J184,0)</f>
        <v>0</v>
      </c>
      <c r="BF184" s="180">
        <f>IF(N184="znížená",J184,0)</f>
        <v>0</v>
      </c>
      <c r="BG184" s="180">
        <f>IF(N184="zákl. prenesená",J184,0)</f>
        <v>0</v>
      </c>
      <c r="BH184" s="180">
        <f>IF(N184="zníž. prenesená",J184,0)</f>
        <v>0</v>
      </c>
      <c r="BI184" s="180">
        <f>IF(N184="nulová",J184,0)</f>
        <v>0</v>
      </c>
      <c r="BJ184" s="18" t="s">
        <v>84</v>
      </c>
      <c r="BK184" s="181">
        <f>ROUND(I184*H184,3)</f>
        <v>0</v>
      </c>
      <c r="BL184" s="18" t="s">
        <v>610</v>
      </c>
      <c r="BM184" s="179" t="s">
        <v>1655</v>
      </c>
    </row>
    <row r="185" customHeight="1" ht="21" customFormat="1" s="2">
      <c r="A185" s="33"/>
      <c r="B185" s="167"/>
      <c r="C185" s="217" t="s">
        <v>1060</v>
      </c>
      <c r="D185" s="217" t="s">
        <v>602</v>
      </c>
      <c r="E185" s="218" t="s">
        <v>2078</v>
      </c>
      <c r="F185" s="219" t="s">
        <v>2079</v>
      </c>
      <c r="G185" s="220" t="s">
        <v>609</v>
      </c>
      <c r="H185" s="221">
        <v>660</v>
      </c>
      <c r="I185" s="222"/>
      <c r="J185" s="221">
        <f>ROUND(I185*H185,3)</f>
        <v>0</v>
      </c>
      <c r="K185" s="223"/>
      <c r="L185" s="224"/>
      <c r="M185" s="225" t="s">
        <v>1</v>
      </c>
      <c r="N185" s="226" t="s">
        <v>38</v>
      </c>
      <c r="O185" s="59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9" t="s">
        <v>1229</v>
      </c>
      <c r="AT185" s="179" t="s">
        <v>602</v>
      </c>
      <c r="AU185" s="179" t="s">
        <v>84</v>
      </c>
      <c r="AY185" s="18" t="s">
        <v>182</v>
      </c>
      <c r="BE185" s="180">
        <f>IF(N185="základná",J185,0)</f>
        <v>0</v>
      </c>
      <c r="BF185" s="180">
        <f>IF(N185="znížená",J185,0)</f>
        <v>0</v>
      </c>
      <c r="BG185" s="180">
        <f>IF(N185="zákl. prenesená",J185,0)</f>
        <v>0</v>
      </c>
      <c r="BH185" s="180">
        <f>IF(N185="zníž. prenesená",J185,0)</f>
        <v>0</v>
      </c>
      <c r="BI185" s="180">
        <f>IF(N185="nulová",J185,0)</f>
        <v>0</v>
      </c>
      <c r="BJ185" s="18" t="s">
        <v>84</v>
      </c>
      <c r="BK185" s="181">
        <f>ROUND(I185*H185,3)</f>
        <v>0</v>
      </c>
      <c r="BL185" s="18" t="s">
        <v>610</v>
      </c>
      <c r="BM185" s="179" t="s">
        <v>1658</v>
      </c>
    </row>
    <row r="186" customHeight="1" ht="16" customFormat="1" s="2">
      <c r="A186" s="33"/>
      <c r="B186" s="167"/>
      <c r="C186" s="217" t="s">
        <v>1067</v>
      </c>
      <c r="D186" s="217" t="s">
        <v>602</v>
      </c>
      <c r="E186" s="218" t="s">
        <v>2080</v>
      </c>
      <c r="F186" s="219" t="s">
        <v>2081</v>
      </c>
      <c r="G186" s="220" t="s">
        <v>609</v>
      </c>
      <c r="H186" s="221">
        <v>192</v>
      </c>
      <c r="I186" s="222"/>
      <c r="J186" s="221">
        <f>ROUND(I186*H186,3)</f>
        <v>0</v>
      </c>
      <c r="K186" s="223"/>
      <c r="L186" s="224"/>
      <c r="M186" s="225" t="s">
        <v>1</v>
      </c>
      <c r="N186" s="226" t="s">
        <v>38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1229</v>
      </c>
      <c r="AT186" s="179" t="s">
        <v>602</v>
      </c>
      <c r="AU186" s="179" t="s">
        <v>84</v>
      </c>
      <c r="AY186" s="18" t="s">
        <v>182</v>
      </c>
      <c r="BE186" s="180">
        <f>IF(N186="základná",J186,0)</f>
        <v>0</v>
      </c>
      <c r="BF186" s="180">
        <f>IF(N186="znížená",J186,0)</f>
        <v>0</v>
      </c>
      <c r="BG186" s="180">
        <f>IF(N186="zákl. prenesená",J186,0)</f>
        <v>0</v>
      </c>
      <c r="BH186" s="180">
        <f>IF(N186="zníž. prenesená",J186,0)</f>
        <v>0</v>
      </c>
      <c r="BI186" s="180">
        <f>IF(N186="nulová",J186,0)</f>
        <v>0</v>
      </c>
      <c r="BJ186" s="18" t="s">
        <v>84</v>
      </c>
      <c r="BK186" s="181">
        <f>ROUND(I186*H186,3)</f>
        <v>0</v>
      </c>
      <c r="BL186" s="18" t="s">
        <v>610</v>
      </c>
      <c r="BM186" s="179" t="s">
        <v>1661</v>
      </c>
    </row>
    <row r="187" customHeight="1" ht="21" customFormat="1" s="2">
      <c r="A187" s="33"/>
      <c r="B187" s="167"/>
      <c r="C187" s="168" t="s">
        <v>1073</v>
      </c>
      <c r="D187" s="168" t="s">
        <v>185</v>
      </c>
      <c r="E187" s="169" t="s">
        <v>2082</v>
      </c>
      <c r="F187" s="170" t="s">
        <v>2083</v>
      </c>
      <c r="G187" s="171" t="s">
        <v>609</v>
      </c>
      <c r="H187" s="172">
        <v>660</v>
      </c>
      <c r="I187" s="173"/>
      <c r="J187" s="172">
        <f>ROUND(I187*H187,3)</f>
        <v>0</v>
      </c>
      <c r="K187" s="174"/>
      <c r="L187" s="34"/>
      <c r="M187" s="175" t="s">
        <v>1</v>
      </c>
      <c r="N187" s="176" t="s">
        <v>38</v>
      </c>
      <c r="O187" s="59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610</v>
      </c>
      <c r="AT187" s="179" t="s">
        <v>185</v>
      </c>
      <c r="AU187" s="179" t="s">
        <v>84</v>
      </c>
      <c r="AY187" s="18" t="s">
        <v>182</v>
      </c>
      <c r="BE187" s="180">
        <f>IF(N187="základná",J187,0)</f>
        <v>0</v>
      </c>
      <c r="BF187" s="180">
        <f>IF(N187="znížená",J187,0)</f>
        <v>0</v>
      </c>
      <c r="BG187" s="180">
        <f>IF(N187="zákl. prenesená",J187,0)</f>
        <v>0</v>
      </c>
      <c r="BH187" s="180">
        <f>IF(N187="zníž. prenesená",J187,0)</f>
        <v>0</v>
      </c>
      <c r="BI187" s="180">
        <f>IF(N187="nulová",J187,0)</f>
        <v>0</v>
      </c>
      <c r="BJ187" s="18" t="s">
        <v>84</v>
      </c>
      <c r="BK187" s="181">
        <f>ROUND(I187*H187,3)</f>
        <v>0</v>
      </c>
      <c r="BL187" s="18" t="s">
        <v>610</v>
      </c>
      <c r="BM187" s="179" t="s">
        <v>1664</v>
      </c>
    </row>
    <row r="188" customHeight="1" ht="21" customFormat="1" s="2">
      <c r="A188" s="33"/>
      <c r="B188" s="167"/>
      <c r="C188" s="168" t="s">
        <v>1078</v>
      </c>
      <c r="D188" s="168" t="s">
        <v>185</v>
      </c>
      <c r="E188" s="169" t="s">
        <v>2084</v>
      </c>
      <c r="F188" s="170" t="s">
        <v>2085</v>
      </c>
      <c r="G188" s="171" t="s">
        <v>609</v>
      </c>
      <c r="H188" s="172">
        <v>192</v>
      </c>
      <c r="I188" s="173"/>
      <c r="J188" s="172">
        <f>ROUND(I188*H188,3)</f>
        <v>0</v>
      </c>
      <c r="K188" s="174"/>
      <c r="L188" s="34"/>
      <c r="M188" s="175" t="s">
        <v>1</v>
      </c>
      <c r="N188" s="176" t="s">
        <v>38</v>
      </c>
      <c r="O188" s="59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9" t="s">
        <v>610</v>
      </c>
      <c r="AT188" s="179" t="s">
        <v>185</v>
      </c>
      <c r="AU188" s="179" t="s">
        <v>84</v>
      </c>
      <c r="AY188" s="18" t="s">
        <v>182</v>
      </c>
      <c r="BE188" s="180">
        <f>IF(N188="základná",J188,0)</f>
        <v>0</v>
      </c>
      <c r="BF188" s="180">
        <f>IF(N188="znížená",J188,0)</f>
        <v>0</v>
      </c>
      <c r="BG188" s="180">
        <f>IF(N188="zákl. prenesená",J188,0)</f>
        <v>0</v>
      </c>
      <c r="BH188" s="180">
        <f>IF(N188="zníž. prenesená",J188,0)</f>
        <v>0</v>
      </c>
      <c r="BI188" s="180">
        <f>IF(N188="nulová",J188,0)</f>
        <v>0</v>
      </c>
      <c r="BJ188" s="18" t="s">
        <v>84</v>
      </c>
      <c r="BK188" s="181">
        <f>ROUND(I188*H188,3)</f>
        <v>0</v>
      </c>
      <c r="BL188" s="18" t="s">
        <v>610</v>
      </c>
      <c r="BM188" s="179" t="s">
        <v>1667</v>
      </c>
    </row>
    <row r="189" customHeight="1" ht="21" customFormat="1" s="2">
      <c r="A189" s="33"/>
      <c r="B189" s="167"/>
      <c r="C189" s="168" t="s">
        <v>1084</v>
      </c>
      <c r="D189" s="168" t="s">
        <v>185</v>
      </c>
      <c r="E189" s="169" t="s">
        <v>2086</v>
      </c>
      <c r="F189" s="170" t="s">
        <v>2087</v>
      </c>
      <c r="G189" s="171" t="s">
        <v>327</v>
      </c>
      <c r="H189" s="172">
        <v>1000</v>
      </c>
      <c r="I189" s="173"/>
      <c r="J189" s="172">
        <f>ROUND(I189*H189,3)</f>
        <v>0</v>
      </c>
      <c r="K189" s="174"/>
      <c r="L189" s="34"/>
      <c r="M189" s="175" t="s">
        <v>1</v>
      </c>
      <c r="N189" s="176" t="s">
        <v>38</v>
      </c>
      <c r="O189" s="59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610</v>
      </c>
      <c r="AT189" s="179" t="s">
        <v>185</v>
      </c>
      <c r="AU189" s="179" t="s">
        <v>84</v>
      </c>
      <c r="AY189" s="18" t="s">
        <v>182</v>
      </c>
      <c r="BE189" s="180">
        <f>IF(N189="základná",J189,0)</f>
        <v>0</v>
      </c>
      <c r="BF189" s="180">
        <f>IF(N189="znížená",J189,0)</f>
        <v>0</v>
      </c>
      <c r="BG189" s="180">
        <f>IF(N189="zákl. prenesená",J189,0)</f>
        <v>0</v>
      </c>
      <c r="BH189" s="180">
        <f>IF(N189="zníž. prenesená",J189,0)</f>
        <v>0</v>
      </c>
      <c r="BI189" s="180">
        <f>IF(N189="nulová",J189,0)</f>
        <v>0</v>
      </c>
      <c r="BJ189" s="18" t="s">
        <v>84</v>
      </c>
      <c r="BK189" s="181">
        <f>ROUND(I189*H189,3)</f>
        <v>0</v>
      </c>
      <c r="BL189" s="18" t="s">
        <v>610</v>
      </c>
      <c r="BM189" s="179" t="s">
        <v>1670</v>
      </c>
    </row>
    <row r="190" customHeight="1" ht="16" customFormat="1" s="2">
      <c r="A190" s="33"/>
      <c r="B190" s="167"/>
      <c r="C190" s="217" t="s">
        <v>1133</v>
      </c>
      <c r="D190" s="217" t="s">
        <v>602</v>
      </c>
      <c r="E190" s="218" t="s">
        <v>2088</v>
      </c>
      <c r="F190" s="219" t="s">
        <v>2089</v>
      </c>
      <c r="G190" s="220" t="s">
        <v>327</v>
      </c>
      <c r="H190" s="221">
        <v>1000</v>
      </c>
      <c r="I190" s="222"/>
      <c r="J190" s="221">
        <f>ROUND(I190*H190,3)</f>
        <v>0</v>
      </c>
      <c r="K190" s="223"/>
      <c r="L190" s="224"/>
      <c r="M190" s="225" t="s">
        <v>1</v>
      </c>
      <c r="N190" s="226" t="s">
        <v>38</v>
      </c>
      <c r="O190" s="59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9" t="s">
        <v>1229</v>
      </c>
      <c r="AT190" s="179" t="s">
        <v>602</v>
      </c>
      <c r="AU190" s="179" t="s">
        <v>84</v>
      </c>
      <c r="AY190" s="18" t="s">
        <v>182</v>
      </c>
      <c r="BE190" s="180">
        <f>IF(N190="základná",J190,0)</f>
        <v>0</v>
      </c>
      <c r="BF190" s="180">
        <f>IF(N190="znížená",J190,0)</f>
        <v>0</v>
      </c>
      <c r="BG190" s="180">
        <f>IF(N190="zákl. prenesená",J190,0)</f>
        <v>0</v>
      </c>
      <c r="BH190" s="180">
        <f>IF(N190="zníž. prenesená",J190,0)</f>
        <v>0</v>
      </c>
      <c r="BI190" s="180">
        <f>IF(N190="nulová",J190,0)</f>
        <v>0</v>
      </c>
      <c r="BJ190" s="18" t="s">
        <v>84</v>
      </c>
      <c r="BK190" s="181">
        <f>ROUND(I190*H190,3)</f>
        <v>0</v>
      </c>
      <c r="BL190" s="18" t="s">
        <v>610</v>
      </c>
      <c r="BM190" s="179" t="s">
        <v>536</v>
      </c>
    </row>
    <row r="191" customHeight="1" ht="16" customFormat="1" s="2">
      <c r="A191" s="33"/>
      <c r="B191" s="167"/>
      <c r="C191" s="168" t="s">
        <v>610</v>
      </c>
      <c r="D191" s="168" t="s">
        <v>185</v>
      </c>
      <c r="E191" s="169" t="s">
        <v>2090</v>
      </c>
      <c r="F191" s="170" t="s">
        <v>2091</v>
      </c>
      <c r="G191" s="171" t="s">
        <v>895</v>
      </c>
      <c r="H191" s="173"/>
      <c r="I191" s="173"/>
      <c r="J191" s="172">
        <f>ROUND(I191*H191,3)</f>
        <v>0</v>
      </c>
      <c r="K191" s="174"/>
      <c r="L191" s="34"/>
      <c r="M191" s="175" t="s">
        <v>1</v>
      </c>
      <c r="N191" s="176" t="s">
        <v>38</v>
      </c>
      <c r="O191" s="59"/>
      <c r="P191" s="177">
        <f>O191*H191</f>
        <v>0</v>
      </c>
      <c r="Q191" s="177">
        <v>0</v>
      </c>
      <c r="R191" s="177">
        <f>Q191*H191</f>
        <v>0</v>
      </c>
      <c r="S191" s="177">
        <v>0</v>
      </c>
      <c r="T191" s="178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9" t="s">
        <v>610</v>
      </c>
      <c r="AT191" s="179" t="s">
        <v>185</v>
      </c>
      <c r="AU191" s="179" t="s">
        <v>84</v>
      </c>
      <c r="AY191" s="18" t="s">
        <v>182</v>
      </c>
      <c r="BE191" s="180">
        <f>IF(N191="základná",J191,0)</f>
        <v>0</v>
      </c>
      <c r="BF191" s="180">
        <f>IF(N191="znížená",J191,0)</f>
        <v>0</v>
      </c>
      <c r="BG191" s="180">
        <f>IF(N191="zákl. prenesená",J191,0)</f>
        <v>0</v>
      </c>
      <c r="BH191" s="180">
        <f>IF(N191="zníž. prenesená",J191,0)</f>
        <v>0</v>
      </c>
      <c r="BI191" s="180">
        <f>IF(N191="nulová",J191,0)</f>
        <v>0</v>
      </c>
      <c r="BJ191" s="18" t="s">
        <v>84</v>
      </c>
      <c r="BK191" s="181">
        <f>ROUND(I191*H191,3)</f>
        <v>0</v>
      </c>
      <c r="BL191" s="18" t="s">
        <v>610</v>
      </c>
      <c r="BM191" s="179" t="s">
        <v>1243</v>
      </c>
    </row>
    <row r="192" customHeight="1" ht="16" customFormat="1" s="2">
      <c r="A192" s="33"/>
      <c r="B192" s="167"/>
      <c r="C192" s="168" t="s">
        <v>1145</v>
      </c>
      <c r="D192" s="168" t="s">
        <v>185</v>
      </c>
      <c r="E192" s="169" t="s">
        <v>1716</v>
      </c>
      <c r="F192" s="170" t="s">
        <v>1717</v>
      </c>
      <c r="G192" s="171" t="s">
        <v>895</v>
      </c>
      <c r="H192" s="173"/>
      <c r="I192" s="173"/>
      <c r="J192" s="172">
        <f>ROUND(I192*H192,3)</f>
        <v>0</v>
      </c>
      <c r="K192" s="174"/>
      <c r="L192" s="34"/>
      <c r="M192" s="175" t="s">
        <v>1</v>
      </c>
      <c r="N192" s="17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610</v>
      </c>
      <c r="AT192" s="179" t="s">
        <v>185</v>
      </c>
      <c r="AU192" s="179" t="s">
        <v>84</v>
      </c>
      <c r="AY192" s="18" t="s">
        <v>182</v>
      </c>
      <c r="BE192" s="180">
        <f>IF(N192="základná",J192,0)</f>
        <v>0</v>
      </c>
      <c r="BF192" s="180">
        <f>IF(N192="znížená",J192,0)</f>
        <v>0</v>
      </c>
      <c r="BG192" s="180">
        <f>IF(N192="zákl. prenesená",J192,0)</f>
        <v>0</v>
      </c>
      <c r="BH192" s="180">
        <f>IF(N192="zníž. prenesená",J192,0)</f>
        <v>0</v>
      </c>
      <c r="BI192" s="180">
        <f>IF(N192="nulová",J192,0)</f>
        <v>0</v>
      </c>
      <c r="BJ192" s="18" t="s">
        <v>84</v>
      </c>
      <c r="BK192" s="181">
        <f>ROUND(I192*H192,3)</f>
        <v>0</v>
      </c>
      <c r="BL192" s="18" t="s">
        <v>610</v>
      </c>
      <c r="BM192" s="179" t="s">
        <v>1677</v>
      </c>
    </row>
    <row r="193" customHeight="1" ht="22" customFormat="1" s="12">
      <c r="B193" s="154"/>
      <c r="D193" s="155" t="s">
        <v>71</v>
      </c>
      <c r="E193" s="165" t="s">
        <v>2092</v>
      </c>
      <c r="F193" s="165" t="s">
        <v>2093</v>
      </c>
      <c r="I193" s="157"/>
      <c r="J193" s="166">
        <f>BK193</f>
        <v>0</v>
      </c>
      <c r="L193" s="154"/>
      <c r="M193" s="159"/>
      <c r="N193" s="160"/>
      <c r="O193" s="160"/>
      <c r="P193" s="161">
        <f>SUM(P194:P196)</f>
        <v>0</v>
      </c>
      <c r="Q193" s="160"/>
      <c r="R193" s="161">
        <f>SUM(R194:R196)</f>
        <v>0</v>
      </c>
      <c r="S193" s="160"/>
      <c r="T193" s="162">
        <f>SUM(T194:T196)</f>
        <v>0</v>
      </c>
      <c r="AR193" s="155" t="s">
        <v>89</v>
      </c>
      <c r="AT193" s="163" t="s">
        <v>71</v>
      </c>
      <c r="AU193" s="163" t="s">
        <v>79</v>
      </c>
      <c r="AY193" s="155" t="s">
        <v>182</v>
      </c>
      <c r="BK193" s="164">
        <f>SUM(BK194:BK196)</f>
        <v>0</v>
      </c>
    </row>
    <row r="194" customHeight="1" ht="21" customFormat="1" s="2">
      <c r="A194" s="33"/>
      <c r="B194" s="167"/>
      <c r="C194" s="168" t="s">
        <v>1150</v>
      </c>
      <c r="D194" s="168" t="s">
        <v>185</v>
      </c>
      <c r="E194" s="169" t="s">
        <v>2094</v>
      </c>
      <c r="F194" s="170" t="s">
        <v>2095</v>
      </c>
      <c r="G194" s="171" t="s">
        <v>327</v>
      </c>
      <c r="H194" s="172">
        <v>28</v>
      </c>
      <c r="I194" s="173"/>
      <c r="J194" s="172">
        <f>ROUND(I194*H194,3)</f>
        <v>0</v>
      </c>
      <c r="K194" s="174"/>
      <c r="L194" s="34"/>
      <c r="M194" s="175" t="s">
        <v>1</v>
      </c>
      <c r="N194" s="176" t="s">
        <v>38</v>
      </c>
      <c r="O194" s="59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9" t="s">
        <v>610</v>
      </c>
      <c r="AT194" s="179" t="s">
        <v>185</v>
      </c>
      <c r="AU194" s="179" t="s">
        <v>84</v>
      </c>
      <c r="AY194" s="18" t="s">
        <v>182</v>
      </c>
      <c r="BE194" s="180">
        <f>IF(N194="základná",J194,0)</f>
        <v>0</v>
      </c>
      <c r="BF194" s="180">
        <f>IF(N194="znížená",J194,0)</f>
        <v>0</v>
      </c>
      <c r="BG194" s="180">
        <f>IF(N194="zákl. prenesená",J194,0)</f>
        <v>0</v>
      </c>
      <c r="BH194" s="180">
        <f>IF(N194="zníž. prenesená",J194,0)</f>
        <v>0</v>
      </c>
      <c r="BI194" s="180">
        <f>IF(N194="nulová",J194,0)</f>
        <v>0</v>
      </c>
      <c r="BJ194" s="18" t="s">
        <v>84</v>
      </c>
      <c r="BK194" s="181">
        <f>ROUND(I194*H194,3)</f>
        <v>0</v>
      </c>
      <c r="BL194" s="18" t="s">
        <v>610</v>
      </c>
      <c r="BM194" s="179" t="s">
        <v>1680</v>
      </c>
    </row>
    <row r="195" customHeight="1" ht="16" customFormat="1" s="2">
      <c r="A195" s="33"/>
      <c r="B195" s="167"/>
      <c r="C195" s="217" t="s">
        <v>1155</v>
      </c>
      <c r="D195" s="217" t="s">
        <v>602</v>
      </c>
      <c r="E195" s="218" t="s">
        <v>2096</v>
      </c>
      <c r="F195" s="219" t="s">
        <v>2097</v>
      </c>
      <c r="G195" s="220" t="s">
        <v>188</v>
      </c>
      <c r="H195" s="221">
        <v>0.42</v>
      </c>
      <c r="I195" s="222"/>
      <c r="J195" s="221">
        <f>ROUND(I195*H195,3)</f>
        <v>0</v>
      </c>
      <c r="K195" s="223"/>
      <c r="L195" s="224"/>
      <c r="M195" s="225" t="s">
        <v>1</v>
      </c>
      <c r="N195" s="226" t="s">
        <v>38</v>
      </c>
      <c r="O195" s="59"/>
      <c r="P195" s="177">
        <f>O195*H195</f>
        <v>0</v>
      </c>
      <c r="Q195" s="177">
        <v>0</v>
      </c>
      <c r="R195" s="177">
        <f>Q195*H195</f>
        <v>0</v>
      </c>
      <c r="S195" s="177">
        <v>0</v>
      </c>
      <c r="T195" s="178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9" t="s">
        <v>1229</v>
      </c>
      <c r="AT195" s="179" t="s">
        <v>602</v>
      </c>
      <c r="AU195" s="179" t="s">
        <v>84</v>
      </c>
      <c r="AY195" s="18" t="s">
        <v>182</v>
      </c>
      <c r="BE195" s="180">
        <f>IF(N195="základná",J195,0)</f>
        <v>0</v>
      </c>
      <c r="BF195" s="180">
        <f>IF(N195="znížená",J195,0)</f>
        <v>0</v>
      </c>
      <c r="BG195" s="180">
        <f>IF(N195="zákl. prenesená",J195,0)</f>
        <v>0</v>
      </c>
      <c r="BH195" s="180">
        <f>IF(N195="zníž. prenesená",J195,0)</f>
        <v>0</v>
      </c>
      <c r="BI195" s="180">
        <f>IF(N195="nulová",J195,0)</f>
        <v>0</v>
      </c>
      <c r="BJ195" s="18" t="s">
        <v>84</v>
      </c>
      <c r="BK195" s="181">
        <f>ROUND(I195*H195,3)</f>
        <v>0</v>
      </c>
      <c r="BL195" s="18" t="s">
        <v>610</v>
      </c>
      <c r="BM195" s="179" t="s">
        <v>1683</v>
      </c>
    </row>
    <row r="196" customHeight="1" ht="16" customFormat="1" s="2">
      <c r="A196" s="33"/>
      <c r="B196" s="167"/>
      <c r="C196" s="168" t="s">
        <v>1159</v>
      </c>
      <c r="D196" s="168" t="s">
        <v>185</v>
      </c>
      <c r="E196" s="169" t="s">
        <v>1716</v>
      </c>
      <c r="F196" s="170" t="s">
        <v>1717</v>
      </c>
      <c r="G196" s="171" t="s">
        <v>895</v>
      </c>
      <c r="H196" s="173"/>
      <c r="I196" s="173"/>
      <c r="J196" s="172">
        <f>ROUND(I196*H196,3)</f>
        <v>0</v>
      </c>
      <c r="K196" s="174"/>
      <c r="L196" s="34"/>
      <c r="M196" s="175" t="s">
        <v>1</v>
      </c>
      <c r="N196" s="176" t="s">
        <v>38</v>
      </c>
      <c r="O196" s="59"/>
      <c r="P196" s="177">
        <f>O196*H196</f>
        <v>0</v>
      </c>
      <c r="Q196" s="177">
        <v>0</v>
      </c>
      <c r="R196" s="177">
        <f>Q196*H196</f>
        <v>0</v>
      </c>
      <c r="S196" s="177">
        <v>0</v>
      </c>
      <c r="T196" s="17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9" t="s">
        <v>610</v>
      </c>
      <c r="AT196" s="179" t="s">
        <v>185</v>
      </c>
      <c r="AU196" s="179" t="s">
        <v>84</v>
      </c>
      <c r="AY196" s="18" t="s">
        <v>182</v>
      </c>
      <c r="BE196" s="180">
        <f>IF(N196="základná",J196,0)</f>
        <v>0</v>
      </c>
      <c r="BF196" s="180">
        <f>IF(N196="znížená",J196,0)</f>
        <v>0</v>
      </c>
      <c r="BG196" s="180">
        <f>IF(N196="zákl. prenesená",J196,0)</f>
        <v>0</v>
      </c>
      <c r="BH196" s="180">
        <f>IF(N196="zníž. prenesená",J196,0)</f>
        <v>0</v>
      </c>
      <c r="BI196" s="180">
        <f>IF(N196="nulová",J196,0)</f>
        <v>0</v>
      </c>
      <c r="BJ196" s="18" t="s">
        <v>84</v>
      </c>
      <c r="BK196" s="181">
        <f>ROUND(I196*H196,3)</f>
        <v>0</v>
      </c>
      <c r="BL196" s="18" t="s">
        <v>610</v>
      </c>
      <c r="BM196" s="179" t="s">
        <v>1686</v>
      </c>
    </row>
    <row r="197" customHeight="1" ht="22" customFormat="1" s="12">
      <c r="B197" s="154"/>
      <c r="D197" s="155" t="s">
        <v>71</v>
      </c>
      <c r="E197" s="165" t="s">
        <v>2098</v>
      </c>
      <c r="F197" s="165" t="s">
        <v>2099</v>
      </c>
      <c r="I197" s="157"/>
      <c r="J197" s="166">
        <f>BK197</f>
        <v>0</v>
      </c>
      <c r="L197" s="154"/>
      <c r="M197" s="159"/>
      <c r="N197" s="160"/>
      <c r="O197" s="160"/>
      <c r="P197" s="161">
        <f>SUM(P198:P200)</f>
        <v>0</v>
      </c>
      <c r="Q197" s="160"/>
      <c r="R197" s="161">
        <f>SUM(R198:R200)</f>
        <v>0</v>
      </c>
      <c r="S197" s="160"/>
      <c r="T197" s="162">
        <f>SUM(T198:T200)</f>
        <v>0</v>
      </c>
      <c r="AR197" s="155" t="s">
        <v>89</v>
      </c>
      <c r="AT197" s="163" t="s">
        <v>71</v>
      </c>
      <c r="AU197" s="163" t="s">
        <v>79</v>
      </c>
      <c r="AY197" s="155" t="s">
        <v>182</v>
      </c>
      <c r="BK197" s="164">
        <f>SUM(BK198:BK200)</f>
        <v>0</v>
      </c>
    </row>
    <row r="198" customHeight="1" ht="16" customFormat="1" s="2">
      <c r="A198" s="33"/>
      <c r="B198" s="167"/>
      <c r="C198" s="168" t="s">
        <v>1165</v>
      </c>
      <c r="D198" s="168" t="s">
        <v>185</v>
      </c>
      <c r="E198" s="169" t="s">
        <v>2100</v>
      </c>
      <c r="F198" s="170" t="s">
        <v>2099</v>
      </c>
      <c r="G198" s="171" t="s">
        <v>2101</v>
      </c>
      <c r="H198" s="172">
        <v>120</v>
      </c>
      <c r="I198" s="173"/>
      <c r="J198" s="172">
        <f>ROUND(I198*H198,3)</f>
        <v>0</v>
      </c>
      <c r="K198" s="174"/>
      <c r="L198" s="34"/>
      <c r="M198" s="175" t="s">
        <v>1</v>
      </c>
      <c r="N198" s="176" t="s">
        <v>38</v>
      </c>
      <c r="O198" s="59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9" t="s">
        <v>610</v>
      </c>
      <c r="AT198" s="179" t="s">
        <v>185</v>
      </c>
      <c r="AU198" s="179" t="s">
        <v>84</v>
      </c>
      <c r="AY198" s="18" t="s">
        <v>182</v>
      </c>
      <c r="BE198" s="180">
        <f>IF(N198="základná",J198,0)</f>
        <v>0</v>
      </c>
      <c r="BF198" s="180">
        <f>IF(N198="znížená",J198,0)</f>
        <v>0</v>
      </c>
      <c r="BG198" s="180">
        <f>IF(N198="zákl. prenesená",J198,0)</f>
        <v>0</v>
      </c>
      <c r="BH198" s="180">
        <f>IF(N198="zníž. prenesená",J198,0)</f>
        <v>0</v>
      </c>
      <c r="BI198" s="180">
        <f>IF(N198="nulová",J198,0)</f>
        <v>0</v>
      </c>
      <c r="BJ198" s="18" t="s">
        <v>84</v>
      </c>
      <c r="BK198" s="181">
        <f>ROUND(I198*H198,3)</f>
        <v>0</v>
      </c>
      <c r="BL198" s="18" t="s">
        <v>610</v>
      </c>
      <c r="BM198" s="179" t="s">
        <v>1691</v>
      </c>
    </row>
    <row r="199" customHeight="1" ht="16" customFormat="1" s="2">
      <c r="A199" s="33"/>
      <c r="B199" s="167"/>
      <c r="C199" s="168" t="s">
        <v>1171</v>
      </c>
      <c r="D199" s="168" t="s">
        <v>185</v>
      </c>
      <c r="E199" s="169" t="s">
        <v>2102</v>
      </c>
      <c r="F199" s="170" t="s">
        <v>2103</v>
      </c>
      <c r="G199" s="171" t="s">
        <v>2101</v>
      </c>
      <c r="H199" s="172">
        <v>36</v>
      </c>
      <c r="I199" s="173"/>
      <c r="J199" s="172">
        <f>ROUND(I199*H199,3)</f>
        <v>0</v>
      </c>
      <c r="K199" s="174"/>
      <c r="L199" s="34"/>
      <c r="M199" s="175" t="s">
        <v>1</v>
      </c>
      <c r="N199" s="176" t="s">
        <v>38</v>
      </c>
      <c r="O199" s="59"/>
      <c r="P199" s="177">
        <f>O199*H199</f>
        <v>0</v>
      </c>
      <c r="Q199" s="177">
        <v>0</v>
      </c>
      <c r="R199" s="177">
        <f>Q199*H199</f>
        <v>0</v>
      </c>
      <c r="S199" s="177">
        <v>0</v>
      </c>
      <c r="T199" s="178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9" t="s">
        <v>610</v>
      </c>
      <c r="AT199" s="179" t="s">
        <v>185</v>
      </c>
      <c r="AU199" s="179" t="s">
        <v>84</v>
      </c>
      <c r="AY199" s="18" t="s">
        <v>182</v>
      </c>
      <c r="BE199" s="180">
        <f>IF(N199="základná",J199,0)</f>
        <v>0</v>
      </c>
      <c r="BF199" s="180">
        <f>IF(N199="znížená",J199,0)</f>
        <v>0</v>
      </c>
      <c r="BG199" s="180">
        <f>IF(N199="zákl. prenesená",J199,0)</f>
        <v>0</v>
      </c>
      <c r="BH199" s="180">
        <f>IF(N199="zníž. prenesená",J199,0)</f>
        <v>0</v>
      </c>
      <c r="BI199" s="180">
        <f>IF(N199="nulová",J199,0)</f>
        <v>0</v>
      </c>
      <c r="BJ199" s="18" t="s">
        <v>84</v>
      </c>
      <c r="BK199" s="181">
        <f>ROUND(I199*H199,3)</f>
        <v>0</v>
      </c>
      <c r="BL199" s="18" t="s">
        <v>610</v>
      </c>
      <c r="BM199" s="179" t="s">
        <v>1694</v>
      </c>
    </row>
    <row r="200" customHeight="1" ht="16" customFormat="1" s="2">
      <c r="A200" s="33"/>
      <c r="B200" s="167"/>
      <c r="C200" s="168" t="s">
        <v>1177</v>
      </c>
      <c r="D200" s="168" t="s">
        <v>185</v>
      </c>
      <c r="E200" s="169" t="s">
        <v>2104</v>
      </c>
      <c r="F200" s="170" t="s">
        <v>2105</v>
      </c>
      <c r="G200" s="171" t="s">
        <v>2101</v>
      </c>
      <c r="H200" s="172">
        <v>48</v>
      </c>
      <c r="I200" s="173"/>
      <c r="J200" s="172">
        <f>ROUND(I200*H200,3)</f>
        <v>0</v>
      </c>
      <c r="K200" s="174"/>
      <c r="L200" s="34"/>
      <c r="M200" s="175" t="s">
        <v>1</v>
      </c>
      <c r="N200" s="176" t="s">
        <v>38</v>
      </c>
      <c r="O200" s="59"/>
      <c r="P200" s="177">
        <f>O200*H200</f>
        <v>0</v>
      </c>
      <c r="Q200" s="177">
        <v>0</v>
      </c>
      <c r="R200" s="177">
        <f>Q200*H200</f>
        <v>0</v>
      </c>
      <c r="S200" s="177">
        <v>0</v>
      </c>
      <c r="T200" s="17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9" t="s">
        <v>610</v>
      </c>
      <c r="AT200" s="179" t="s">
        <v>185</v>
      </c>
      <c r="AU200" s="179" t="s">
        <v>84</v>
      </c>
      <c r="AY200" s="18" t="s">
        <v>182</v>
      </c>
      <c r="BE200" s="180">
        <f>IF(N200="základná",J200,0)</f>
        <v>0</v>
      </c>
      <c r="BF200" s="180">
        <f>IF(N200="znížená",J200,0)</f>
        <v>0</v>
      </c>
      <c r="BG200" s="180">
        <f>IF(N200="zákl. prenesená",J200,0)</f>
        <v>0</v>
      </c>
      <c r="BH200" s="180">
        <f>IF(N200="zníž. prenesená",J200,0)</f>
        <v>0</v>
      </c>
      <c r="BI200" s="180">
        <f>IF(N200="nulová",J200,0)</f>
        <v>0</v>
      </c>
      <c r="BJ200" s="18" t="s">
        <v>84</v>
      </c>
      <c r="BK200" s="181">
        <f>ROUND(I200*H200,3)</f>
        <v>0</v>
      </c>
      <c r="BL200" s="18" t="s">
        <v>610</v>
      </c>
      <c r="BM200" s="179" t="s">
        <v>1697</v>
      </c>
    </row>
    <row r="201" customHeight="1" ht="25" customFormat="1" s="12">
      <c r="B201" s="154"/>
      <c r="D201" s="155" t="s">
        <v>71</v>
      </c>
      <c r="E201" s="156" t="s">
        <v>2106</v>
      </c>
      <c r="F201" s="156" t="s">
        <v>143</v>
      </c>
      <c r="I201" s="157"/>
      <c r="J201" s="158">
        <f>BK201</f>
        <v>0</v>
      </c>
      <c r="L201" s="154"/>
      <c r="M201" s="159"/>
      <c r="N201" s="160"/>
      <c r="O201" s="160"/>
      <c r="P201" s="161">
        <f>SUM(P202:P207)</f>
        <v>0</v>
      </c>
      <c r="Q201" s="160"/>
      <c r="R201" s="161">
        <f>SUM(R202:R207)</f>
        <v>0</v>
      </c>
      <c r="S201" s="160"/>
      <c r="T201" s="162">
        <f>SUM(T202:T207)</f>
        <v>0</v>
      </c>
      <c r="AR201" s="155" t="s">
        <v>189</v>
      </c>
      <c r="AT201" s="163" t="s">
        <v>71</v>
      </c>
      <c r="AU201" s="163" t="s">
        <v>72</v>
      </c>
      <c r="AY201" s="155" t="s">
        <v>182</v>
      </c>
      <c r="BK201" s="164">
        <f>SUM(BK202:BK207)</f>
        <v>0</v>
      </c>
    </row>
    <row r="202" customHeight="1" ht="16" customFormat="1" s="2">
      <c r="A202" s="33"/>
      <c r="B202" s="167"/>
      <c r="C202" s="168" t="s">
        <v>1181</v>
      </c>
      <c r="D202" s="168" t="s">
        <v>185</v>
      </c>
      <c r="E202" s="169" t="s">
        <v>2107</v>
      </c>
      <c r="F202" s="170" t="s">
        <v>2108</v>
      </c>
      <c r="G202" s="171" t="s">
        <v>2101</v>
      </c>
      <c r="H202" s="172">
        <v>20</v>
      </c>
      <c r="I202" s="173"/>
      <c r="J202" s="172">
        <f>ROUND(I202*H202,3)</f>
        <v>0</v>
      </c>
      <c r="K202" s="174"/>
      <c r="L202" s="34"/>
      <c r="M202" s="175" t="s">
        <v>1</v>
      </c>
      <c r="N202" s="176" t="s">
        <v>38</v>
      </c>
      <c r="O202" s="59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9" t="s">
        <v>2109</v>
      </c>
      <c r="AT202" s="179" t="s">
        <v>185</v>
      </c>
      <c r="AU202" s="179" t="s">
        <v>79</v>
      </c>
      <c r="AY202" s="18" t="s">
        <v>182</v>
      </c>
      <c r="BE202" s="180">
        <f>IF(N202="základná",J202,0)</f>
        <v>0</v>
      </c>
      <c r="BF202" s="180">
        <f>IF(N202="znížená",J202,0)</f>
        <v>0</v>
      </c>
      <c r="BG202" s="180">
        <f>IF(N202="zákl. prenesená",J202,0)</f>
        <v>0</v>
      </c>
      <c r="BH202" s="180">
        <f>IF(N202="zníž. prenesená",J202,0)</f>
        <v>0</v>
      </c>
      <c r="BI202" s="180">
        <f>IF(N202="nulová",J202,0)</f>
        <v>0</v>
      </c>
      <c r="BJ202" s="18" t="s">
        <v>84</v>
      </c>
      <c r="BK202" s="181">
        <f>ROUND(I202*H202,3)</f>
        <v>0</v>
      </c>
      <c r="BL202" s="18" t="s">
        <v>2109</v>
      </c>
      <c r="BM202" s="179" t="s">
        <v>1700</v>
      </c>
    </row>
    <row r="203" customHeight="1" ht="21" customFormat="1" s="2">
      <c r="A203" s="33"/>
      <c r="B203" s="167"/>
      <c r="C203" s="168" t="s">
        <v>1189</v>
      </c>
      <c r="D203" s="168" t="s">
        <v>185</v>
      </c>
      <c r="E203" s="169" t="s">
        <v>2110</v>
      </c>
      <c r="F203" s="170" t="s">
        <v>2111</v>
      </c>
      <c r="G203" s="171" t="s">
        <v>2101</v>
      </c>
      <c r="H203" s="172">
        <v>24</v>
      </c>
      <c r="I203" s="173"/>
      <c r="J203" s="172">
        <f>ROUND(I203*H203,3)</f>
        <v>0</v>
      </c>
      <c r="K203" s="174"/>
      <c r="L203" s="34"/>
      <c r="M203" s="175" t="s">
        <v>1</v>
      </c>
      <c r="N203" s="176" t="s">
        <v>38</v>
      </c>
      <c r="O203" s="59"/>
      <c r="P203" s="177">
        <f>O203*H203</f>
        <v>0</v>
      </c>
      <c r="Q203" s="177">
        <v>0</v>
      </c>
      <c r="R203" s="177">
        <f>Q203*H203</f>
        <v>0</v>
      </c>
      <c r="S203" s="177">
        <v>0</v>
      </c>
      <c r="T203" s="178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9" t="s">
        <v>2109</v>
      </c>
      <c r="AT203" s="179" t="s">
        <v>185</v>
      </c>
      <c r="AU203" s="179" t="s">
        <v>79</v>
      </c>
      <c r="AY203" s="18" t="s">
        <v>182</v>
      </c>
      <c r="BE203" s="180">
        <f>IF(N203="základná",J203,0)</f>
        <v>0</v>
      </c>
      <c r="BF203" s="180">
        <f>IF(N203="znížená",J203,0)</f>
        <v>0</v>
      </c>
      <c r="BG203" s="180">
        <f>IF(N203="zákl. prenesená",J203,0)</f>
        <v>0</v>
      </c>
      <c r="BH203" s="180">
        <f>IF(N203="zníž. prenesená",J203,0)</f>
        <v>0</v>
      </c>
      <c r="BI203" s="180">
        <f>IF(N203="nulová",J203,0)</f>
        <v>0</v>
      </c>
      <c r="BJ203" s="18" t="s">
        <v>84</v>
      </c>
      <c r="BK203" s="181">
        <f>ROUND(I203*H203,3)</f>
        <v>0</v>
      </c>
      <c r="BL203" s="18" t="s">
        <v>2109</v>
      </c>
      <c r="BM203" s="179" t="s">
        <v>1703</v>
      </c>
    </row>
    <row r="204" customHeight="1" ht="16" customFormat="1" s="2">
      <c r="A204" s="33"/>
      <c r="B204" s="167"/>
      <c r="C204" s="168" t="s">
        <v>1193</v>
      </c>
      <c r="D204" s="168" t="s">
        <v>185</v>
      </c>
      <c r="E204" s="169" t="s">
        <v>2112</v>
      </c>
      <c r="F204" s="170" t="s">
        <v>2113</v>
      </c>
      <c r="G204" s="171" t="s">
        <v>2101</v>
      </c>
      <c r="H204" s="172">
        <v>2</v>
      </c>
      <c r="I204" s="173"/>
      <c r="J204" s="172">
        <f>ROUND(I204*H204,3)</f>
        <v>0</v>
      </c>
      <c r="K204" s="174"/>
      <c r="L204" s="34"/>
      <c r="M204" s="175" t="s">
        <v>1</v>
      </c>
      <c r="N204" s="176" t="s">
        <v>38</v>
      </c>
      <c r="O204" s="59"/>
      <c r="P204" s="177">
        <f>O204*H204</f>
        <v>0</v>
      </c>
      <c r="Q204" s="177">
        <v>0</v>
      </c>
      <c r="R204" s="177">
        <f>Q204*H204</f>
        <v>0</v>
      </c>
      <c r="S204" s="177">
        <v>0</v>
      </c>
      <c r="T204" s="17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9" t="s">
        <v>2109</v>
      </c>
      <c r="AT204" s="179" t="s">
        <v>185</v>
      </c>
      <c r="AU204" s="179" t="s">
        <v>79</v>
      </c>
      <c r="AY204" s="18" t="s">
        <v>182</v>
      </c>
      <c r="BE204" s="180">
        <f>IF(N204="základná",J204,0)</f>
        <v>0</v>
      </c>
      <c r="BF204" s="180">
        <f>IF(N204="znížená",J204,0)</f>
        <v>0</v>
      </c>
      <c r="BG204" s="180">
        <f>IF(N204="zákl. prenesená",J204,0)</f>
        <v>0</v>
      </c>
      <c r="BH204" s="180">
        <f>IF(N204="zníž. prenesená",J204,0)</f>
        <v>0</v>
      </c>
      <c r="BI204" s="180">
        <f>IF(N204="nulová",J204,0)</f>
        <v>0</v>
      </c>
      <c r="BJ204" s="18" t="s">
        <v>84</v>
      </c>
      <c r="BK204" s="181">
        <f>ROUND(I204*H204,3)</f>
        <v>0</v>
      </c>
      <c r="BL204" s="18" t="s">
        <v>2109</v>
      </c>
      <c r="BM204" s="179" t="s">
        <v>1706</v>
      </c>
    </row>
    <row r="205" customHeight="1" ht="16" customFormat="1" s="2">
      <c r="A205" s="33"/>
      <c r="B205" s="167"/>
      <c r="C205" s="168" t="s">
        <v>1212</v>
      </c>
      <c r="D205" s="168" t="s">
        <v>185</v>
      </c>
      <c r="E205" s="169" t="s">
        <v>2114</v>
      </c>
      <c r="F205" s="170" t="s">
        <v>2115</v>
      </c>
      <c r="G205" s="171" t="s">
        <v>2101</v>
      </c>
      <c r="H205" s="172">
        <v>2</v>
      </c>
      <c r="I205" s="173"/>
      <c r="J205" s="172">
        <f>ROUND(I205*H205,3)</f>
        <v>0</v>
      </c>
      <c r="K205" s="174"/>
      <c r="L205" s="34"/>
      <c r="M205" s="175" t="s">
        <v>1</v>
      </c>
      <c r="N205" s="176" t="s">
        <v>38</v>
      </c>
      <c r="O205" s="59"/>
      <c r="P205" s="177">
        <f>O205*H205</f>
        <v>0</v>
      </c>
      <c r="Q205" s="177">
        <v>0</v>
      </c>
      <c r="R205" s="177">
        <f>Q205*H205</f>
        <v>0</v>
      </c>
      <c r="S205" s="177">
        <v>0</v>
      </c>
      <c r="T205" s="178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9" t="s">
        <v>2109</v>
      </c>
      <c r="AT205" s="179" t="s">
        <v>185</v>
      </c>
      <c r="AU205" s="179" t="s">
        <v>79</v>
      </c>
      <c r="AY205" s="18" t="s">
        <v>182</v>
      </c>
      <c r="BE205" s="180">
        <f>IF(N205="základná",J205,0)</f>
        <v>0</v>
      </c>
      <c r="BF205" s="180">
        <f>IF(N205="znížená",J205,0)</f>
        <v>0</v>
      </c>
      <c r="BG205" s="180">
        <f>IF(N205="zákl. prenesená",J205,0)</f>
        <v>0</v>
      </c>
      <c r="BH205" s="180">
        <f>IF(N205="zníž. prenesená",J205,0)</f>
        <v>0</v>
      </c>
      <c r="BI205" s="180">
        <f>IF(N205="nulová",J205,0)</f>
        <v>0</v>
      </c>
      <c r="BJ205" s="18" t="s">
        <v>84</v>
      </c>
      <c r="BK205" s="181">
        <f>ROUND(I205*H205,3)</f>
        <v>0</v>
      </c>
      <c r="BL205" s="18" t="s">
        <v>2109</v>
      </c>
      <c r="BM205" s="179" t="s">
        <v>1709</v>
      </c>
    </row>
    <row r="206" customHeight="1" ht="16" customFormat="1" s="2">
      <c r="A206" s="33"/>
      <c r="B206" s="167"/>
      <c r="C206" s="168" t="s">
        <v>1219</v>
      </c>
      <c r="D206" s="168" t="s">
        <v>185</v>
      </c>
      <c r="E206" s="169" t="s">
        <v>2116</v>
      </c>
      <c r="F206" s="170" t="s">
        <v>2117</v>
      </c>
      <c r="G206" s="171" t="s">
        <v>2101</v>
      </c>
      <c r="H206" s="172">
        <v>8</v>
      </c>
      <c r="I206" s="173"/>
      <c r="J206" s="172">
        <f>ROUND(I206*H206,3)</f>
        <v>0</v>
      </c>
      <c r="K206" s="174"/>
      <c r="L206" s="34"/>
      <c r="M206" s="175" t="s">
        <v>1</v>
      </c>
      <c r="N206" s="176" t="s">
        <v>38</v>
      </c>
      <c r="O206" s="59"/>
      <c r="P206" s="177">
        <f>O206*H206</f>
        <v>0</v>
      </c>
      <c r="Q206" s="177">
        <v>0</v>
      </c>
      <c r="R206" s="177">
        <f>Q206*H206</f>
        <v>0</v>
      </c>
      <c r="S206" s="177">
        <v>0</v>
      </c>
      <c r="T206" s="17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9" t="s">
        <v>2109</v>
      </c>
      <c r="AT206" s="179" t="s">
        <v>185</v>
      </c>
      <c r="AU206" s="179" t="s">
        <v>79</v>
      </c>
      <c r="AY206" s="18" t="s">
        <v>182</v>
      </c>
      <c r="BE206" s="180">
        <f>IF(N206="základná",J206,0)</f>
        <v>0</v>
      </c>
      <c r="BF206" s="180">
        <f>IF(N206="znížená",J206,0)</f>
        <v>0</v>
      </c>
      <c r="BG206" s="180">
        <f>IF(N206="zákl. prenesená",J206,0)</f>
        <v>0</v>
      </c>
      <c r="BH206" s="180">
        <f>IF(N206="zníž. prenesená",J206,0)</f>
        <v>0</v>
      </c>
      <c r="BI206" s="180">
        <f>IF(N206="nulová",J206,0)</f>
        <v>0</v>
      </c>
      <c r="BJ206" s="18" t="s">
        <v>84</v>
      </c>
      <c r="BK206" s="181">
        <f>ROUND(I206*H206,3)</f>
        <v>0</v>
      </c>
      <c r="BL206" s="18" t="s">
        <v>2109</v>
      </c>
      <c r="BM206" s="179" t="s">
        <v>1712</v>
      </c>
    </row>
    <row r="207" customHeight="1" ht="16" customFormat="1" s="2">
      <c r="A207" s="33"/>
      <c r="B207" s="167"/>
      <c r="C207" s="168" t="s">
        <v>1226</v>
      </c>
      <c r="D207" s="168" t="s">
        <v>185</v>
      </c>
      <c r="E207" s="169" t="s">
        <v>2118</v>
      </c>
      <c r="F207" s="170" t="s">
        <v>2119</v>
      </c>
      <c r="G207" s="171" t="s">
        <v>2101</v>
      </c>
      <c r="H207" s="172">
        <v>80</v>
      </c>
      <c r="I207" s="173"/>
      <c r="J207" s="172">
        <f>ROUND(I207*H207,3)</f>
        <v>0</v>
      </c>
      <c r="K207" s="174"/>
      <c r="L207" s="34"/>
      <c r="M207" s="230" t="s">
        <v>1</v>
      </c>
      <c r="N207" s="231" t="s">
        <v>38</v>
      </c>
      <c r="O207" s="232"/>
      <c r="P207" s="233">
        <f>O207*H207</f>
        <v>0</v>
      </c>
      <c r="Q207" s="233">
        <v>0</v>
      </c>
      <c r="R207" s="233">
        <f>Q207*H207</f>
        <v>0</v>
      </c>
      <c r="S207" s="233">
        <v>0</v>
      </c>
      <c r="T207" s="234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9" t="s">
        <v>2109</v>
      </c>
      <c r="AT207" s="179" t="s">
        <v>185</v>
      </c>
      <c r="AU207" s="179" t="s">
        <v>79</v>
      </c>
      <c r="AY207" s="18" t="s">
        <v>182</v>
      </c>
      <c r="BE207" s="180">
        <f>IF(N207="základná",J207,0)</f>
        <v>0</v>
      </c>
      <c r="BF207" s="180">
        <f>IF(N207="znížená",J207,0)</f>
        <v>0</v>
      </c>
      <c r="BG207" s="180">
        <f>IF(N207="zákl. prenesená",J207,0)</f>
        <v>0</v>
      </c>
      <c r="BH207" s="180">
        <f>IF(N207="zníž. prenesená",J207,0)</f>
        <v>0</v>
      </c>
      <c r="BI207" s="180">
        <f>IF(N207="nulová",J207,0)</f>
        <v>0</v>
      </c>
      <c r="BJ207" s="18" t="s">
        <v>84</v>
      </c>
      <c r="BK207" s="181">
        <f>ROUND(I207*H207,3)</f>
        <v>0</v>
      </c>
      <c r="BL207" s="18" t="s">
        <v>2109</v>
      </c>
      <c r="BM207" s="179" t="s">
        <v>1715</v>
      </c>
    </row>
    <row r="208" customHeight="1" ht="6" customFormat="1" s="2">
      <c r="A208" s="33"/>
      <c r="B208" s="48"/>
      <c r="C208" s="49"/>
      <c r="D208" s="49"/>
      <c r="E208" s="49"/>
      <c r="F208" s="49"/>
      <c r="G208" s="49"/>
      <c r="H208" s="49"/>
      <c r="I208" s="126"/>
      <c r="J208" s="49"/>
      <c r="K208" s="49"/>
      <c r="L208" s="34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autoFilter ref="C124:K207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132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customHeight="1" ht="12" customFormat="1" s="1">
      <c r="B8" s="21"/>
      <c r="D8" s="28" t="s">
        <v>146</v>
      </c>
      <c r="I8" s="99"/>
      <c r="L8" s="21"/>
    </row>
    <row r="9" customHeight="1" ht="16" customFormat="1" s="2">
      <c r="A9" s="33"/>
      <c r="B9" s="34"/>
      <c r="C9" s="33"/>
      <c r="D9" s="33"/>
      <c r="E9" s="282" t="s">
        <v>1959</v>
      </c>
      <c r="F9" s="285"/>
      <c r="G9" s="285"/>
      <c r="H9" s="285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customHeight="1" ht="12" customFormat="1" s="2">
      <c r="A10" s="33"/>
      <c r="B10" s="34"/>
      <c r="C10" s="33"/>
      <c r="D10" s="28" t="s">
        <v>148</v>
      </c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customHeight="1" ht="16" customFormat="1" s="2">
      <c r="A11" s="33"/>
      <c r="B11" s="34"/>
      <c r="C11" s="33"/>
      <c r="D11" s="33"/>
      <c r="E11" s="238" t="s">
        <v>2120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ht="11" customFormat="1" s="2">
      <c r="A12" s="33"/>
      <c r="B12" s="34"/>
      <c r="C12" s="33"/>
      <c r="D12" s="33"/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2" customFormat="1" s="2">
      <c r="A13" s="33"/>
      <c r="B13" s="34"/>
      <c r="C13" s="33"/>
      <c r="D13" s="28" t="s">
        <v>15</v>
      </c>
      <c r="E13" s="33"/>
      <c r="F13" s="26" t="s">
        <v>1</v>
      </c>
      <c r="G13" s="33"/>
      <c r="H13" s="33"/>
      <c r="I13" s="104" t="s">
        <v>16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customHeight="1" ht="12" customFormat="1" s="2">
      <c r="A14" s="33"/>
      <c r="B14" s="34"/>
      <c r="C14" s="33"/>
      <c r="D14" s="28" t="s">
        <v>17</v>
      </c>
      <c r="E14" s="33"/>
      <c r="F14" s="26" t="s">
        <v>18</v>
      </c>
      <c r="G14" s="33"/>
      <c r="H14" s="33"/>
      <c r="I14" s="104" t="s">
        <v>19</v>
      </c>
      <c r="J14" s="56">
        <f>'Rekapitulácia stavby'!AN8</f>
        <v>43950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0" customFormat="1" s="2">
      <c r="A15" s="33"/>
      <c r="B15" s="34"/>
      <c r="C15" s="33"/>
      <c r="D15" s="33"/>
      <c r="E15" s="33"/>
      <c r="F15" s="33"/>
      <c r="G15" s="33"/>
      <c r="H15" s="33"/>
      <c r="I15" s="10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20</v>
      </c>
      <c r="E16" s="33"/>
      <c r="F16" s="33"/>
      <c r="G16" s="33"/>
      <c r="H16" s="33"/>
      <c r="I16" s="104" t="s">
        <v>21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8" customFormat="1" s="2">
      <c r="A17" s="33"/>
      <c r="B17" s="34"/>
      <c r="C17" s="33"/>
      <c r="D17" s="33"/>
      <c r="E17" s="26" t="s">
        <v>22</v>
      </c>
      <c r="F17" s="33"/>
      <c r="G17" s="33"/>
      <c r="H17" s="33"/>
      <c r="I17" s="104" t="s">
        <v>23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6" customFormat="1" s="2">
      <c r="A18" s="33"/>
      <c r="B18" s="34"/>
      <c r="C18" s="33"/>
      <c r="D18" s="33"/>
      <c r="E18" s="33"/>
      <c r="F18" s="33"/>
      <c r="G18" s="33"/>
      <c r="H18" s="33"/>
      <c r="I18" s="10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2" customFormat="1" s="2">
      <c r="A19" s="33"/>
      <c r="B19" s="34"/>
      <c r="C19" s="33"/>
      <c r="D19" s="28" t="s">
        <v>24</v>
      </c>
      <c r="E19" s="33"/>
      <c r="F19" s="33"/>
      <c r="G19" s="33"/>
      <c r="H19" s="33"/>
      <c r="I19" s="104" t="s">
        <v>21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18" customFormat="1" s="2">
      <c r="A20" s="33"/>
      <c r="B20" s="34"/>
      <c r="C20" s="33"/>
      <c r="D20" s="33"/>
      <c r="E20" s="286" t="str">
        <f>'Rekapitulácia stavby'!E14</f>
        <v>Vyplň údaj</v>
      </c>
      <c r="F20" s="265"/>
      <c r="G20" s="265"/>
      <c r="H20" s="265"/>
      <c r="I20" s="104" t="s">
        <v>23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6" customFormat="1" s="2">
      <c r="A21" s="33"/>
      <c r="B21" s="34"/>
      <c r="C21" s="33"/>
      <c r="D21" s="33"/>
      <c r="E21" s="33"/>
      <c r="F21" s="33"/>
      <c r="G21" s="33"/>
      <c r="H21" s="33"/>
      <c r="I21" s="10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2" customFormat="1" s="2">
      <c r="A22" s="33"/>
      <c r="B22" s="34"/>
      <c r="C22" s="33"/>
      <c r="D22" s="28" t="s">
        <v>26</v>
      </c>
      <c r="E22" s="33"/>
      <c r="F22" s="33"/>
      <c r="G22" s="33"/>
      <c r="H22" s="33"/>
      <c r="I22" s="104" t="s">
        <v>21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18" customFormat="1" s="2">
      <c r="A23" s="33"/>
      <c r="B23" s="34"/>
      <c r="C23" s="33"/>
      <c r="D23" s="33"/>
      <c r="E23" s="26" t="s">
        <v>27</v>
      </c>
      <c r="F23" s="33"/>
      <c r="G23" s="33"/>
      <c r="H23" s="33"/>
      <c r="I23" s="104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6" customFormat="1" s="2">
      <c r="A24" s="33"/>
      <c r="B24" s="34"/>
      <c r="C24" s="33"/>
      <c r="D24" s="33"/>
      <c r="E24" s="33"/>
      <c r="F24" s="33"/>
      <c r="G24" s="33"/>
      <c r="H24" s="33"/>
      <c r="I24" s="10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2" customFormat="1" s="2">
      <c r="A25" s="33"/>
      <c r="B25" s="34"/>
      <c r="C25" s="33"/>
      <c r="D25" s="28" t="s">
        <v>30</v>
      </c>
      <c r="E25" s="33"/>
      <c r="F25" s="33"/>
      <c r="G25" s="33"/>
      <c r="H25" s="33"/>
      <c r="I25" s="104" t="s">
        <v>21</v>
      </c>
      <c r="J25" s="26">
        <f>IF('Rekapitulácia stavby'!AN19="","",'Rekapitulácia stavby'!AN19)</f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18" customFormat="1" s="2">
      <c r="A26" s="33"/>
      <c r="B26" s="34"/>
      <c r="C26" s="33"/>
      <c r="D26" s="33"/>
      <c r="E26" s="26">
        <f>IF('Rekapitulácia stavby'!E20="","",'Rekapitulácia stavby'!E20)</f>
      </c>
      <c r="F26" s="33"/>
      <c r="G26" s="33"/>
      <c r="H26" s="33"/>
      <c r="I26" s="104" t="s">
        <v>23</v>
      </c>
      <c r="J26" s="26">
        <f>IF('Rekapitulácia stavby'!AN20="","",'Rekapitulácia stavby'!AN20)</f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6" customFormat="1" s="2">
      <c r="A27" s="33"/>
      <c r="B27" s="34"/>
      <c r="C27" s="33"/>
      <c r="D27" s="33"/>
      <c r="E27" s="33"/>
      <c r="F27" s="33"/>
      <c r="G27" s="33"/>
      <c r="H27" s="33"/>
      <c r="I27" s="10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2" customFormat="1" s="2">
      <c r="A28" s="33"/>
      <c r="B28" s="34"/>
      <c r="C28" s="33"/>
      <c r="D28" s="28" t="s">
        <v>31</v>
      </c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16" customFormat="1" s="8">
      <c r="A29" s="105"/>
      <c r="B29" s="106"/>
      <c r="C29" s="105"/>
      <c r="D29" s="105"/>
      <c r="E29" s="270" t="s">
        <v>1</v>
      </c>
      <c r="F29" s="270"/>
      <c r="G29" s="270"/>
      <c r="H29" s="270"/>
      <c r="I29" s="107"/>
      <c r="J29" s="105"/>
      <c r="K29" s="105"/>
      <c r="L29" s="108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customHeight="1" ht="6" customFormat="1" s="2">
      <c r="A30" s="33"/>
      <c r="B30" s="34"/>
      <c r="C30" s="33"/>
      <c r="D30" s="33"/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6" customFormat="1" s="2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customHeight="1" ht="24" customFormat="1" s="2">
      <c r="A32" s="33"/>
      <c r="B32" s="34"/>
      <c r="C32" s="33"/>
      <c r="D32" s="110" t="s">
        <v>32</v>
      </c>
      <c r="E32" s="33"/>
      <c r="F32" s="33"/>
      <c r="G32" s="33"/>
      <c r="H32" s="33"/>
      <c r="I32" s="10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14" customFormat="1" s="2">
      <c r="A34" s="33"/>
      <c r="B34" s="34"/>
      <c r="C34" s="33"/>
      <c r="D34" s="33"/>
      <c r="E34" s="33"/>
      <c r="F34" s="37" t="s">
        <v>34</v>
      </c>
      <c r="G34" s="33"/>
      <c r="H34" s="33"/>
      <c r="I34" s="111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14" customFormat="1" s="2">
      <c r="A35" s="33"/>
      <c r="B35" s="34"/>
      <c r="C35" s="33"/>
      <c r="D35" s="102" t="s">
        <v>36</v>
      </c>
      <c r="E35" s="28" t="s">
        <v>37</v>
      </c>
      <c r="F35" s="112">
        <f>ROUND((SUM(BE125:BE204)),  2)</f>
        <v>0</v>
      </c>
      <c r="G35" s="33"/>
      <c r="H35" s="33"/>
      <c r="I35" s="113">
        <v>0.2</v>
      </c>
      <c r="J35" s="112">
        <f>ROUND(((SUM(BE125:BE204))*I35),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28" t="s">
        <v>38</v>
      </c>
      <c r="F36" s="112">
        <f>ROUND((SUM(BF125:BF204)),  2)</f>
        <v>0</v>
      </c>
      <c r="G36" s="33"/>
      <c r="H36" s="33"/>
      <c r="I36" s="113">
        <v>0.2</v>
      </c>
      <c r="J36" s="112">
        <f>ROUND(((SUM(BF125:BF204))*I36),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hidden="1" customFormat="1" s="2">
      <c r="A37" s="33"/>
      <c r="B37" s="34"/>
      <c r="C37" s="33"/>
      <c r="D37" s="33"/>
      <c r="E37" s="28" t="s">
        <v>39</v>
      </c>
      <c r="F37" s="112">
        <f>ROUND((SUM(BG125:BG204)),  2)</f>
        <v>0</v>
      </c>
      <c r="G37" s="33"/>
      <c r="H37" s="33"/>
      <c r="I37" s="113">
        <v>0.2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hidden="1" customFormat="1" s="2">
      <c r="A38" s="33"/>
      <c r="B38" s="34"/>
      <c r="C38" s="33"/>
      <c r="D38" s="33"/>
      <c r="E38" s="28" t="s">
        <v>40</v>
      </c>
      <c r="F38" s="112">
        <f>ROUND((SUM(BH125:BH204)),  2)</f>
        <v>0</v>
      </c>
      <c r="G38" s="33"/>
      <c r="H38" s="33"/>
      <c r="I38" s="113">
        <v>0.2</v>
      </c>
      <c r="J38" s="112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41</v>
      </c>
      <c r="F39" s="112">
        <f>ROUND((SUM(BI125:BI204)),  2)</f>
        <v>0</v>
      </c>
      <c r="G39" s="33"/>
      <c r="H39" s="33"/>
      <c r="I39" s="113">
        <v>0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6" customFormat="1" s="2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24" customFormat="1" s="2">
      <c r="A41" s="33"/>
      <c r="B41" s="34"/>
      <c r="C41" s="114"/>
      <c r="D41" s="115" t="s">
        <v>42</v>
      </c>
      <c r="E41" s="61"/>
      <c r="F41" s="61"/>
      <c r="G41" s="116" t="s">
        <v>43</v>
      </c>
      <c r="H41" s="117" t="s">
        <v>44</v>
      </c>
      <c r="I41" s="118"/>
      <c r="J41" s="119">
        <f>SUM(J32:J39)</f>
        <v>0</v>
      </c>
      <c r="K41" s="120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14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14" customFormat="1" s="1">
      <c r="B43" s="21"/>
      <c r="I43" s="99"/>
      <c r="L43" s="21"/>
    </row>
    <row r="44" customHeight="1" ht="14" customFormat="1" s="1">
      <c r="B44" s="21"/>
      <c r="I44" s="99"/>
      <c r="L44" s="21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2">
      <c r="A87" s="33"/>
      <c r="B87" s="34"/>
      <c r="C87" s="33"/>
      <c r="D87" s="33"/>
      <c r="E87" s="282" t="s">
        <v>1959</v>
      </c>
      <c r="F87" s="285"/>
      <c r="G87" s="285"/>
      <c r="H87" s="285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customHeight="1" ht="12" customFormat="1" s="2">
      <c r="A88" s="33"/>
      <c r="B88" s="34"/>
      <c r="C88" s="28" t="s">
        <v>148</v>
      </c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customHeight="1" ht="16" customFormat="1" s="2">
      <c r="A89" s="33"/>
      <c r="B89" s="34"/>
      <c r="C89" s="33"/>
      <c r="D89" s="33"/>
      <c r="E89" s="238" t="str">
        <f>E11</f>
        <v>E.3.2. - ELI - IV sekcia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6" customFormat="1" s="2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2" customFormat="1" s="2">
      <c r="A91" s="33"/>
      <c r="B91" s="34"/>
      <c r="C91" s="28" t="s">
        <v>17</v>
      </c>
      <c r="D91" s="33"/>
      <c r="E91" s="33"/>
      <c r="F91" s="26">
        <f>F14</f>
      </c>
      <c r="G91" s="33"/>
      <c r="H91" s="33"/>
      <c r="I91" s="104" t="s">
        <v>19</v>
      </c>
      <c r="J91" s="56">
        <f>IF(J14="","",J14)</f>
        <v>43950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25" customFormat="1" s="2">
      <c r="A93" s="33"/>
      <c r="B93" s="34"/>
      <c r="C93" s="28" t="s">
        <v>20</v>
      </c>
      <c r="D93" s="33"/>
      <c r="E93" s="33"/>
      <c r="F93" s="26" t="str">
        <f>E17</f>
        <v>UNIVERZITA PAVLA JOZEFA ŠAFÁRIKA V KOŠICIACH</v>
      </c>
      <c r="G93" s="33"/>
      <c r="H93" s="33"/>
      <c r="I93" s="104" t="s">
        <v>26</v>
      </c>
      <c r="J93" s="31" t="str">
        <f>E23</f>
        <v>d.g.A. design graphic architecture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Format="1" s="2">
      <c r="A94" s="33"/>
      <c r="B94" s="34"/>
      <c r="C94" s="28" t="s">
        <v>24</v>
      </c>
      <c r="D94" s="33"/>
      <c r="E94" s="33"/>
      <c r="F94" s="26" t="str">
        <f>IF(E20="","",E20)</f>
        <v>Vyplň údaj</v>
      </c>
      <c r="G94" s="33"/>
      <c r="H94" s="33"/>
      <c r="I94" s="104" t="s">
        <v>30</v>
      </c>
      <c r="J94" s="31">
        <f>E26</f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9" customFormat="1" s="2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Height="1" ht="29" customFormat="1" s="2">
      <c r="A96" s="33"/>
      <c r="B96" s="34"/>
      <c r="C96" s="128" t="s">
        <v>153</v>
      </c>
      <c r="D96" s="114"/>
      <c r="E96" s="114"/>
      <c r="F96" s="114"/>
      <c r="G96" s="114"/>
      <c r="H96" s="114"/>
      <c r="I96" s="129"/>
      <c r="J96" s="130" t="s">
        <v>154</v>
      </c>
      <c r="K96" s="114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2" customFormat="1" s="2">
      <c r="A98" s="33"/>
      <c r="B98" s="34"/>
      <c r="C98" s="131" t="s">
        <v>155</v>
      </c>
      <c r="D98" s="33"/>
      <c r="E98" s="33"/>
      <c r="F98" s="33"/>
      <c r="G98" s="33"/>
      <c r="H98" s="33"/>
      <c r="I98" s="10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156</v>
      </c>
    </row>
    <row r="99" customHeight="1" ht="24" customFormat="1" s="9">
      <c r="B99" s="132"/>
      <c r="D99" s="133" t="s">
        <v>166</v>
      </c>
      <c r="E99" s="134"/>
      <c r="F99" s="134"/>
      <c r="G99" s="134"/>
      <c r="H99" s="134"/>
      <c r="I99" s="135"/>
      <c r="J99" s="136">
        <f>J126</f>
        <v>0</v>
      </c>
      <c r="L99" s="132"/>
    </row>
    <row r="100" customHeight="1" ht="19" customFormat="1" s="10">
      <c r="B100" s="137"/>
      <c r="D100" s="138" t="s">
        <v>167</v>
      </c>
      <c r="E100" s="139"/>
      <c r="F100" s="139"/>
      <c r="G100" s="139"/>
      <c r="H100" s="139"/>
      <c r="I100" s="140"/>
      <c r="J100" s="141">
        <f>J127</f>
        <v>0</v>
      </c>
      <c r="L100" s="137"/>
    </row>
    <row r="101" customHeight="1" ht="19" customFormat="1" s="10">
      <c r="B101" s="137"/>
      <c r="D101" s="138" t="s">
        <v>1961</v>
      </c>
      <c r="E101" s="139"/>
      <c r="F101" s="139"/>
      <c r="G101" s="139"/>
      <c r="H101" s="139"/>
      <c r="I101" s="140"/>
      <c r="J101" s="141">
        <f>J191</f>
        <v>0</v>
      </c>
      <c r="L101" s="137"/>
    </row>
    <row r="102" customHeight="1" ht="19" customFormat="1" s="10">
      <c r="B102" s="137"/>
      <c r="D102" s="138" t="s">
        <v>1962</v>
      </c>
      <c r="E102" s="139"/>
      <c r="F102" s="139"/>
      <c r="G102" s="139"/>
      <c r="H102" s="139"/>
      <c r="I102" s="140"/>
      <c r="J102" s="141">
        <f>J195</f>
        <v>0</v>
      </c>
      <c r="L102" s="137"/>
    </row>
    <row r="103" customHeight="1" ht="24" customFormat="1" s="9">
      <c r="B103" s="132"/>
      <c r="D103" s="133" t="s">
        <v>1963</v>
      </c>
      <c r="E103" s="134"/>
      <c r="F103" s="134"/>
      <c r="G103" s="134"/>
      <c r="H103" s="134"/>
      <c r="I103" s="135"/>
      <c r="J103" s="136">
        <f>J199</f>
        <v>0</v>
      </c>
      <c r="L103" s="132"/>
    </row>
    <row r="104" customHeight="1" ht="21" customFormat="1" s="2">
      <c r="A104" s="33"/>
      <c r="B104" s="34"/>
      <c r="C104" s="33"/>
      <c r="D104" s="33"/>
      <c r="E104" s="33"/>
      <c r="F104" s="33"/>
      <c r="G104" s="33"/>
      <c r="H104" s="33"/>
      <c r="I104" s="10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customHeight="1" ht="6" customFormat="1" s="2">
      <c r="A105" s="33"/>
      <c r="B105" s="48"/>
      <c r="C105" s="49"/>
      <c r="D105" s="49"/>
      <c r="E105" s="49"/>
      <c r="F105" s="49"/>
      <c r="G105" s="49"/>
      <c r="H105" s="49"/>
      <c r="I105" s="126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customHeight="1" ht="6" customFormat="1" s="2">
      <c r="A109" s="33"/>
      <c r="B109" s="50"/>
      <c r="C109" s="51"/>
      <c r="D109" s="51"/>
      <c r="E109" s="51"/>
      <c r="F109" s="51"/>
      <c r="G109" s="51"/>
      <c r="H109" s="51"/>
      <c r="I109" s="127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customHeight="1" ht="24" customFormat="1" s="2">
      <c r="A110" s="33"/>
      <c r="B110" s="34"/>
      <c r="C110" s="22" t="s">
        <v>168</v>
      </c>
      <c r="D110" s="33"/>
      <c r="E110" s="33"/>
      <c r="F110" s="33"/>
      <c r="G110" s="33"/>
      <c r="H110" s="33"/>
      <c r="I110" s="10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6" customFormat="1" s="2">
      <c r="A111" s="33"/>
      <c r="B111" s="34"/>
      <c r="C111" s="33"/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12" customFormat="1" s="2">
      <c r="A112" s="33"/>
      <c r="B112" s="34"/>
      <c r="C112" s="28" t="s">
        <v>14</v>
      </c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23" customFormat="1" s="2">
      <c r="A113" s="33"/>
      <c r="B113" s="34"/>
      <c r="C113" s="33"/>
      <c r="D113" s="33"/>
      <c r="E113" s="282" t="str">
        <f>E7</f>
        <v>Výmena vnútorných rozvodov ZTI (voda, kanál) - II. sekcia a stavebné úpravy soc. zariadení – IV. sekcia </v>
      </c>
      <c r="F113" s="283"/>
      <c r="G113" s="283"/>
      <c r="H113" s="28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12" customFormat="1" s="1">
      <c r="B114" s="21"/>
      <c r="C114" s="28" t="s">
        <v>146</v>
      </c>
      <c r="I114" s="99"/>
      <c r="L114" s="21"/>
    </row>
    <row r="115" customHeight="1" ht="16" customFormat="1" s="2">
      <c r="A115" s="33"/>
      <c r="B115" s="34"/>
      <c r="C115" s="33"/>
      <c r="D115" s="33"/>
      <c r="E115" s="282" t="s">
        <v>1959</v>
      </c>
      <c r="F115" s="285"/>
      <c r="G115" s="285"/>
      <c r="H115" s="285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12" customFormat="1" s="2">
      <c r="A116" s="33"/>
      <c r="B116" s="34"/>
      <c r="C116" s="28" t="s">
        <v>148</v>
      </c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16" customFormat="1" s="2">
      <c r="A117" s="33"/>
      <c r="B117" s="34"/>
      <c r="C117" s="33"/>
      <c r="D117" s="33"/>
      <c r="E117" s="238" t="str">
        <f>E11</f>
        <v>E.3.2. - ELI - IV sekcia</v>
      </c>
      <c r="F117" s="285"/>
      <c r="G117" s="285"/>
      <c r="H117" s="285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customHeight="1" ht="6" customFormat="1" s="2">
      <c r="A118" s="33"/>
      <c r="B118" s="34"/>
      <c r="C118" s="33"/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12" customFormat="1" s="2">
      <c r="A119" s="33"/>
      <c r="B119" s="34"/>
      <c r="C119" s="28" t="s">
        <v>17</v>
      </c>
      <c r="D119" s="33"/>
      <c r="E119" s="33"/>
      <c r="F119" s="26">
        <f>F14</f>
      </c>
      <c r="G119" s="33"/>
      <c r="H119" s="33"/>
      <c r="I119" s="104" t="s">
        <v>19</v>
      </c>
      <c r="J119" s="56">
        <f>IF(J14="","",J14)</f>
        <v>43950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6" customFormat="1" s="2">
      <c r="A120" s="33"/>
      <c r="B120" s="34"/>
      <c r="C120" s="33"/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25" customFormat="1" s="2">
      <c r="A121" s="33"/>
      <c r="B121" s="34"/>
      <c r="C121" s="28" t="s">
        <v>20</v>
      </c>
      <c r="D121" s="33"/>
      <c r="E121" s="33"/>
      <c r="F121" s="26" t="str">
        <f>E17</f>
        <v>UNIVERZITA PAVLA JOZEFA ŠAFÁRIKA V KOŠICIACH</v>
      </c>
      <c r="G121" s="33"/>
      <c r="H121" s="33"/>
      <c r="I121" s="104" t="s">
        <v>26</v>
      </c>
      <c r="J121" s="31" t="str">
        <f>E23</f>
        <v>d.g.A. design graphic architecture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Format="1" s="2">
      <c r="A122" s="33"/>
      <c r="B122" s="34"/>
      <c r="C122" s="28" t="s">
        <v>24</v>
      </c>
      <c r="D122" s="33"/>
      <c r="E122" s="33"/>
      <c r="F122" s="26" t="str">
        <f>IF(E20="","",E20)</f>
        <v>Vyplň údaj</v>
      </c>
      <c r="G122" s="33"/>
      <c r="H122" s="33"/>
      <c r="I122" s="104" t="s">
        <v>30</v>
      </c>
      <c r="J122" s="31">
        <f>E26</f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9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9" customFormat="1" s="11">
      <c r="A124" s="142"/>
      <c r="B124" s="143"/>
      <c r="C124" s="144" t="s">
        <v>169</v>
      </c>
      <c r="D124" s="145" t="s">
        <v>57</v>
      </c>
      <c r="E124" s="145" t="s">
        <v>53</v>
      </c>
      <c r="F124" s="145" t="s">
        <v>54</v>
      </c>
      <c r="G124" s="145" t="s">
        <v>170</v>
      </c>
      <c r="H124" s="145" t="s">
        <v>171</v>
      </c>
      <c r="I124" s="146" t="s">
        <v>172</v>
      </c>
      <c r="J124" s="147" t="s">
        <v>154</v>
      </c>
      <c r="K124" s="148" t="s">
        <v>173</v>
      </c>
      <c r="L124" s="149"/>
      <c r="M124" s="63" t="s">
        <v>1</v>
      </c>
      <c r="N124" s="64" t="s">
        <v>36</v>
      </c>
      <c r="O124" s="64" t="s">
        <v>174</v>
      </c>
      <c r="P124" s="64" t="s">
        <v>175</v>
      </c>
      <c r="Q124" s="64" t="s">
        <v>176</v>
      </c>
      <c r="R124" s="64" t="s">
        <v>177</v>
      </c>
      <c r="S124" s="64" t="s">
        <v>178</v>
      </c>
      <c r="T124" s="65" t="s">
        <v>179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customHeight="1" ht="22" customFormat="1" s="2">
      <c r="A125" s="33"/>
      <c r="B125" s="34"/>
      <c r="C125" s="70" t="s">
        <v>155</v>
      </c>
      <c r="D125" s="33"/>
      <c r="E125" s="33"/>
      <c r="F125" s="33"/>
      <c r="G125" s="33"/>
      <c r="H125" s="33"/>
      <c r="I125" s="103"/>
      <c r="J125" s="150">
        <f>BK125</f>
        <v>0</v>
      </c>
      <c r="K125" s="33"/>
      <c r="L125" s="34"/>
      <c r="M125" s="66"/>
      <c r="N125" s="57"/>
      <c r="O125" s="67"/>
      <c r="P125" s="151">
        <f>P126+P199</f>
        <v>0</v>
      </c>
      <c r="Q125" s="67"/>
      <c r="R125" s="151">
        <f>R126+R199</f>
        <v>0</v>
      </c>
      <c r="S125" s="67"/>
      <c r="T125" s="152">
        <f>T126+T199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71</v>
      </c>
      <c r="AU125" s="18" t="s">
        <v>156</v>
      </c>
      <c r="BK125" s="153">
        <f>BK126+BK199</f>
        <v>0</v>
      </c>
    </row>
    <row r="126" customHeight="1" ht="25" customFormat="1" s="12">
      <c r="B126" s="154"/>
      <c r="D126" s="155" t="s">
        <v>71</v>
      </c>
      <c r="E126" s="156" t="s">
        <v>602</v>
      </c>
      <c r="F126" s="156" t="s">
        <v>603</v>
      </c>
      <c r="I126" s="157"/>
      <c r="J126" s="158">
        <f>BK126</f>
        <v>0</v>
      </c>
      <c r="L126" s="154"/>
      <c r="M126" s="159"/>
      <c r="N126" s="160"/>
      <c r="O126" s="160"/>
      <c r="P126" s="161">
        <f>P127+P191+P195</f>
        <v>0</v>
      </c>
      <c r="Q126" s="160"/>
      <c r="R126" s="161">
        <f>R127+R191+R195</f>
        <v>0</v>
      </c>
      <c r="S126" s="160"/>
      <c r="T126" s="162">
        <f>T127+T191+T195</f>
        <v>0</v>
      </c>
      <c r="AR126" s="155" t="s">
        <v>89</v>
      </c>
      <c r="AT126" s="163" t="s">
        <v>71</v>
      </c>
      <c r="AU126" s="163" t="s">
        <v>72</v>
      </c>
      <c r="AY126" s="155" t="s">
        <v>182</v>
      </c>
      <c r="BK126" s="164">
        <f>BK127+BK191+BK195</f>
        <v>0</v>
      </c>
    </row>
    <row r="127" customHeight="1" ht="22" customFormat="1" s="12">
      <c r="B127" s="154"/>
      <c r="D127" s="155" t="s">
        <v>71</v>
      </c>
      <c r="E127" s="165" t="s">
        <v>604</v>
      </c>
      <c r="F127" s="165" t="s">
        <v>605</v>
      </c>
      <c r="I127" s="157"/>
      <c r="J127" s="166">
        <f>BK127</f>
        <v>0</v>
      </c>
      <c r="L127" s="154"/>
      <c r="M127" s="159"/>
      <c r="N127" s="160"/>
      <c r="O127" s="160"/>
      <c r="P127" s="161">
        <f>SUM(P128:P190)</f>
        <v>0</v>
      </c>
      <c r="Q127" s="160"/>
      <c r="R127" s="161">
        <f>SUM(R128:R190)</f>
        <v>0</v>
      </c>
      <c r="S127" s="160"/>
      <c r="T127" s="162">
        <f>SUM(T128:T190)</f>
        <v>0</v>
      </c>
      <c r="AR127" s="155" t="s">
        <v>89</v>
      </c>
      <c r="AT127" s="163" t="s">
        <v>71</v>
      </c>
      <c r="AU127" s="163" t="s">
        <v>79</v>
      </c>
      <c r="AY127" s="155" t="s">
        <v>182</v>
      </c>
      <c r="BK127" s="164">
        <f>SUM(BK128:BK190)</f>
        <v>0</v>
      </c>
    </row>
    <row r="128" customHeight="1" ht="21" customFormat="1" s="2">
      <c r="A128" s="33"/>
      <c r="B128" s="167"/>
      <c r="C128" s="168" t="s">
        <v>79</v>
      </c>
      <c r="D128" s="168" t="s">
        <v>185</v>
      </c>
      <c r="E128" s="169" t="s">
        <v>2121</v>
      </c>
      <c r="F128" s="170" t="s">
        <v>2122</v>
      </c>
      <c r="G128" s="171" t="s">
        <v>609</v>
      </c>
      <c r="H128" s="172">
        <v>120</v>
      </c>
      <c r="I128" s="173"/>
      <c r="J128" s="172">
        <f>ROUND(I128*H128,3)</f>
        <v>0</v>
      </c>
      <c r="K128" s="174"/>
      <c r="L128" s="34"/>
      <c r="M128" s="175" t="s">
        <v>1</v>
      </c>
      <c r="N128" s="176" t="s">
        <v>38</v>
      </c>
      <c r="O128" s="59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610</v>
      </c>
      <c r="AT128" s="179" t="s">
        <v>185</v>
      </c>
      <c r="AU128" s="179" t="s">
        <v>84</v>
      </c>
      <c r="AY128" s="18" t="s">
        <v>182</v>
      </c>
      <c r="BE128" s="180">
        <f>IF(N128="základná",J128,0)</f>
        <v>0</v>
      </c>
      <c r="BF128" s="180">
        <f>IF(N128="znížená",J128,0)</f>
        <v>0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8" t="s">
        <v>84</v>
      </c>
      <c r="BK128" s="181">
        <f>ROUND(I128*H128,3)</f>
        <v>0</v>
      </c>
      <c r="BL128" s="18" t="s">
        <v>610</v>
      </c>
      <c r="BM128" s="179" t="s">
        <v>84</v>
      </c>
    </row>
    <row r="129" customHeight="1" ht="16" customFormat="1" s="2">
      <c r="A129" s="33"/>
      <c r="B129" s="167"/>
      <c r="C129" s="217" t="s">
        <v>84</v>
      </c>
      <c r="D129" s="217" t="s">
        <v>602</v>
      </c>
      <c r="E129" s="218" t="s">
        <v>2123</v>
      </c>
      <c r="F129" s="219" t="s">
        <v>2124</v>
      </c>
      <c r="G129" s="220" t="s">
        <v>609</v>
      </c>
      <c r="H129" s="221">
        <v>120</v>
      </c>
      <c r="I129" s="222"/>
      <c r="J129" s="221">
        <f>ROUND(I129*H129,3)</f>
        <v>0</v>
      </c>
      <c r="K129" s="223"/>
      <c r="L129" s="224"/>
      <c r="M129" s="225" t="s">
        <v>1</v>
      </c>
      <c r="N129" s="22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1229</v>
      </c>
      <c r="AT129" s="179" t="s">
        <v>602</v>
      </c>
      <c r="AU129" s="179" t="s">
        <v>84</v>
      </c>
      <c r="AY129" s="18" t="s">
        <v>182</v>
      </c>
      <c r="BE129" s="180">
        <f>IF(N129="základná",J129,0)</f>
        <v>0</v>
      </c>
      <c r="BF129" s="180">
        <f>IF(N129="znížená",J129,0)</f>
        <v>0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8" t="s">
        <v>84</v>
      </c>
      <c r="BK129" s="181">
        <f>ROUND(I129*H129,3)</f>
        <v>0</v>
      </c>
      <c r="BL129" s="18" t="s">
        <v>610</v>
      </c>
      <c r="BM129" s="179" t="s">
        <v>189</v>
      </c>
    </row>
    <row r="130" customHeight="1" ht="16" customFormat="1" s="2">
      <c r="A130" s="33"/>
      <c r="B130" s="167"/>
      <c r="C130" s="168" t="s">
        <v>89</v>
      </c>
      <c r="D130" s="168" t="s">
        <v>185</v>
      </c>
      <c r="E130" s="169" t="s">
        <v>1968</v>
      </c>
      <c r="F130" s="170" t="s">
        <v>1969</v>
      </c>
      <c r="G130" s="171" t="s">
        <v>327</v>
      </c>
      <c r="H130" s="172">
        <v>6</v>
      </c>
      <c r="I130" s="173"/>
      <c r="J130" s="172">
        <f>ROUND(I130*H130,3)</f>
        <v>0</v>
      </c>
      <c r="K130" s="174"/>
      <c r="L130" s="34"/>
      <c r="M130" s="175" t="s">
        <v>1</v>
      </c>
      <c r="N130" s="176" t="s">
        <v>38</v>
      </c>
      <c r="O130" s="59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9" t="s">
        <v>610</v>
      </c>
      <c r="AT130" s="179" t="s">
        <v>185</v>
      </c>
      <c r="AU130" s="179" t="s">
        <v>84</v>
      </c>
      <c r="AY130" s="18" t="s">
        <v>182</v>
      </c>
      <c r="BE130" s="180">
        <f>IF(N130="základná",J130,0)</f>
        <v>0</v>
      </c>
      <c r="BF130" s="180">
        <f>IF(N130="znížená",J130,0)</f>
        <v>0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8" t="s">
        <v>84</v>
      </c>
      <c r="BK130" s="181">
        <f>ROUND(I130*H130,3)</f>
        <v>0</v>
      </c>
      <c r="BL130" s="18" t="s">
        <v>610</v>
      </c>
      <c r="BM130" s="179" t="s">
        <v>330</v>
      </c>
    </row>
    <row r="131" customHeight="1" ht="16" customFormat="1" s="2">
      <c r="A131" s="33"/>
      <c r="B131" s="167"/>
      <c r="C131" s="217" t="s">
        <v>189</v>
      </c>
      <c r="D131" s="217" t="s">
        <v>602</v>
      </c>
      <c r="E131" s="218" t="s">
        <v>1970</v>
      </c>
      <c r="F131" s="219" t="s">
        <v>1971</v>
      </c>
      <c r="G131" s="220" t="s">
        <v>327</v>
      </c>
      <c r="H131" s="221">
        <v>6</v>
      </c>
      <c r="I131" s="222"/>
      <c r="J131" s="221">
        <f>ROUND(I131*H131,3)</f>
        <v>0</v>
      </c>
      <c r="K131" s="223"/>
      <c r="L131" s="224"/>
      <c r="M131" s="225" t="s">
        <v>1</v>
      </c>
      <c r="N131" s="22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1229</v>
      </c>
      <c r="AT131" s="179" t="s">
        <v>602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610</v>
      </c>
      <c r="BM131" s="179" t="s">
        <v>366</v>
      </c>
    </row>
    <row r="132" customHeight="1" ht="21" customFormat="1" s="2">
      <c r="A132" s="33"/>
      <c r="B132" s="167"/>
      <c r="C132" s="168" t="s">
        <v>249</v>
      </c>
      <c r="D132" s="168" t="s">
        <v>185</v>
      </c>
      <c r="E132" s="169" t="s">
        <v>2125</v>
      </c>
      <c r="F132" s="170" t="s">
        <v>2126</v>
      </c>
      <c r="G132" s="171" t="s">
        <v>327</v>
      </c>
      <c r="H132" s="172">
        <v>3</v>
      </c>
      <c r="I132" s="173"/>
      <c r="J132" s="172">
        <f>ROUND(I132*H132,3)</f>
        <v>0</v>
      </c>
      <c r="K132" s="174"/>
      <c r="L132" s="34"/>
      <c r="M132" s="175" t="s">
        <v>1</v>
      </c>
      <c r="N132" s="17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610</v>
      </c>
      <c r="AT132" s="179" t="s">
        <v>185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610</v>
      </c>
      <c r="BM132" s="179" t="s">
        <v>440</v>
      </c>
    </row>
    <row r="133" customHeight="1" ht="16" customFormat="1" s="2">
      <c r="A133" s="33"/>
      <c r="B133" s="167"/>
      <c r="C133" s="217" t="s">
        <v>330</v>
      </c>
      <c r="D133" s="217" t="s">
        <v>602</v>
      </c>
      <c r="E133" s="218" t="s">
        <v>2127</v>
      </c>
      <c r="F133" s="219" t="s">
        <v>2128</v>
      </c>
      <c r="G133" s="220" t="s">
        <v>327</v>
      </c>
      <c r="H133" s="221">
        <v>3</v>
      </c>
      <c r="I133" s="222"/>
      <c r="J133" s="221">
        <f>ROUND(I133*H133,3)</f>
        <v>0</v>
      </c>
      <c r="K133" s="223"/>
      <c r="L133" s="224"/>
      <c r="M133" s="225" t="s">
        <v>1</v>
      </c>
      <c r="N133" s="22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1229</v>
      </c>
      <c r="AT133" s="179" t="s">
        <v>602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610</v>
      </c>
      <c r="BM133" s="179" t="s">
        <v>449</v>
      </c>
    </row>
    <row r="134" customHeight="1" ht="21" customFormat="1" s="2">
      <c r="A134" s="33"/>
      <c r="B134" s="167"/>
      <c r="C134" s="168" t="s">
        <v>360</v>
      </c>
      <c r="D134" s="168" t="s">
        <v>185</v>
      </c>
      <c r="E134" s="169" t="s">
        <v>1982</v>
      </c>
      <c r="F134" s="170" t="s">
        <v>1983</v>
      </c>
      <c r="G134" s="171" t="s">
        <v>2054</v>
      </c>
      <c r="H134" s="172">
        <v>78</v>
      </c>
      <c r="I134" s="173"/>
      <c r="J134" s="172">
        <f>ROUND(I134*H134,3)</f>
        <v>0</v>
      </c>
      <c r="K134" s="174"/>
      <c r="L134" s="34"/>
      <c r="M134" s="175" t="s">
        <v>1</v>
      </c>
      <c r="N134" s="17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610</v>
      </c>
      <c r="AT134" s="179" t="s">
        <v>185</v>
      </c>
      <c r="AU134" s="179" t="s">
        <v>84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610</v>
      </c>
      <c r="BM134" s="179" t="s">
        <v>458</v>
      </c>
    </row>
    <row r="135" customHeight="1" ht="16" customFormat="1" s="2">
      <c r="A135" s="33"/>
      <c r="B135" s="167"/>
      <c r="C135" s="217" t="s">
        <v>366</v>
      </c>
      <c r="D135" s="217" t="s">
        <v>602</v>
      </c>
      <c r="E135" s="218" t="s">
        <v>2129</v>
      </c>
      <c r="F135" s="219" t="s">
        <v>2130</v>
      </c>
      <c r="G135" s="220" t="s">
        <v>2057</v>
      </c>
      <c r="H135" s="221">
        <v>78</v>
      </c>
      <c r="I135" s="222"/>
      <c r="J135" s="221">
        <f>ROUND(I135*H135,3)</f>
        <v>0</v>
      </c>
      <c r="K135" s="223"/>
      <c r="L135" s="224"/>
      <c r="M135" s="225" t="s">
        <v>1</v>
      </c>
      <c r="N135" s="22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1229</v>
      </c>
      <c r="AT135" s="179" t="s">
        <v>602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610</v>
      </c>
      <c r="BM135" s="179" t="s">
        <v>468</v>
      </c>
    </row>
    <row r="136" customHeight="1" ht="16" customFormat="1" s="2">
      <c r="A136" s="33"/>
      <c r="B136" s="167"/>
      <c r="C136" s="168" t="s">
        <v>183</v>
      </c>
      <c r="D136" s="168" t="s">
        <v>185</v>
      </c>
      <c r="E136" s="169" t="s">
        <v>1984</v>
      </c>
      <c r="F136" s="170" t="s">
        <v>1985</v>
      </c>
      <c r="G136" s="171" t="s">
        <v>327</v>
      </c>
      <c r="H136" s="172">
        <v>800</v>
      </c>
      <c r="I136" s="173"/>
      <c r="J136" s="172">
        <f>ROUND(I136*H136,3)</f>
        <v>0</v>
      </c>
      <c r="K136" s="174"/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610</v>
      </c>
      <c r="AT136" s="179" t="s">
        <v>185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610</v>
      </c>
      <c r="BM136" s="179" t="s">
        <v>475</v>
      </c>
    </row>
    <row r="137" customHeight="1" ht="16" customFormat="1" s="2">
      <c r="A137" s="33"/>
      <c r="B137" s="167"/>
      <c r="C137" s="217" t="s">
        <v>440</v>
      </c>
      <c r="D137" s="217" t="s">
        <v>602</v>
      </c>
      <c r="E137" s="218" t="s">
        <v>1986</v>
      </c>
      <c r="F137" s="219" t="s">
        <v>1987</v>
      </c>
      <c r="G137" s="220" t="s">
        <v>327</v>
      </c>
      <c r="H137" s="221">
        <v>800</v>
      </c>
      <c r="I137" s="222"/>
      <c r="J137" s="221">
        <f>ROUND(I137*H137,3)</f>
        <v>0</v>
      </c>
      <c r="K137" s="223"/>
      <c r="L137" s="224"/>
      <c r="M137" s="225" t="s">
        <v>1</v>
      </c>
      <c r="N137" s="22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1229</v>
      </c>
      <c r="AT137" s="179" t="s">
        <v>602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610</v>
      </c>
      <c r="BM137" s="179" t="s">
        <v>7</v>
      </c>
    </row>
    <row r="138" customHeight="1" ht="21" customFormat="1" s="2">
      <c r="A138" s="33"/>
      <c r="B138" s="167"/>
      <c r="C138" s="168" t="s">
        <v>445</v>
      </c>
      <c r="D138" s="168" t="s">
        <v>185</v>
      </c>
      <c r="E138" s="169" t="s">
        <v>1988</v>
      </c>
      <c r="F138" s="170" t="s">
        <v>1989</v>
      </c>
      <c r="G138" s="171" t="s">
        <v>305</v>
      </c>
      <c r="H138" s="172">
        <v>0.5</v>
      </c>
      <c r="I138" s="173"/>
      <c r="J138" s="172">
        <f>ROUND(I138*H138,3)</f>
        <v>0</v>
      </c>
      <c r="K138" s="174"/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610</v>
      </c>
      <c r="AT138" s="179" t="s">
        <v>185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610</v>
      </c>
      <c r="BM138" s="179" t="s">
        <v>511</v>
      </c>
    </row>
    <row r="139" customHeight="1" ht="16" customFormat="1" s="2">
      <c r="A139" s="33"/>
      <c r="B139" s="167"/>
      <c r="C139" s="217" t="s">
        <v>449</v>
      </c>
      <c r="D139" s="217" t="s">
        <v>602</v>
      </c>
      <c r="E139" s="218" t="s">
        <v>1990</v>
      </c>
      <c r="F139" s="219" t="s">
        <v>1991</v>
      </c>
      <c r="G139" s="220" t="s">
        <v>327</v>
      </c>
      <c r="H139" s="221">
        <v>1</v>
      </c>
      <c r="I139" s="222"/>
      <c r="J139" s="221">
        <f>ROUND(I139*H139,3)</f>
        <v>0</v>
      </c>
      <c r="K139" s="223"/>
      <c r="L139" s="224"/>
      <c r="M139" s="225" t="s">
        <v>1</v>
      </c>
      <c r="N139" s="22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1229</v>
      </c>
      <c r="AT139" s="179" t="s">
        <v>602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610</v>
      </c>
      <c r="BM139" s="179" t="s">
        <v>532</v>
      </c>
    </row>
    <row r="140" customHeight="1" ht="21" customFormat="1" s="2">
      <c r="A140" s="33"/>
      <c r="B140" s="167"/>
      <c r="C140" s="168" t="s">
        <v>454</v>
      </c>
      <c r="D140" s="168" t="s">
        <v>185</v>
      </c>
      <c r="E140" s="169" t="s">
        <v>1992</v>
      </c>
      <c r="F140" s="170" t="s">
        <v>1993</v>
      </c>
      <c r="G140" s="171" t="s">
        <v>327</v>
      </c>
      <c r="H140" s="172">
        <v>3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610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610</v>
      </c>
      <c r="BM140" s="179" t="s">
        <v>557</v>
      </c>
    </row>
    <row r="141" customHeight="1" ht="16" customFormat="1" s="2">
      <c r="A141" s="33"/>
      <c r="B141" s="167"/>
      <c r="C141" s="217" t="s">
        <v>458</v>
      </c>
      <c r="D141" s="217" t="s">
        <v>602</v>
      </c>
      <c r="E141" s="218" t="s">
        <v>1994</v>
      </c>
      <c r="F141" s="219" t="s">
        <v>1995</v>
      </c>
      <c r="G141" s="220" t="s">
        <v>327</v>
      </c>
      <c r="H141" s="221">
        <v>3</v>
      </c>
      <c r="I141" s="222"/>
      <c r="J141" s="221">
        <f>ROUND(I141*H141,3)</f>
        <v>0</v>
      </c>
      <c r="K141" s="223"/>
      <c r="L141" s="224"/>
      <c r="M141" s="225" t="s">
        <v>1</v>
      </c>
      <c r="N141" s="22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1229</v>
      </c>
      <c r="AT141" s="179" t="s">
        <v>602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610</v>
      </c>
      <c r="BM141" s="179" t="s">
        <v>606</v>
      </c>
    </row>
    <row r="142" customHeight="1" ht="21" customFormat="1" s="2">
      <c r="A142" s="33"/>
      <c r="B142" s="167"/>
      <c r="C142" s="168" t="s">
        <v>463</v>
      </c>
      <c r="D142" s="168" t="s">
        <v>185</v>
      </c>
      <c r="E142" s="169" t="s">
        <v>1996</v>
      </c>
      <c r="F142" s="170" t="s">
        <v>1997</v>
      </c>
      <c r="G142" s="171" t="s">
        <v>609</v>
      </c>
      <c r="H142" s="172">
        <v>150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610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610</v>
      </c>
      <c r="BM142" s="179" t="s">
        <v>623</v>
      </c>
    </row>
    <row r="143" customHeight="1" ht="21" customFormat="1" s="2">
      <c r="A143" s="33"/>
      <c r="B143" s="167"/>
      <c r="C143" s="168" t="s">
        <v>468</v>
      </c>
      <c r="D143" s="168" t="s">
        <v>185</v>
      </c>
      <c r="E143" s="169" t="s">
        <v>2000</v>
      </c>
      <c r="F143" s="170" t="s">
        <v>2001</v>
      </c>
      <c r="G143" s="171" t="s">
        <v>327</v>
      </c>
      <c r="H143" s="172">
        <v>200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610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610</v>
      </c>
      <c r="BM143" s="179" t="s">
        <v>620</v>
      </c>
    </row>
    <row r="144" customHeight="1" ht="16" customFormat="1" s="2">
      <c r="A144" s="33"/>
      <c r="B144" s="167"/>
      <c r="C144" s="217" t="s">
        <v>348</v>
      </c>
      <c r="D144" s="217" t="s">
        <v>602</v>
      </c>
      <c r="E144" s="218" t="s">
        <v>2002</v>
      </c>
      <c r="F144" s="219" t="s">
        <v>2003</v>
      </c>
      <c r="G144" s="220" t="s">
        <v>327</v>
      </c>
      <c r="H144" s="221">
        <v>200</v>
      </c>
      <c r="I144" s="222"/>
      <c r="J144" s="221">
        <f>ROUND(I144*H144,3)</f>
        <v>0</v>
      </c>
      <c r="K144" s="223"/>
      <c r="L144" s="224"/>
      <c r="M144" s="225" t="s">
        <v>1</v>
      </c>
      <c r="N144" s="22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1229</v>
      </c>
      <c r="AT144" s="179" t="s">
        <v>602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610</v>
      </c>
      <c r="BM144" s="179" t="s">
        <v>936</v>
      </c>
    </row>
    <row r="145" customHeight="1" ht="21" customFormat="1" s="2">
      <c r="A145" s="33"/>
      <c r="B145" s="167"/>
      <c r="C145" s="168" t="s">
        <v>475</v>
      </c>
      <c r="D145" s="168" t="s">
        <v>185</v>
      </c>
      <c r="E145" s="169" t="s">
        <v>2004</v>
      </c>
      <c r="F145" s="170" t="s">
        <v>2005</v>
      </c>
      <c r="G145" s="171" t="s">
        <v>327</v>
      </c>
      <c r="H145" s="172">
        <v>21</v>
      </c>
      <c r="I145" s="173"/>
      <c r="J145" s="172">
        <f>ROUND(I145*H145,3)</f>
        <v>0</v>
      </c>
      <c r="K145" s="174"/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610</v>
      </c>
      <c r="AT145" s="179" t="s">
        <v>185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610</v>
      </c>
      <c r="BM145" s="179" t="s">
        <v>944</v>
      </c>
    </row>
    <row r="146" customHeight="1" ht="16" customFormat="1" s="2">
      <c r="A146" s="33"/>
      <c r="B146" s="167"/>
      <c r="C146" s="217" t="s">
        <v>387</v>
      </c>
      <c r="D146" s="217" t="s">
        <v>602</v>
      </c>
      <c r="E146" s="218" t="s">
        <v>2006</v>
      </c>
      <c r="F146" s="219" t="s">
        <v>2007</v>
      </c>
      <c r="G146" s="220" t="s">
        <v>327</v>
      </c>
      <c r="H146" s="221">
        <v>21</v>
      </c>
      <c r="I146" s="222"/>
      <c r="J146" s="221">
        <f>ROUND(I146*H146,3)</f>
        <v>0</v>
      </c>
      <c r="K146" s="223"/>
      <c r="L146" s="224"/>
      <c r="M146" s="225" t="s">
        <v>1</v>
      </c>
      <c r="N146" s="22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1229</v>
      </c>
      <c r="AT146" s="179" t="s">
        <v>602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610</v>
      </c>
      <c r="BM146" s="179" t="s">
        <v>866</v>
      </c>
    </row>
    <row r="147" customHeight="1" ht="16" customFormat="1" s="2">
      <c r="A147" s="33"/>
      <c r="B147" s="167"/>
      <c r="C147" s="168" t="s">
        <v>7</v>
      </c>
      <c r="D147" s="168" t="s">
        <v>185</v>
      </c>
      <c r="E147" s="169" t="s">
        <v>2008</v>
      </c>
      <c r="F147" s="170" t="s">
        <v>2131</v>
      </c>
      <c r="G147" s="171" t="s">
        <v>327</v>
      </c>
      <c r="H147" s="172">
        <v>30</v>
      </c>
      <c r="I147" s="173"/>
      <c r="J147" s="172">
        <f>ROUND(I147*H147,3)</f>
        <v>0</v>
      </c>
      <c r="K147" s="174"/>
      <c r="L147" s="34"/>
      <c r="M147" s="175" t="s">
        <v>1</v>
      </c>
      <c r="N147" s="17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610</v>
      </c>
      <c r="AT147" s="179" t="s">
        <v>185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610</v>
      </c>
      <c r="BM147" s="179" t="s">
        <v>962</v>
      </c>
    </row>
    <row r="148" customHeight="1" ht="16" customFormat="1" s="2">
      <c r="A148" s="33"/>
      <c r="B148" s="167"/>
      <c r="C148" s="217" t="s">
        <v>493</v>
      </c>
      <c r="D148" s="217" t="s">
        <v>602</v>
      </c>
      <c r="E148" s="218" t="s">
        <v>2010</v>
      </c>
      <c r="F148" s="219" t="s">
        <v>2011</v>
      </c>
      <c r="G148" s="220" t="s">
        <v>327</v>
      </c>
      <c r="H148" s="221">
        <v>30</v>
      </c>
      <c r="I148" s="222"/>
      <c r="J148" s="221">
        <f>ROUND(I148*H148,3)</f>
        <v>0</v>
      </c>
      <c r="K148" s="223"/>
      <c r="L148" s="224"/>
      <c r="M148" s="225" t="s">
        <v>1</v>
      </c>
      <c r="N148" s="22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1229</v>
      </c>
      <c r="AT148" s="179" t="s">
        <v>602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610</v>
      </c>
      <c r="BM148" s="179" t="s">
        <v>973</v>
      </c>
    </row>
    <row r="149" customHeight="1" ht="16" customFormat="1" s="2">
      <c r="A149" s="33"/>
      <c r="B149" s="167"/>
      <c r="C149" s="168" t="s">
        <v>511</v>
      </c>
      <c r="D149" s="168" t="s">
        <v>185</v>
      </c>
      <c r="E149" s="169" t="s">
        <v>2132</v>
      </c>
      <c r="F149" s="170" t="s">
        <v>2133</v>
      </c>
      <c r="G149" s="171" t="s">
        <v>327</v>
      </c>
      <c r="H149" s="172">
        <v>48</v>
      </c>
      <c r="I149" s="173"/>
      <c r="J149" s="172">
        <f>ROUND(I149*H149,3)</f>
        <v>0</v>
      </c>
      <c r="K149" s="174"/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610</v>
      </c>
      <c r="AT149" s="179" t="s">
        <v>185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610</v>
      </c>
      <c r="BM149" s="179" t="s">
        <v>873</v>
      </c>
    </row>
    <row r="150" customHeight="1" ht="21" customFormat="1" s="2">
      <c r="A150" s="33"/>
      <c r="B150" s="167"/>
      <c r="C150" s="168" t="s">
        <v>518</v>
      </c>
      <c r="D150" s="168" t="s">
        <v>185</v>
      </c>
      <c r="E150" s="169" t="s">
        <v>2134</v>
      </c>
      <c r="F150" s="170" t="s">
        <v>2135</v>
      </c>
      <c r="G150" s="171" t="s">
        <v>327</v>
      </c>
      <c r="H150" s="172">
        <v>6</v>
      </c>
      <c r="I150" s="173"/>
      <c r="J150" s="172">
        <f>ROUND(I150*H150,3)</f>
        <v>0</v>
      </c>
      <c r="K150" s="174"/>
      <c r="L150" s="34"/>
      <c r="M150" s="175" t="s">
        <v>1</v>
      </c>
      <c r="N150" s="17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610</v>
      </c>
      <c r="AT150" s="179" t="s">
        <v>185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610</v>
      </c>
      <c r="BM150" s="179" t="s">
        <v>991</v>
      </c>
    </row>
    <row r="151" customHeight="1" ht="16" customFormat="1" s="2">
      <c r="A151" s="33"/>
      <c r="B151" s="167"/>
      <c r="C151" s="217" t="s">
        <v>532</v>
      </c>
      <c r="D151" s="217" t="s">
        <v>602</v>
      </c>
      <c r="E151" s="218" t="s">
        <v>2136</v>
      </c>
      <c r="F151" s="219" t="s">
        <v>2137</v>
      </c>
      <c r="G151" s="220" t="s">
        <v>327</v>
      </c>
      <c r="H151" s="221">
        <v>6</v>
      </c>
      <c r="I151" s="222"/>
      <c r="J151" s="221">
        <f>ROUND(I151*H151,3)</f>
        <v>0</v>
      </c>
      <c r="K151" s="223"/>
      <c r="L151" s="224"/>
      <c r="M151" s="225" t="s">
        <v>1</v>
      </c>
      <c r="N151" s="22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1229</v>
      </c>
      <c r="AT151" s="179" t="s">
        <v>602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610</v>
      </c>
      <c r="BM151" s="179" t="s">
        <v>999</v>
      </c>
    </row>
    <row r="152" customHeight="1" ht="16" customFormat="1" s="2">
      <c r="A152" s="33"/>
      <c r="B152" s="167"/>
      <c r="C152" s="217" t="s">
        <v>551</v>
      </c>
      <c r="D152" s="217" t="s">
        <v>602</v>
      </c>
      <c r="E152" s="218" t="s">
        <v>2138</v>
      </c>
      <c r="F152" s="219" t="s">
        <v>2139</v>
      </c>
      <c r="G152" s="220" t="s">
        <v>327</v>
      </c>
      <c r="H152" s="221">
        <v>12</v>
      </c>
      <c r="I152" s="222"/>
      <c r="J152" s="221">
        <f>ROUND(I152*H152,3)</f>
        <v>0</v>
      </c>
      <c r="K152" s="223"/>
      <c r="L152" s="224"/>
      <c r="M152" s="225" t="s">
        <v>1</v>
      </c>
      <c r="N152" s="22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1229</v>
      </c>
      <c r="AT152" s="179" t="s">
        <v>602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610</v>
      </c>
      <c r="BM152" s="179" t="s">
        <v>910</v>
      </c>
    </row>
    <row r="153" customHeight="1" ht="16" customFormat="1" s="2">
      <c r="A153" s="33"/>
      <c r="B153" s="167"/>
      <c r="C153" s="217" t="s">
        <v>557</v>
      </c>
      <c r="D153" s="217" t="s">
        <v>602</v>
      </c>
      <c r="E153" s="218" t="s">
        <v>2140</v>
      </c>
      <c r="F153" s="219" t="s">
        <v>2141</v>
      </c>
      <c r="G153" s="220" t="s">
        <v>327</v>
      </c>
      <c r="H153" s="221">
        <v>12</v>
      </c>
      <c r="I153" s="222"/>
      <c r="J153" s="221">
        <f>ROUND(I153*H153,3)</f>
        <v>0</v>
      </c>
      <c r="K153" s="223"/>
      <c r="L153" s="224"/>
      <c r="M153" s="225" t="s">
        <v>1</v>
      </c>
      <c r="N153" s="22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1229</v>
      </c>
      <c r="AT153" s="179" t="s">
        <v>602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610</v>
      </c>
      <c r="BM153" s="179" t="s">
        <v>1031</v>
      </c>
    </row>
    <row r="154" customHeight="1" ht="16" customFormat="1" s="2">
      <c r="A154" s="33"/>
      <c r="B154" s="167"/>
      <c r="C154" s="168" t="s">
        <v>573</v>
      </c>
      <c r="D154" s="168" t="s">
        <v>185</v>
      </c>
      <c r="E154" s="169" t="s">
        <v>2142</v>
      </c>
      <c r="F154" s="170" t="s">
        <v>2143</v>
      </c>
      <c r="G154" s="171" t="s">
        <v>327</v>
      </c>
      <c r="H154" s="172">
        <v>12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610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610</v>
      </c>
      <c r="BM154" s="179" t="s">
        <v>1042</v>
      </c>
    </row>
    <row r="155" customHeight="1" ht="21" customFormat="1" s="2">
      <c r="A155" s="33"/>
      <c r="B155" s="167"/>
      <c r="C155" s="168" t="s">
        <v>606</v>
      </c>
      <c r="D155" s="168" t="s">
        <v>185</v>
      </c>
      <c r="E155" s="169" t="s">
        <v>2012</v>
      </c>
      <c r="F155" s="170" t="s">
        <v>2144</v>
      </c>
      <c r="G155" s="171" t="s">
        <v>327</v>
      </c>
      <c r="H155" s="172">
        <v>12</v>
      </c>
      <c r="I155" s="173"/>
      <c r="J155" s="172">
        <f>ROUND(I155*H155,3)</f>
        <v>0</v>
      </c>
      <c r="K155" s="174"/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610</v>
      </c>
      <c r="AT155" s="179" t="s">
        <v>185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610</v>
      </c>
      <c r="BM155" s="179" t="s">
        <v>1052</v>
      </c>
    </row>
    <row r="156" customHeight="1" ht="21" customFormat="1" s="2">
      <c r="A156" s="33"/>
      <c r="B156" s="167"/>
      <c r="C156" s="168" t="s">
        <v>616</v>
      </c>
      <c r="D156" s="168" t="s">
        <v>185</v>
      </c>
      <c r="E156" s="169" t="s">
        <v>1220</v>
      </c>
      <c r="F156" s="170" t="s">
        <v>2020</v>
      </c>
      <c r="G156" s="171" t="s">
        <v>327</v>
      </c>
      <c r="H156" s="172">
        <v>12</v>
      </c>
      <c r="I156" s="173"/>
      <c r="J156" s="172">
        <f>ROUND(I156*H156,3)</f>
        <v>0</v>
      </c>
      <c r="K156" s="174"/>
      <c r="L156" s="34"/>
      <c r="M156" s="175" t="s">
        <v>1</v>
      </c>
      <c r="N156" s="17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610</v>
      </c>
      <c r="AT156" s="179" t="s">
        <v>185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610</v>
      </c>
      <c r="BM156" s="179" t="s">
        <v>1060</v>
      </c>
    </row>
    <row r="157" customHeight="1" ht="16" customFormat="1" s="2">
      <c r="A157" s="33"/>
      <c r="B157" s="167"/>
      <c r="C157" s="217" t="s">
        <v>623</v>
      </c>
      <c r="D157" s="217" t="s">
        <v>602</v>
      </c>
      <c r="E157" s="218" t="s">
        <v>1227</v>
      </c>
      <c r="F157" s="219" t="s">
        <v>2021</v>
      </c>
      <c r="G157" s="220" t="s">
        <v>327</v>
      </c>
      <c r="H157" s="221">
        <v>12</v>
      </c>
      <c r="I157" s="222"/>
      <c r="J157" s="221">
        <f>ROUND(I157*H157,3)</f>
        <v>0</v>
      </c>
      <c r="K157" s="223"/>
      <c r="L157" s="224"/>
      <c r="M157" s="225" t="s">
        <v>1</v>
      </c>
      <c r="N157" s="22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1229</v>
      </c>
      <c r="AT157" s="179" t="s">
        <v>602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610</v>
      </c>
      <c r="BM157" s="179" t="s">
        <v>1073</v>
      </c>
    </row>
    <row r="158" customHeight="1" ht="16" customFormat="1" s="2">
      <c r="A158" s="33"/>
      <c r="B158" s="167"/>
      <c r="C158" s="168" t="s">
        <v>906</v>
      </c>
      <c r="D158" s="168" t="s">
        <v>185</v>
      </c>
      <c r="E158" s="169" t="s">
        <v>2028</v>
      </c>
      <c r="F158" s="170" t="s">
        <v>2029</v>
      </c>
      <c r="G158" s="171" t="s">
        <v>327</v>
      </c>
      <c r="H158" s="172">
        <v>3</v>
      </c>
      <c r="I158" s="173"/>
      <c r="J158" s="172">
        <f>ROUND(I158*H158,3)</f>
        <v>0</v>
      </c>
      <c r="K158" s="174"/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610</v>
      </c>
      <c r="AT158" s="179" t="s">
        <v>185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610</v>
      </c>
      <c r="BM158" s="179" t="s">
        <v>1084</v>
      </c>
    </row>
    <row r="159" customHeight="1" ht="16" customFormat="1" s="2">
      <c r="A159" s="33"/>
      <c r="B159" s="167"/>
      <c r="C159" s="217" t="s">
        <v>620</v>
      </c>
      <c r="D159" s="217" t="s">
        <v>602</v>
      </c>
      <c r="E159" s="218" t="s">
        <v>2145</v>
      </c>
      <c r="F159" s="219" t="s">
        <v>2146</v>
      </c>
      <c r="G159" s="220" t="s">
        <v>327</v>
      </c>
      <c r="H159" s="221">
        <v>3</v>
      </c>
      <c r="I159" s="222"/>
      <c r="J159" s="221">
        <f>ROUND(I159*H159,3)</f>
        <v>0</v>
      </c>
      <c r="K159" s="223"/>
      <c r="L159" s="224"/>
      <c r="M159" s="225" t="s">
        <v>1</v>
      </c>
      <c r="N159" s="22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1229</v>
      </c>
      <c r="AT159" s="179" t="s">
        <v>602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610</v>
      </c>
      <c r="BM159" s="179" t="s">
        <v>610</v>
      </c>
    </row>
    <row r="160" customHeight="1" ht="16" customFormat="1" s="2">
      <c r="A160" s="33"/>
      <c r="B160" s="167"/>
      <c r="C160" s="168" t="s">
        <v>923</v>
      </c>
      <c r="D160" s="168" t="s">
        <v>185</v>
      </c>
      <c r="E160" s="169" t="s">
        <v>2147</v>
      </c>
      <c r="F160" s="170" t="s">
        <v>2148</v>
      </c>
      <c r="G160" s="171" t="s">
        <v>2054</v>
      </c>
      <c r="H160" s="172">
        <v>3</v>
      </c>
      <c r="I160" s="173"/>
      <c r="J160" s="172">
        <f>ROUND(I160*H160,3)</f>
        <v>0</v>
      </c>
      <c r="K160" s="174"/>
      <c r="L160" s="34"/>
      <c r="M160" s="175" t="s">
        <v>1</v>
      </c>
      <c r="N160" s="17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610</v>
      </c>
      <c r="AT160" s="179" t="s">
        <v>185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610</v>
      </c>
      <c r="BM160" s="179" t="s">
        <v>1150</v>
      </c>
    </row>
    <row r="161" customHeight="1" ht="16" customFormat="1" s="2">
      <c r="A161" s="33"/>
      <c r="B161" s="167"/>
      <c r="C161" s="217" t="s">
        <v>936</v>
      </c>
      <c r="D161" s="217" t="s">
        <v>602</v>
      </c>
      <c r="E161" s="218" t="s">
        <v>2149</v>
      </c>
      <c r="F161" s="219" t="s">
        <v>2150</v>
      </c>
      <c r="G161" s="220" t="s">
        <v>327</v>
      </c>
      <c r="H161" s="221">
        <v>3</v>
      </c>
      <c r="I161" s="222"/>
      <c r="J161" s="221">
        <f>ROUND(I161*H161,3)</f>
        <v>0</v>
      </c>
      <c r="K161" s="223"/>
      <c r="L161" s="224"/>
      <c r="M161" s="225" t="s">
        <v>1</v>
      </c>
      <c r="N161" s="22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1229</v>
      </c>
      <c r="AT161" s="179" t="s">
        <v>602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610</v>
      </c>
      <c r="BM161" s="179" t="s">
        <v>1159</v>
      </c>
    </row>
    <row r="162" customHeight="1" ht="16" customFormat="1" s="2">
      <c r="A162" s="33"/>
      <c r="B162" s="167"/>
      <c r="C162" s="168" t="s">
        <v>940</v>
      </c>
      <c r="D162" s="168" t="s">
        <v>185</v>
      </c>
      <c r="E162" s="169" t="s">
        <v>2151</v>
      </c>
      <c r="F162" s="170" t="s">
        <v>2152</v>
      </c>
      <c r="G162" s="171" t="s">
        <v>327</v>
      </c>
      <c r="H162" s="172">
        <v>3</v>
      </c>
      <c r="I162" s="173"/>
      <c r="J162" s="172">
        <f>ROUND(I162*H162,3)</f>
        <v>0</v>
      </c>
      <c r="K162" s="174"/>
      <c r="L162" s="34"/>
      <c r="M162" s="175" t="s">
        <v>1</v>
      </c>
      <c r="N162" s="17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610</v>
      </c>
      <c r="AT162" s="179" t="s">
        <v>185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610</v>
      </c>
      <c r="BM162" s="179" t="s">
        <v>1171</v>
      </c>
    </row>
    <row r="163" customHeight="1" ht="16" customFormat="1" s="2">
      <c r="A163" s="33"/>
      <c r="B163" s="167"/>
      <c r="C163" s="217" t="s">
        <v>944</v>
      </c>
      <c r="D163" s="217" t="s">
        <v>602</v>
      </c>
      <c r="E163" s="218" t="s">
        <v>2153</v>
      </c>
      <c r="F163" s="219" t="s">
        <v>2154</v>
      </c>
      <c r="G163" s="220" t="s">
        <v>327</v>
      </c>
      <c r="H163" s="221">
        <v>3</v>
      </c>
      <c r="I163" s="222"/>
      <c r="J163" s="221">
        <f>ROUND(I163*H163,3)</f>
        <v>0</v>
      </c>
      <c r="K163" s="223"/>
      <c r="L163" s="224"/>
      <c r="M163" s="225" t="s">
        <v>1</v>
      </c>
      <c r="N163" s="22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1229</v>
      </c>
      <c r="AT163" s="179" t="s">
        <v>602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610</v>
      </c>
      <c r="BM163" s="179" t="s">
        <v>1181</v>
      </c>
    </row>
    <row r="164" customHeight="1" ht="21" customFormat="1" s="2">
      <c r="A164" s="33"/>
      <c r="B164" s="167"/>
      <c r="C164" s="168" t="s">
        <v>948</v>
      </c>
      <c r="D164" s="168" t="s">
        <v>185</v>
      </c>
      <c r="E164" s="169" t="s">
        <v>2155</v>
      </c>
      <c r="F164" s="170" t="s">
        <v>2156</v>
      </c>
      <c r="G164" s="171" t="s">
        <v>327</v>
      </c>
      <c r="H164" s="172">
        <v>12</v>
      </c>
      <c r="I164" s="173"/>
      <c r="J164" s="172">
        <f>ROUND(I164*H164,3)</f>
        <v>0</v>
      </c>
      <c r="K164" s="174"/>
      <c r="L164" s="34"/>
      <c r="M164" s="175" t="s">
        <v>1</v>
      </c>
      <c r="N164" s="17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610</v>
      </c>
      <c r="AT164" s="179" t="s">
        <v>185</v>
      </c>
      <c r="AU164" s="179" t="s">
        <v>84</v>
      </c>
      <c r="AY164" s="18" t="s">
        <v>182</v>
      </c>
      <c r="BE164" s="180">
        <f>IF(N164="základná",J164,0)</f>
        <v>0</v>
      </c>
      <c r="BF164" s="180">
        <f>IF(N164="znížená",J164,0)</f>
        <v>0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8" t="s">
        <v>84</v>
      </c>
      <c r="BK164" s="181">
        <f>ROUND(I164*H164,3)</f>
        <v>0</v>
      </c>
      <c r="BL164" s="18" t="s">
        <v>610</v>
      </c>
      <c r="BM164" s="179" t="s">
        <v>1193</v>
      </c>
    </row>
    <row r="165" customHeight="1" ht="16" customFormat="1" s="2">
      <c r="A165" s="33"/>
      <c r="B165" s="167"/>
      <c r="C165" s="217" t="s">
        <v>866</v>
      </c>
      <c r="D165" s="217" t="s">
        <v>602</v>
      </c>
      <c r="E165" s="218" t="s">
        <v>2157</v>
      </c>
      <c r="F165" s="219" t="s">
        <v>2158</v>
      </c>
      <c r="G165" s="220" t="s">
        <v>327</v>
      </c>
      <c r="H165" s="221">
        <v>12</v>
      </c>
      <c r="I165" s="222"/>
      <c r="J165" s="221">
        <f>ROUND(I165*H165,3)</f>
        <v>0</v>
      </c>
      <c r="K165" s="223"/>
      <c r="L165" s="224"/>
      <c r="M165" s="225" t="s">
        <v>1</v>
      </c>
      <c r="N165" s="22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1229</v>
      </c>
      <c r="AT165" s="179" t="s">
        <v>602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610</v>
      </c>
      <c r="BM165" s="179" t="s">
        <v>1219</v>
      </c>
    </row>
    <row r="166" customHeight="1" ht="21" customFormat="1" s="2">
      <c r="A166" s="33"/>
      <c r="B166" s="167"/>
      <c r="C166" s="168" t="s">
        <v>955</v>
      </c>
      <c r="D166" s="168" t="s">
        <v>185</v>
      </c>
      <c r="E166" s="169" t="s">
        <v>2042</v>
      </c>
      <c r="F166" s="170" t="s">
        <v>2043</v>
      </c>
      <c r="G166" s="171" t="s">
        <v>327</v>
      </c>
      <c r="H166" s="172">
        <v>40</v>
      </c>
      <c r="I166" s="173"/>
      <c r="J166" s="172">
        <f>ROUND(I166*H166,3)</f>
        <v>0</v>
      </c>
      <c r="K166" s="174"/>
      <c r="L166" s="34"/>
      <c r="M166" s="175" t="s">
        <v>1</v>
      </c>
      <c r="N166" s="176" t="s">
        <v>38</v>
      </c>
      <c r="O166" s="59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610</v>
      </c>
      <c r="AT166" s="179" t="s">
        <v>185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610</v>
      </c>
      <c r="BM166" s="179" t="s">
        <v>1231</v>
      </c>
    </row>
    <row r="167" customHeight="1" ht="16" customFormat="1" s="2">
      <c r="A167" s="33"/>
      <c r="B167" s="167"/>
      <c r="C167" s="168" t="s">
        <v>962</v>
      </c>
      <c r="D167" s="168" t="s">
        <v>185</v>
      </c>
      <c r="E167" s="169" t="s">
        <v>2044</v>
      </c>
      <c r="F167" s="170" t="s">
        <v>2045</v>
      </c>
      <c r="G167" s="171" t="s">
        <v>327</v>
      </c>
      <c r="H167" s="172">
        <v>75</v>
      </c>
      <c r="I167" s="173"/>
      <c r="J167" s="172">
        <f>ROUND(I167*H167,3)</f>
        <v>0</v>
      </c>
      <c r="K167" s="174"/>
      <c r="L167" s="34"/>
      <c r="M167" s="175" t="s">
        <v>1</v>
      </c>
      <c r="N167" s="17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610</v>
      </c>
      <c r="AT167" s="179" t="s">
        <v>185</v>
      </c>
      <c r="AU167" s="179" t="s">
        <v>84</v>
      </c>
      <c r="AY167" s="18" t="s">
        <v>182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8" t="s">
        <v>84</v>
      </c>
      <c r="BK167" s="181">
        <f>ROUND(I167*H167,3)</f>
        <v>0</v>
      </c>
      <c r="BL167" s="18" t="s">
        <v>610</v>
      </c>
      <c r="BM167" s="179" t="s">
        <v>1240</v>
      </c>
    </row>
    <row r="168" customHeight="1" ht="55" customFormat="1" s="2">
      <c r="A168" s="33"/>
      <c r="B168" s="167"/>
      <c r="C168" s="217" t="s">
        <v>969</v>
      </c>
      <c r="D168" s="217" t="s">
        <v>602</v>
      </c>
      <c r="E168" s="218" t="s">
        <v>2046</v>
      </c>
      <c r="F168" s="219" t="s">
        <v>2159</v>
      </c>
      <c r="G168" s="220" t="s">
        <v>327</v>
      </c>
      <c r="H168" s="221">
        <v>75</v>
      </c>
      <c r="I168" s="222"/>
      <c r="J168" s="221">
        <f>ROUND(I168*H168,3)</f>
        <v>0</v>
      </c>
      <c r="K168" s="223"/>
      <c r="L168" s="224"/>
      <c r="M168" s="225" t="s">
        <v>1</v>
      </c>
      <c r="N168" s="22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1229</v>
      </c>
      <c r="AT168" s="179" t="s">
        <v>602</v>
      </c>
      <c r="AU168" s="179" t="s">
        <v>84</v>
      </c>
      <c r="AY168" s="18" t="s">
        <v>182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8" t="s">
        <v>84</v>
      </c>
      <c r="BK168" s="181">
        <f>ROUND(I168*H168,3)</f>
        <v>0</v>
      </c>
      <c r="BL168" s="18" t="s">
        <v>610</v>
      </c>
      <c r="BM168" s="179" t="s">
        <v>1607</v>
      </c>
    </row>
    <row r="169" customHeight="1" ht="16" customFormat="1" s="2">
      <c r="A169" s="33"/>
      <c r="B169" s="167"/>
      <c r="C169" s="168" t="s">
        <v>973</v>
      </c>
      <c r="D169" s="168" t="s">
        <v>185</v>
      </c>
      <c r="E169" s="169" t="s">
        <v>2048</v>
      </c>
      <c r="F169" s="170" t="s">
        <v>2160</v>
      </c>
      <c r="G169" s="171" t="s">
        <v>327</v>
      </c>
      <c r="H169" s="172">
        <v>12</v>
      </c>
      <c r="I169" s="173"/>
      <c r="J169" s="172">
        <f>ROUND(I169*H169,3)</f>
        <v>0</v>
      </c>
      <c r="K169" s="174"/>
      <c r="L169" s="34"/>
      <c r="M169" s="175" t="s">
        <v>1</v>
      </c>
      <c r="N169" s="176" t="s">
        <v>38</v>
      </c>
      <c r="O169" s="59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610</v>
      </c>
      <c r="AT169" s="179" t="s">
        <v>185</v>
      </c>
      <c r="AU169" s="179" t="s">
        <v>84</v>
      </c>
      <c r="AY169" s="18" t="s">
        <v>182</v>
      </c>
      <c r="BE169" s="180">
        <f>IF(N169="základná",J169,0)</f>
        <v>0</v>
      </c>
      <c r="BF169" s="180">
        <f>IF(N169="znížená",J169,0)</f>
        <v>0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8" t="s">
        <v>84</v>
      </c>
      <c r="BK169" s="181">
        <f>ROUND(I169*H169,3)</f>
        <v>0</v>
      </c>
      <c r="BL169" s="18" t="s">
        <v>610</v>
      </c>
      <c r="BM169" s="179" t="s">
        <v>1610</v>
      </c>
    </row>
    <row r="170" customHeight="1" ht="66" customFormat="1" s="2">
      <c r="A170" s="33"/>
      <c r="B170" s="167"/>
      <c r="C170" s="217" t="s">
        <v>979</v>
      </c>
      <c r="D170" s="217" t="s">
        <v>602</v>
      </c>
      <c r="E170" s="218" t="s">
        <v>2161</v>
      </c>
      <c r="F170" s="219" t="s">
        <v>2162</v>
      </c>
      <c r="G170" s="220" t="s">
        <v>327</v>
      </c>
      <c r="H170" s="221">
        <v>12</v>
      </c>
      <c r="I170" s="222"/>
      <c r="J170" s="221">
        <f>ROUND(I170*H170,3)</f>
        <v>0</v>
      </c>
      <c r="K170" s="223"/>
      <c r="L170" s="224"/>
      <c r="M170" s="225" t="s">
        <v>1</v>
      </c>
      <c r="N170" s="226" t="s">
        <v>38</v>
      </c>
      <c r="O170" s="59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1229</v>
      </c>
      <c r="AT170" s="179" t="s">
        <v>602</v>
      </c>
      <c r="AU170" s="179" t="s">
        <v>84</v>
      </c>
      <c r="AY170" s="18" t="s">
        <v>182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8" t="s">
        <v>84</v>
      </c>
      <c r="BK170" s="181">
        <f>ROUND(I170*H170,3)</f>
        <v>0</v>
      </c>
      <c r="BL170" s="18" t="s">
        <v>610</v>
      </c>
      <c r="BM170" s="179" t="s">
        <v>1613</v>
      </c>
    </row>
    <row r="171" customHeight="1" ht="21" customFormat="1" s="2">
      <c r="A171" s="33"/>
      <c r="B171" s="167"/>
      <c r="C171" s="168" t="s">
        <v>873</v>
      </c>
      <c r="D171" s="168" t="s">
        <v>185</v>
      </c>
      <c r="E171" s="169" t="s">
        <v>2052</v>
      </c>
      <c r="F171" s="170" t="s">
        <v>2053</v>
      </c>
      <c r="G171" s="171" t="s">
        <v>2054</v>
      </c>
      <c r="H171" s="172">
        <v>36</v>
      </c>
      <c r="I171" s="173"/>
      <c r="J171" s="172">
        <f>ROUND(I171*H171,3)</f>
        <v>0</v>
      </c>
      <c r="K171" s="174"/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610</v>
      </c>
      <c r="AT171" s="179" t="s">
        <v>185</v>
      </c>
      <c r="AU171" s="179" t="s">
        <v>84</v>
      </c>
      <c r="AY171" s="18" t="s">
        <v>182</v>
      </c>
      <c r="BE171" s="180">
        <f>IF(N171="základná",J171,0)</f>
        <v>0</v>
      </c>
      <c r="BF171" s="180">
        <f>IF(N171="znížená",J171,0)</f>
        <v>0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8" t="s">
        <v>84</v>
      </c>
      <c r="BK171" s="181">
        <f>ROUND(I171*H171,3)</f>
        <v>0</v>
      </c>
      <c r="BL171" s="18" t="s">
        <v>610</v>
      </c>
      <c r="BM171" s="179" t="s">
        <v>1616</v>
      </c>
    </row>
    <row r="172" customHeight="1" ht="16" customFormat="1" s="2">
      <c r="A172" s="33"/>
      <c r="B172" s="167"/>
      <c r="C172" s="217" t="s">
        <v>986</v>
      </c>
      <c r="D172" s="217" t="s">
        <v>602</v>
      </c>
      <c r="E172" s="218" t="s">
        <v>2055</v>
      </c>
      <c r="F172" s="219" t="s">
        <v>2056</v>
      </c>
      <c r="G172" s="220" t="s">
        <v>2057</v>
      </c>
      <c r="H172" s="221">
        <v>36</v>
      </c>
      <c r="I172" s="222"/>
      <c r="J172" s="221">
        <f>ROUND(I172*H172,3)</f>
        <v>0</v>
      </c>
      <c r="K172" s="223"/>
      <c r="L172" s="224"/>
      <c r="M172" s="225" t="s">
        <v>1</v>
      </c>
      <c r="N172" s="226" t="s">
        <v>38</v>
      </c>
      <c r="O172" s="59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9" t="s">
        <v>1229</v>
      </c>
      <c r="AT172" s="179" t="s">
        <v>602</v>
      </c>
      <c r="AU172" s="179" t="s">
        <v>84</v>
      </c>
      <c r="AY172" s="18" t="s">
        <v>182</v>
      </c>
      <c r="BE172" s="180">
        <f>IF(N172="základná",J172,0)</f>
        <v>0</v>
      </c>
      <c r="BF172" s="180">
        <f>IF(N172="znížená",J172,0)</f>
        <v>0</v>
      </c>
      <c r="BG172" s="180">
        <f>IF(N172="zákl. prenesená",J172,0)</f>
        <v>0</v>
      </c>
      <c r="BH172" s="180">
        <f>IF(N172="zníž. prenesená",J172,0)</f>
        <v>0</v>
      </c>
      <c r="BI172" s="180">
        <f>IF(N172="nulová",J172,0)</f>
        <v>0</v>
      </c>
      <c r="BJ172" s="18" t="s">
        <v>84</v>
      </c>
      <c r="BK172" s="181">
        <f>ROUND(I172*H172,3)</f>
        <v>0</v>
      </c>
      <c r="BL172" s="18" t="s">
        <v>610</v>
      </c>
      <c r="BM172" s="179" t="s">
        <v>1619</v>
      </c>
    </row>
    <row r="173" customHeight="1" ht="16" customFormat="1" s="2">
      <c r="A173" s="33"/>
      <c r="B173" s="167"/>
      <c r="C173" s="168" t="s">
        <v>991</v>
      </c>
      <c r="D173" s="168" t="s">
        <v>185</v>
      </c>
      <c r="E173" s="169" t="s">
        <v>2058</v>
      </c>
      <c r="F173" s="170" t="s">
        <v>2059</v>
      </c>
      <c r="G173" s="171" t="s">
        <v>2054</v>
      </c>
      <c r="H173" s="172">
        <v>51</v>
      </c>
      <c r="I173" s="173"/>
      <c r="J173" s="172">
        <f>ROUND(I173*H173,3)</f>
        <v>0</v>
      </c>
      <c r="K173" s="174"/>
      <c r="L173" s="34"/>
      <c r="M173" s="175" t="s">
        <v>1</v>
      </c>
      <c r="N173" s="176" t="s">
        <v>38</v>
      </c>
      <c r="O173" s="59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9" t="s">
        <v>610</v>
      </c>
      <c r="AT173" s="179" t="s">
        <v>185</v>
      </c>
      <c r="AU173" s="179" t="s">
        <v>84</v>
      </c>
      <c r="AY173" s="18" t="s">
        <v>182</v>
      </c>
      <c r="BE173" s="180">
        <f>IF(N173="základná",J173,0)</f>
        <v>0</v>
      </c>
      <c r="BF173" s="180">
        <f>IF(N173="znížená",J173,0)</f>
        <v>0</v>
      </c>
      <c r="BG173" s="180">
        <f>IF(N173="zákl. prenesená",J173,0)</f>
        <v>0</v>
      </c>
      <c r="BH173" s="180">
        <f>IF(N173="zníž. prenesená",J173,0)</f>
        <v>0</v>
      </c>
      <c r="BI173" s="180">
        <f>IF(N173="nulová",J173,0)</f>
        <v>0</v>
      </c>
      <c r="BJ173" s="18" t="s">
        <v>84</v>
      </c>
      <c r="BK173" s="181">
        <f>ROUND(I173*H173,3)</f>
        <v>0</v>
      </c>
      <c r="BL173" s="18" t="s">
        <v>610</v>
      </c>
      <c r="BM173" s="179" t="s">
        <v>1622</v>
      </c>
    </row>
    <row r="174" customHeight="1" ht="16" customFormat="1" s="2">
      <c r="A174" s="33"/>
      <c r="B174" s="167"/>
      <c r="C174" s="217" t="s">
        <v>995</v>
      </c>
      <c r="D174" s="217" t="s">
        <v>602</v>
      </c>
      <c r="E174" s="218" t="s">
        <v>2060</v>
      </c>
      <c r="F174" s="219" t="s">
        <v>2061</v>
      </c>
      <c r="G174" s="220" t="s">
        <v>2057</v>
      </c>
      <c r="H174" s="221">
        <v>51</v>
      </c>
      <c r="I174" s="222"/>
      <c r="J174" s="221">
        <f>ROUND(I174*H174,3)</f>
        <v>0</v>
      </c>
      <c r="K174" s="223"/>
      <c r="L174" s="224"/>
      <c r="M174" s="225" t="s">
        <v>1</v>
      </c>
      <c r="N174" s="226" t="s">
        <v>38</v>
      </c>
      <c r="O174" s="59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1229</v>
      </c>
      <c r="AT174" s="179" t="s">
        <v>602</v>
      </c>
      <c r="AU174" s="179" t="s">
        <v>84</v>
      </c>
      <c r="AY174" s="18" t="s">
        <v>182</v>
      </c>
      <c r="BE174" s="180">
        <f>IF(N174="základná",J174,0)</f>
        <v>0</v>
      </c>
      <c r="BF174" s="180">
        <f>IF(N174="znížená",J174,0)</f>
        <v>0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8" t="s">
        <v>84</v>
      </c>
      <c r="BK174" s="181">
        <f>ROUND(I174*H174,3)</f>
        <v>0</v>
      </c>
      <c r="BL174" s="18" t="s">
        <v>610</v>
      </c>
      <c r="BM174" s="179" t="s">
        <v>1625</v>
      </c>
    </row>
    <row r="175" customHeight="1" ht="21" customFormat="1" s="2">
      <c r="A175" s="33"/>
      <c r="B175" s="167"/>
      <c r="C175" s="168" t="s">
        <v>999</v>
      </c>
      <c r="D175" s="168" t="s">
        <v>185</v>
      </c>
      <c r="E175" s="169" t="s">
        <v>2062</v>
      </c>
      <c r="F175" s="170" t="s">
        <v>2063</v>
      </c>
      <c r="G175" s="171" t="s">
        <v>327</v>
      </c>
      <c r="H175" s="172">
        <v>60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610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610</v>
      </c>
      <c r="BM175" s="179" t="s">
        <v>1628</v>
      </c>
    </row>
    <row r="176" customHeight="1" ht="21" customFormat="1" s="2">
      <c r="A176" s="33"/>
      <c r="B176" s="167"/>
      <c r="C176" s="217" t="s">
        <v>1014</v>
      </c>
      <c r="D176" s="217" t="s">
        <v>602</v>
      </c>
      <c r="E176" s="218" t="s">
        <v>2064</v>
      </c>
      <c r="F176" s="219" t="s">
        <v>2065</v>
      </c>
      <c r="G176" s="220" t="s">
        <v>609</v>
      </c>
      <c r="H176" s="221">
        <v>60</v>
      </c>
      <c r="I176" s="222"/>
      <c r="J176" s="221">
        <f>ROUND(I176*H176,3)</f>
        <v>0</v>
      </c>
      <c r="K176" s="223"/>
      <c r="L176" s="224"/>
      <c r="M176" s="225" t="s">
        <v>1</v>
      </c>
      <c r="N176" s="226" t="s">
        <v>38</v>
      </c>
      <c r="O176" s="59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9" t="s">
        <v>1229</v>
      </c>
      <c r="AT176" s="179" t="s">
        <v>602</v>
      </c>
      <c r="AU176" s="179" t="s">
        <v>84</v>
      </c>
      <c r="AY176" s="18" t="s">
        <v>182</v>
      </c>
      <c r="BE176" s="180">
        <f>IF(N176="základná",J176,0)</f>
        <v>0</v>
      </c>
      <c r="BF176" s="180">
        <f>IF(N176="znížená",J176,0)</f>
        <v>0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8" t="s">
        <v>84</v>
      </c>
      <c r="BK176" s="181">
        <f>ROUND(I176*H176,3)</f>
        <v>0</v>
      </c>
      <c r="BL176" s="18" t="s">
        <v>610</v>
      </c>
      <c r="BM176" s="179" t="s">
        <v>1631</v>
      </c>
    </row>
    <row r="177" customHeight="1" ht="21" customFormat="1" s="2">
      <c r="A177" s="33"/>
      <c r="B177" s="167"/>
      <c r="C177" s="168" t="s">
        <v>910</v>
      </c>
      <c r="D177" s="168" t="s">
        <v>185</v>
      </c>
      <c r="E177" s="169" t="s">
        <v>2066</v>
      </c>
      <c r="F177" s="170" t="s">
        <v>2067</v>
      </c>
      <c r="G177" s="171" t="s">
        <v>609</v>
      </c>
      <c r="H177" s="172">
        <v>360</v>
      </c>
      <c r="I177" s="173"/>
      <c r="J177" s="172">
        <f>ROUND(I177*H177,3)</f>
        <v>0</v>
      </c>
      <c r="K177" s="174"/>
      <c r="L177" s="34"/>
      <c r="M177" s="175" t="s">
        <v>1</v>
      </c>
      <c r="N177" s="176" t="s">
        <v>38</v>
      </c>
      <c r="O177" s="59"/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610</v>
      </c>
      <c r="AT177" s="179" t="s">
        <v>185</v>
      </c>
      <c r="AU177" s="179" t="s">
        <v>84</v>
      </c>
      <c r="AY177" s="18" t="s">
        <v>182</v>
      </c>
      <c r="BE177" s="180">
        <f>IF(N177="základná",J177,0)</f>
        <v>0</v>
      </c>
      <c r="BF177" s="180">
        <f>IF(N177="znížená",J177,0)</f>
        <v>0</v>
      </c>
      <c r="BG177" s="180">
        <f>IF(N177="zákl. prenesená",J177,0)</f>
        <v>0</v>
      </c>
      <c r="BH177" s="180">
        <f>IF(N177="zníž. prenesená",J177,0)</f>
        <v>0</v>
      </c>
      <c r="BI177" s="180">
        <f>IF(N177="nulová",J177,0)</f>
        <v>0</v>
      </c>
      <c r="BJ177" s="18" t="s">
        <v>84</v>
      </c>
      <c r="BK177" s="181">
        <f>ROUND(I177*H177,3)</f>
        <v>0</v>
      </c>
      <c r="BL177" s="18" t="s">
        <v>610</v>
      </c>
      <c r="BM177" s="179" t="s">
        <v>1634</v>
      </c>
    </row>
    <row r="178" customHeight="1" ht="16" customFormat="1" s="2">
      <c r="A178" s="33"/>
      <c r="B178" s="167"/>
      <c r="C178" s="217" t="s">
        <v>1025</v>
      </c>
      <c r="D178" s="217" t="s">
        <v>602</v>
      </c>
      <c r="E178" s="218" t="s">
        <v>2068</v>
      </c>
      <c r="F178" s="219" t="s">
        <v>2069</v>
      </c>
      <c r="G178" s="220" t="s">
        <v>609</v>
      </c>
      <c r="H178" s="221">
        <v>360</v>
      </c>
      <c r="I178" s="222"/>
      <c r="J178" s="221">
        <f>ROUND(I178*H178,3)</f>
        <v>0</v>
      </c>
      <c r="K178" s="223"/>
      <c r="L178" s="224"/>
      <c r="M178" s="225" t="s">
        <v>1</v>
      </c>
      <c r="N178" s="226" t="s">
        <v>38</v>
      </c>
      <c r="O178" s="59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9" t="s">
        <v>1229</v>
      </c>
      <c r="AT178" s="179" t="s">
        <v>602</v>
      </c>
      <c r="AU178" s="179" t="s">
        <v>84</v>
      </c>
      <c r="AY178" s="18" t="s">
        <v>182</v>
      </c>
      <c r="BE178" s="180">
        <f>IF(N178="základná",J178,0)</f>
        <v>0</v>
      </c>
      <c r="BF178" s="180">
        <f>IF(N178="znížená",J178,0)</f>
        <v>0</v>
      </c>
      <c r="BG178" s="180">
        <f>IF(N178="zákl. prenesená",J178,0)</f>
        <v>0</v>
      </c>
      <c r="BH178" s="180">
        <f>IF(N178="zníž. prenesená",J178,0)</f>
        <v>0</v>
      </c>
      <c r="BI178" s="180">
        <f>IF(N178="nulová",J178,0)</f>
        <v>0</v>
      </c>
      <c r="BJ178" s="18" t="s">
        <v>84</v>
      </c>
      <c r="BK178" s="181">
        <f>ROUND(I178*H178,3)</f>
        <v>0</v>
      </c>
      <c r="BL178" s="18" t="s">
        <v>610</v>
      </c>
      <c r="BM178" s="179" t="s">
        <v>1637</v>
      </c>
    </row>
    <row r="179" customHeight="1" ht="21" customFormat="1" s="2">
      <c r="A179" s="33"/>
      <c r="B179" s="167"/>
      <c r="C179" s="168" t="s">
        <v>1031</v>
      </c>
      <c r="D179" s="168" t="s">
        <v>185</v>
      </c>
      <c r="E179" s="169" t="s">
        <v>2070</v>
      </c>
      <c r="F179" s="170" t="s">
        <v>2071</v>
      </c>
      <c r="G179" s="171" t="s">
        <v>609</v>
      </c>
      <c r="H179" s="172">
        <v>750</v>
      </c>
      <c r="I179" s="173"/>
      <c r="J179" s="172">
        <f>ROUND(I179*H179,3)</f>
        <v>0</v>
      </c>
      <c r="K179" s="174"/>
      <c r="L179" s="34"/>
      <c r="M179" s="175" t="s">
        <v>1</v>
      </c>
      <c r="N179" s="176" t="s">
        <v>38</v>
      </c>
      <c r="O179" s="59"/>
      <c r="P179" s="177">
        <f>O179*H179</f>
        <v>0</v>
      </c>
      <c r="Q179" s="177">
        <v>0</v>
      </c>
      <c r="R179" s="177">
        <f>Q179*H179</f>
        <v>0</v>
      </c>
      <c r="S179" s="177">
        <v>0</v>
      </c>
      <c r="T179" s="17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9" t="s">
        <v>610</v>
      </c>
      <c r="AT179" s="179" t="s">
        <v>185</v>
      </c>
      <c r="AU179" s="179" t="s">
        <v>84</v>
      </c>
      <c r="AY179" s="18" t="s">
        <v>182</v>
      </c>
      <c r="BE179" s="180">
        <f>IF(N179="základná",J179,0)</f>
        <v>0</v>
      </c>
      <c r="BF179" s="180">
        <f>IF(N179="znížená",J179,0)</f>
        <v>0</v>
      </c>
      <c r="BG179" s="180">
        <f>IF(N179="zákl. prenesená",J179,0)</f>
        <v>0</v>
      </c>
      <c r="BH179" s="180">
        <f>IF(N179="zníž. prenesená",J179,0)</f>
        <v>0</v>
      </c>
      <c r="BI179" s="180">
        <f>IF(N179="nulová",J179,0)</f>
        <v>0</v>
      </c>
      <c r="BJ179" s="18" t="s">
        <v>84</v>
      </c>
      <c r="BK179" s="181">
        <f>ROUND(I179*H179,3)</f>
        <v>0</v>
      </c>
      <c r="BL179" s="18" t="s">
        <v>610</v>
      </c>
      <c r="BM179" s="179" t="s">
        <v>1640</v>
      </c>
    </row>
    <row r="180" customHeight="1" ht="16" customFormat="1" s="2">
      <c r="A180" s="33"/>
      <c r="B180" s="167"/>
      <c r="C180" s="217" t="s">
        <v>1037</v>
      </c>
      <c r="D180" s="217" t="s">
        <v>602</v>
      </c>
      <c r="E180" s="218" t="s">
        <v>2072</v>
      </c>
      <c r="F180" s="219" t="s">
        <v>2073</v>
      </c>
      <c r="G180" s="220" t="s">
        <v>609</v>
      </c>
      <c r="H180" s="221">
        <v>750</v>
      </c>
      <c r="I180" s="222"/>
      <c r="J180" s="221">
        <f>ROUND(I180*H180,3)</f>
        <v>0</v>
      </c>
      <c r="K180" s="223"/>
      <c r="L180" s="224"/>
      <c r="M180" s="225" t="s">
        <v>1</v>
      </c>
      <c r="N180" s="226" t="s">
        <v>38</v>
      </c>
      <c r="O180" s="59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1229</v>
      </c>
      <c r="AT180" s="179" t="s">
        <v>602</v>
      </c>
      <c r="AU180" s="179" t="s">
        <v>84</v>
      </c>
      <c r="AY180" s="18" t="s">
        <v>182</v>
      </c>
      <c r="BE180" s="180">
        <f>IF(N180="základná",J180,0)</f>
        <v>0</v>
      </c>
      <c r="BF180" s="180">
        <f>IF(N180="znížená",J180,0)</f>
        <v>0</v>
      </c>
      <c r="BG180" s="180">
        <f>IF(N180="zákl. prenesená",J180,0)</f>
        <v>0</v>
      </c>
      <c r="BH180" s="180">
        <f>IF(N180="zníž. prenesená",J180,0)</f>
        <v>0</v>
      </c>
      <c r="BI180" s="180">
        <f>IF(N180="nulová",J180,0)</f>
        <v>0</v>
      </c>
      <c r="BJ180" s="18" t="s">
        <v>84</v>
      </c>
      <c r="BK180" s="181">
        <f>ROUND(I180*H180,3)</f>
        <v>0</v>
      </c>
      <c r="BL180" s="18" t="s">
        <v>610</v>
      </c>
      <c r="BM180" s="179" t="s">
        <v>1643</v>
      </c>
    </row>
    <row r="181" customHeight="1" ht="21" customFormat="1" s="2">
      <c r="A181" s="33"/>
      <c r="B181" s="167"/>
      <c r="C181" s="168" t="s">
        <v>1042</v>
      </c>
      <c r="D181" s="168" t="s">
        <v>185</v>
      </c>
      <c r="E181" s="169" t="s">
        <v>2074</v>
      </c>
      <c r="F181" s="170" t="s">
        <v>2075</v>
      </c>
      <c r="G181" s="171" t="s">
        <v>609</v>
      </c>
      <c r="H181" s="172">
        <v>325</v>
      </c>
      <c r="I181" s="173"/>
      <c r="J181" s="172">
        <f>ROUND(I181*H181,3)</f>
        <v>0</v>
      </c>
      <c r="K181" s="174"/>
      <c r="L181" s="34"/>
      <c r="M181" s="175" t="s">
        <v>1</v>
      </c>
      <c r="N181" s="176" t="s">
        <v>38</v>
      </c>
      <c r="O181" s="59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9" t="s">
        <v>610</v>
      </c>
      <c r="AT181" s="179" t="s">
        <v>185</v>
      </c>
      <c r="AU181" s="179" t="s">
        <v>84</v>
      </c>
      <c r="AY181" s="18" t="s">
        <v>182</v>
      </c>
      <c r="BE181" s="180">
        <f>IF(N181="základná",J181,0)</f>
        <v>0</v>
      </c>
      <c r="BF181" s="180">
        <f>IF(N181="znížená",J181,0)</f>
        <v>0</v>
      </c>
      <c r="BG181" s="180">
        <f>IF(N181="zákl. prenesená",J181,0)</f>
        <v>0</v>
      </c>
      <c r="BH181" s="180">
        <f>IF(N181="zníž. prenesená",J181,0)</f>
        <v>0</v>
      </c>
      <c r="BI181" s="180">
        <f>IF(N181="nulová",J181,0)</f>
        <v>0</v>
      </c>
      <c r="BJ181" s="18" t="s">
        <v>84</v>
      </c>
      <c r="BK181" s="181">
        <f>ROUND(I181*H181,3)</f>
        <v>0</v>
      </c>
      <c r="BL181" s="18" t="s">
        <v>610</v>
      </c>
      <c r="BM181" s="179" t="s">
        <v>1646</v>
      </c>
    </row>
    <row r="182" customHeight="1" ht="16" customFormat="1" s="2">
      <c r="A182" s="33"/>
      <c r="B182" s="167"/>
      <c r="C182" s="217" t="s">
        <v>1047</v>
      </c>
      <c r="D182" s="217" t="s">
        <v>602</v>
      </c>
      <c r="E182" s="218" t="s">
        <v>2076</v>
      </c>
      <c r="F182" s="219" t="s">
        <v>2077</v>
      </c>
      <c r="G182" s="220" t="s">
        <v>609</v>
      </c>
      <c r="H182" s="221">
        <v>325</v>
      </c>
      <c r="I182" s="222"/>
      <c r="J182" s="221">
        <f>ROUND(I182*H182,3)</f>
        <v>0</v>
      </c>
      <c r="K182" s="223"/>
      <c r="L182" s="224"/>
      <c r="M182" s="225" t="s">
        <v>1</v>
      </c>
      <c r="N182" s="226" t="s">
        <v>38</v>
      </c>
      <c r="O182" s="59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9" t="s">
        <v>1229</v>
      </c>
      <c r="AT182" s="179" t="s">
        <v>602</v>
      </c>
      <c r="AU182" s="179" t="s">
        <v>84</v>
      </c>
      <c r="AY182" s="18" t="s">
        <v>182</v>
      </c>
      <c r="BE182" s="180">
        <f>IF(N182="základná",J182,0)</f>
        <v>0</v>
      </c>
      <c r="BF182" s="180">
        <f>IF(N182="znížená",J182,0)</f>
        <v>0</v>
      </c>
      <c r="BG182" s="180">
        <f>IF(N182="zákl. prenesená",J182,0)</f>
        <v>0</v>
      </c>
      <c r="BH182" s="180">
        <f>IF(N182="zníž. prenesená",J182,0)</f>
        <v>0</v>
      </c>
      <c r="BI182" s="180">
        <f>IF(N182="nulová",J182,0)</f>
        <v>0</v>
      </c>
      <c r="BJ182" s="18" t="s">
        <v>84</v>
      </c>
      <c r="BK182" s="181">
        <f>ROUND(I182*H182,3)</f>
        <v>0</v>
      </c>
      <c r="BL182" s="18" t="s">
        <v>610</v>
      </c>
      <c r="BM182" s="179" t="s">
        <v>1649</v>
      </c>
    </row>
    <row r="183" customHeight="1" ht="16" customFormat="1" s="2">
      <c r="A183" s="33"/>
      <c r="B183" s="167"/>
      <c r="C183" s="217" t="s">
        <v>1052</v>
      </c>
      <c r="D183" s="217" t="s">
        <v>602</v>
      </c>
      <c r="E183" s="218" t="s">
        <v>2163</v>
      </c>
      <c r="F183" s="219" t="s">
        <v>2164</v>
      </c>
      <c r="G183" s="220" t="s">
        <v>609</v>
      </c>
      <c r="H183" s="221">
        <v>36</v>
      </c>
      <c r="I183" s="222"/>
      <c r="J183" s="221">
        <f>ROUND(I183*H183,3)</f>
        <v>0</v>
      </c>
      <c r="K183" s="223"/>
      <c r="L183" s="224"/>
      <c r="M183" s="225" t="s">
        <v>1</v>
      </c>
      <c r="N183" s="226" t="s">
        <v>38</v>
      </c>
      <c r="O183" s="59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1229</v>
      </c>
      <c r="AT183" s="179" t="s">
        <v>602</v>
      </c>
      <c r="AU183" s="179" t="s">
        <v>84</v>
      </c>
      <c r="AY183" s="18" t="s">
        <v>182</v>
      </c>
      <c r="BE183" s="180">
        <f>IF(N183="základná",J183,0)</f>
        <v>0</v>
      </c>
      <c r="BF183" s="180">
        <f>IF(N183="znížená",J183,0)</f>
        <v>0</v>
      </c>
      <c r="BG183" s="180">
        <f>IF(N183="zákl. prenesená",J183,0)</f>
        <v>0</v>
      </c>
      <c r="BH183" s="180">
        <f>IF(N183="zníž. prenesená",J183,0)</f>
        <v>0</v>
      </c>
      <c r="BI183" s="180">
        <f>IF(N183="nulová",J183,0)</f>
        <v>0</v>
      </c>
      <c r="BJ183" s="18" t="s">
        <v>84</v>
      </c>
      <c r="BK183" s="181">
        <f>ROUND(I183*H183,3)</f>
        <v>0</v>
      </c>
      <c r="BL183" s="18" t="s">
        <v>610</v>
      </c>
      <c r="BM183" s="179" t="s">
        <v>1652</v>
      </c>
    </row>
    <row r="184" customHeight="1" ht="21" customFormat="1" s="2">
      <c r="A184" s="33"/>
      <c r="B184" s="167"/>
      <c r="C184" s="168" t="s">
        <v>1056</v>
      </c>
      <c r="D184" s="168" t="s">
        <v>185</v>
      </c>
      <c r="E184" s="169" t="s">
        <v>2165</v>
      </c>
      <c r="F184" s="170" t="s">
        <v>2166</v>
      </c>
      <c r="G184" s="171" t="s">
        <v>609</v>
      </c>
      <c r="H184" s="172">
        <v>36</v>
      </c>
      <c r="I184" s="173"/>
      <c r="J184" s="172">
        <f>ROUND(I184*H184,3)</f>
        <v>0</v>
      </c>
      <c r="K184" s="174"/>
      <c r="L184" s="34"/>
      <c r="M184" s="175" t="s">
        <v>1</v>
      </c>
      <c r="N184" s="176" t="s">
        <v>38</v>
      </c>
      <c r="O184" s="59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9" t="s">
        <v>610</v>
      </c>
      <c r="AT184" s="179" t="s">
        <v>185</v>
      </c>
      <c r="AU184" s="179" t="s">
        <v>84</v>
      </c>
      <c r="AY184" s="18" t="s">
        <v>182</v>
      </c>
      <c r="BE184" s="180">
        <f>IF(N184="základná",J184,0)</f>
        <v>0</v>
      </c>
      <c r="BF184" s="180">
        <f>IF(N184="znížená",J184,0)</f>
        <v>0</v>
      </c>
      <c r="BG184" s="180">
        <f>IF(N184="zákl. prenesená",J184,0)</f>
        <v>0</v>
      </c>
      <c r="BH184" s="180">
        <f>IF(N184="zníž. prenesená",J184,0)</f>
        <v>0</v>
      </c>
      <c r="BI184" s="180">
        <f>IF(N184="nulová",J184,0)</f>
        <v>0</v>
      </c>
      <c r="BJ184" s="18" t="s">
        <v>84</v>
      </c>
      <c r="BK184" s="181">
        <f>ROUND(I184*H184,3)</f>
        <v>0</v>
      </c>
      <c r="BL184" s="18" t="s">
        <v>610</v>
      </c>
      <c r="BM184" s="179" t="s">
        <v>1655</v>
      </c>
    </row>
    <row r="185" customHeight="1" ht="21" customFormat="1" s="2">
      <c r="A185" s="33"/>
      <c r="B185" s="167"/>
      <c r="C185" s="168" t="s">
        <v>1060</v>
      </c>
      <c r="D185" s="168" t="s">
        <v>185</v>
      </c>
      <c r="E185" s="169" t="s">
        <v>2086</v>
      </c>
      <c r="F185" s="170" t="s">
        <v>2087</v>
      </c>
      <c r="G185" s="171" t="s">
        <v>327</v>
      </c>
      <c r="H185" s="172">
        <v>350</v>
      </c>
      <c r="I185" s="173"/>
      <c r="J185" s="172">
        <f>ROUND(I185*H185,3)</f>
        <v>0</v>
      </c>
      <c r="K185" s="174"/>
      <c r="L185" s="34"/>
      <c r="M185" s="175" t="s">
        <v>1</v>
      </c>
      <c r="N185" s="176" t="s">
        <v>38</v>
      </c>
      <c r="O185" s="59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9" t="s">
        <v>610</v>
      </c>
      <c r="AT185" s="179" t="s">
        <v>185</v>
      </c>
      <c r="AU185" s="179" t="s">
        <v>84</v>
      </c>
      <c r="AY185" s="18" t="s">
        <v>182</v>
      </c>
      <c r="BE185" s="180">
        <f>IF(N185="základná",J185,0)</f>
        <v>0</v>
      </c>
      <c r="BF185" s="180">
        <f>IF(N185="znížená",J185,0)</f>
        <v>0</v>
      </c>
      <c r="BG185" s="180">
        <f>IF(N185="zákl. prenesená",J185,0)</f>
        <v>0</v>
      </c>
      <c r="BH185" s="180">
        <f>IF(N185="zníž. prenesená",J185,0)</f>
        <v>0</v>
      </c>
      <c r="BI185" s="180">
        <f>IF(N185="nulová",J185,0)</f>
        <v>0</v>
      </c>
      <c r="BJ185" s="18" t="s">
        <v>84</v>
      </c>
      <c r="BK185" s="181">
        <f>ROUND(I185*H185,3)</f>
        <v>0</v>
      </c>
      <c r="BL185" s="18" t="s">
        <v>610</v>
      </c>
      <c r="BM185" s="179" t="s">
        <v>1658</v>
      </c>
    </row>
    <row r="186" customHeight="1" ht="16" customFormat="1" s="2">
      <c r="A186" s="33"/>
      <c r="B186" s="167"/>
      <c r="C186" s="217" t="s">
        <v>1067</v>
      </c>
      <c r="D186" s="217" t="s">
        <v>602</v>
      </c>
      <c r="E186" s="218" t="s">
        <v>2088</v>
      </c>
      <c r="F186" s="219" t="s">
        <v>2089</v>
      </c>
      <c r="G186" s="220" t="s">
        <v>327</v>
      </c>
      <c r="H186" s="221">
        <v>350</v>
      </c>
      <c r="I186" s="222"/>
      <c r="J186" s="221">
        <f>ROUND(I186*H186,3)</f>
        <v>0</v>
      </c>
      <c r="K186" s="223"/>
      <c r="L186" s="224"/>
      <c r="M186" s="225" t="s">
        <v>1</v>
      </c>
      <c r="N186" s="226" t="s">
        <v>38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1229</v>
      </c>
      <c r="AT186" s="179" t="s">
        <v>602</v>
      </c>
      <c r="AU186" s="179" t="s">
        <v>84</v>
      </c>
      <c r="AY186" s="18" t="s">
        <v>182</v>
      </c>
      <c r="BE186" s="180">
        <f>IF(N186="základná",J186,0)</f>
        <v>0</v>
      </c>
      <c r="BF186" s="180">
        <f>IF(N186="znížená",J186,0)</f>
        <v>0</v>
      </c>
      <c r="BG186" s="180">
        <f>IF(N186="zákl. prenesená",J186,0)</f>
        <v>0</v>
      </c>
      <c r="BH186" s="180">
        <f>IF(N186="zníž. prenesená",J186,0)</f>
        <v>0</v>
      </c>
      <c r="BI186" s="180">
        <f>IF(N186="nulová",J186,0)</f>
        <v>0</v>
      </c>
      <c r="BJ186" s="18" t="s">
        <v>84</v>
      </c>
      <c r="BK186" s="181">
        <f>ROUND(I186*H186,3)</f>
        <v>0</v>
      </c>
      <c r="BL186" s="18" t="s">
        <v>610</v>
      </c>
      <c r="BM186" s="179" t="s">
        <v>1661</v>
      </c>
    </row>
    <row r="187" customHeight="1" ht="16" customFormat="1" s="2">
      <c r="A187" s="33"/>
      <c r="B187" s="167"/>
      <c r="C187" s="168" t="s">
        <v>1073</v>
      </c>
      <c r="D187" s="168" t="s">
        <v>185</v>
      </c>
      <c r="E187" s="169" t="s">
        <v>1707</v>
      </c>
      <c r="F187" s="170" t="s">
        <v>1708</v>
      </c>
      <c r="G187" s="171" t="s">
        <v>895</v>
      </c>
      <c r="H187" s="173"/>
      <c r="I187" s="173"/>
      <c r="J187" s="172">
        <f>ROUND(I187*H187,3)</f>
        <v>0</v>
      </c>
      <c r="K187" s="174"/>
      <c r="L187" s="34"/>
      <c r="M187" s="175" t="s">
        <v>1</v>
      </c>
      <c r="N187" s="176" t="s">
        <v>38</v>
      </c>
      <c r="O187" s="59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610</v>
      </c>
      <c r="AT187" s="179" t="s">
        <v>185</v>
      </c>
      <c r="AU187" s="179" t="s">
        <v>84</v>
      </c>
      <c r="AY187" s="18" t="s">
        <v>182</v>
      </c>
      <c r="BE187" s="180">
        <f>IF(N187="základná",J187,0)</f>
        <v>0</v>
      </c>
      <c r="BF187" s="180">
        <f>IF(N187="znížená",J187,0)</f>
        <v>0</v>
      </c>
      <c r="BG187" s="180">
        <f>IF(N187="zákl. prenesená",J187,0)</f>
        <v>0</v>
      </c>
      <c r="BH187" s="180">
        <f>IF(N187="zníž. prenesená",J187,0)</f>
        <v>0</v>
      </c>
      <c r="BI187" s="180">
        <f>IF(N187="nulová",J187,0)</f>
        <v>0</v>
      </c>
      <c r="BJ187" s="18" t="s">
        <v>84</v>
      </c>
      <c r="BK187" s="181">
        <f>ROUND(I187*H187,3)</f>
        <v>0</v>
      </c>
      <c r="BL187" s="18" t="s">
        <v>610</v>
      </c>
      <c r="BM187" s="179" t="s">
        <v>1664</v>
      </c>
    </row>
    <row r="188" customHeight="1" ht="16" customFormat="1" s="2">
      <c r="A188" s="33"/>
      <c r="B188" s="167"/>
      <c r="C188" s="168" t="s">
        <v>1078</v>
      </c>
      <c r="D188" s="168" t="s">
        <v>185</v>
      </c>
      <c r="E188" s="169" t="s">
        <v>1713</v>
      </c>
      <c r="F188" s="170" t="s">
        <v>1714</v>
      </c>
      <c r="G188" s="171" t="s">
        <v>895</v>
      </c>
      <c r="H188" s="173"/>
      <c r="I188" s="173"/>
      <c r="J188" s="172">
        <f>ROUND(I188*H188,3)</f>
        <v>0</v>
      </c>
      <c r="K188" s="174"/>
      <c r="L188" s="34"/>
      <c r="M188" s="175" t="s">
        <v>1</v>
      </c>
      <c r="N188" s="176" t="s">
        <v>38</v>
      </c>
      <c r="O188" s="59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9" t="s">
        <v>610</v>
      </c>
      <c r="AT188" s="179" t="s">
        <v>185</v>
      </c>
      <c r="AU188" s="179" t="s">
        <v>84</v>
      </c>
      <c r="AY188" s="18" t="s">
        <v>182</v>
      </c>
      <c r="BE188" s="180">
        <f>IF(N188="základná",J188,0)</f>
        <v>0</v>
      </c>
      <c r="BF188" s="180">
        <f>IF(N188="znížená",J188,0)</f>
        <v>0</v>
      </c>
      <c r="BG188" s="180">
        <f>IF(N188="zákl. prenesená",J188,0)</f>
        <v>0</v>
      </c>
      <c r="BH188" s="180">
        <f>IF(N188="zníž. prenesená",J188,0)</f>
        <v>0</v>
      </c>
      <c r="BI188" s="180">
        <f>IF(N188="nulová",J188,0)</f>
        <v>0</v>
      </c>
      <c r="BJ188" s="18" t="s">
        <v>84</v>
      </c>
      <c r="BK188" s="181">
        <f>ROUND(I188*H188,3)</f>
        <v>0</v>
      </c>
      <c r="BL188" s="18" t="s">
        <v>610</v>
      </c>
      <c r="BM188" s="179" t="s">
        <v>1667</v>
      </c>
    </row>
    <row r="189" customHeight="1" ht="16" customFormat="1" s="2">
      <c r="A189" s="33"/>
      <c r="B189" s="167"/>
      <c r="C189" s="168" t="s">
        <v>1084</v>
      </c>
      <c r="D189" s="168" t="s">
        <v>185</v>
      </c>
      <c r="E189" s="169" t="s">
        <v>2090</v>
      </c>
      <c r="F189" s="170" t="s">
        <v>2091</v>
      </c>
      <c r="G189" s="171" t="s">
        <v>895</v>
      </c>
      <c r="H189" s="173"/>
      <c r="I189" s="173"/>
      <c r="J189" s="172">
        <f>ROUND(I189*H189,3)</f>
        <v>0</v>
      </c>
      <c r="K189" s="174"/>
      <c r="L189" s="34"/>
      <c r="M189" s="175" t="s">
        <v>1</v>
      </c>
      <c r="N189" s="176" t="s">
        <v>38</v>
      </c>
      <c r="O189" s="59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610</v>
      </c>
      <c r="AT189" s="179" t="s">
        <v>185</v>
      </c>
      <c r="AU189" s="179" t="s">
        <v>84</v>
      </c>
      <c r="AY189" s="18" t="s">
        <v>182</v>
      </c>
      <c r="BE189" s="180">
        <f>IF(N189="základná",J189,0)</f>
        <v>0</v>
      </c>
      <c r="BF189" s="180">
        <f>IF(N189="znížená",J189,0)</f>
        <v>0</v>
      </c>
      <c r="BG189" s="180">
        <f>IF(N189="zákl. prenesená",J189,0)</f>
        <v>0</v>
      </c>
      <c r="BH189" s="180">
        <f>IF(N189="zníž. prenesená",J189,0)</f>
        <v>0</v>
      </c>
      <c r="BI189" s="180">
        <f>IF(N189="nulová",J189,0)</f>
        <v>0</v>
      </c>
      <c r="BJ189" s="18" t="s">
        <v>84</v>
      </c>
      <c r="BK189" s="181">
        <f>ROUND(I189*H189,3)</f>
        <v>0</v>
      </c>
      <c r="BL189" s="18" t="s">
        <v>610</v>
      </c>
      <c r="BM189" s="179" t="s">
        <v>1670</v>
      </c>
    </row>
    <row r="190" customHeight="1" ht="16" customFormat="1" s="2">
      <c r="A190" s="33"/>
      <c r="B190" s="167"/>
      <c r="C190" s="168" t="s">
        <v>1133</v>
      </c>
      <c r="D190" s="168" t="s">
        <v>185</v>
      </c>
      <c r="E190" s="169" t="s">
        <v>1716</v>
      </c>
      <c r="F190" s="170" t="s">
        <v>1717</v>
      </c>
      <c r="G190" s="171" t="s">
        <v>895</v>
      </c>
      <c r="H190" s="173"/>
      <c r="I190" s="173"/>
      <c r="J190" s="172">
        <f>ROUND(I190*H190,3)</f>
        <v>0</v>
      </c>
      <c r="K190" s="174"/>
      <c r="L190" s="34"/>
      <c r="M190" s="175" t="s">
        <v>1</v>
      </c>
      <c r="N190" s="176" t="s">
        <v>38</v>
      </c>
      <c r="O190" s="59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9" t="s">
        <v>610</v>
      </c>
      <c r="AT190" s="179" t="s">
        <v>185</v>
      </c>
      <c r="AU190" s="179" t="s">
        <v>84</v>
      </c>
      <c r="AY190" s="18" t="s">
        <v>182</v>
      </c>
      <c r="BE190" s="180">
        <f>IF(N190="základná",J190,0)</f>
        <v>0</v>
      </c>
      <c r="BF190" s="180">
        <f>IF(N190="znížená",J190,0)</f>
        <v>0</v>
      </c>
      <c r="BG190" s="180">
        <f>IF(N190="zákl. prenesená",J190,0)</f>
        <v>0</v>
      </c>
      <c r="BH190" s="180">
        <f>IF(N190="zníž. prenesená",J190,0)</f>
        <v>0</v>
      </c>
      <c r="BI190" s="180">
        <f>IF(N190="nulová",J190,0)</f>
        <v>0</v>
      </c>
      <c r="BJ190" s="18" t="s">
        <v>84</v>
      </c>
      <c r="BK190" s="181">
        <f>ROUND(I190*H190,3)</f>
        <v>0</v>
      </c>
      <c r="BL190" s="18" t="s">
        <v>610</v>
      </c>
      <c r="BM190" s="179" t="s">
        <v>536</v>
      </c>
    </row>
    <row r="191" customHeight="1" ht="22" customFormat="1" s="12">
      <c r="B191" s="154"/>
      <c r="D191" s="155" t="s">
        <v>71</v>
      </c>
      <c r="E191" s="165" t="s">
        <v>2092</v>
      </c>
      <c r="F191" s="165" t="s">
        <v>2093</v>
      </c>
      <c r="I191" s="157"/>
      <c r="J191" s="166">
        <f>BK191</f>
        <v>0</v>
      </c>
      <c r="L191" s="154"/>
      <c r="M191" s="159"/>
      <c r="N191" s="160"/>
      <c r="O191" s="160"/>
      <c r="P191" s="161">
        <f>SUM(P192:P194)</f>
        <v>0</v>
      </c>
      <c r="Q191" s="160"/>
      <c r="R191" s="161">
        <f>SUM(R192:R194)</f>
        <v>0</v>
      </c>
      <c r="S191" s="160"/>
      <c r="T191" s="162">
        <f>SUM(T192:T194)</f>
        <v>0</v>
      </c>
      <c r="AR191" s="155" t="s">
        <v>89</v>
      </c>
      <c r="AT191" s="163" t="s">
        <v>71</v>
      </c>
      <c r="AU191" s="163" t="s">
        <v>79</v>
      </c>
      <c r="AY191" s="155" t="s">
        <v>182</v>
      </c>
      <c r="BK191" s="164">
        <f>SUM(BK192:BK194)</f>
        <v>0</v>
      </c>
    </row>
    <row r="192" customHeight="1" ht="21" customFormat="1" s="2">
      <c r="A192" s="33"/>
      <c r="B192" s="167"/>
      <c r="C192" s="168" t="s">
        <v>610</v>
      </c>
      <c r="D192" s="168" t="s">
        <v>185</v>
      </c>
      <c r="E192" s="169" t="s">
        <v>2094</v>
      </c>
      <c r="F192" s="170" t="s">
        <v>2095</v>
      </c>
      <c r="G192" s="171" t="s">
        <v>327</v>
      </c>
      <c r="H192" s="172">
        <v>12</v>
      </c>
      <c r="I192" s="173"/>
      <c r="J192" s="172">
        <f>ROUND(I192*H192,3)</f>
        <v>0</v>
      </c>
      <c r="K192" s="174"/>
      <c r="L192" s="34"/>
      <c r="M192" s="175" t="s">
        <v>1</v>
      </c>
      <c r="N192" s="17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610</v>
      </c>
      <c r="AT192" s="179" t="s">
        <v>185</v>
      </c>
      <c r="AU192" s="179" t="s">
        <v>84</v>
      </c>
      <c r="AY192" s="18" t="s">
        <v>182</v>
      </c>
      <c r="BE192" s="180">
        <f>IF(N192="základná",J192,0)</f>
        <v>0</v>
      </c>
      <c r="BF192" s="180">
        <f>IF(N192="znížená",J192,0)</f>
        <v>0</v>
      </c>
      <c r="BG192" s="180">
        <f>IF(N192="zákl. prenesená",J192,0)</f>
        <v>0</v>
      </c>
      <c r="BH192" s="180">
        <f>IF(N192="zníž. prenesená",J192,0)</f>
        <v>0</v>
      </c>
      <c r="BI192" s="180">
        <f>IF(N192="nulová",J192,0)</f>
        <v>0</v>
      </c>
      <c r="BJ192" s="18" t="s">
        <v>84</v>
      </c>
      <c r="BK192" s="181">
        <f>ROUND(I192*H192,3)</f>
        <v>0</v>
      </c>
      <c r="BL192" s="18" t="s">
        <v>610</v>
      </c>
      <c r="BM192" s="179" t="s">
        <v>1243</v>
      </c>
    </row>
    <row r="193" customHeight="1" ht="16" customFormat="1" s="2">
      <c r="A193" s="33"/>
      <c r="B193" s="167"/>
      <c r="C193" s="217" t="s">
        <v>1145</v>
      </c>
      <c r="D193" s="217" t="s">
        <v>602</v>
      </c>
      <c r="E193" s="218" t="s">
        <v>2096</v>
      </c>
      <c r="F193" s="219" t="s">
        <v>2097</v>
      </c>
      <c r="G193" s="220" t="s">
        <v>188</v>
      </c>
      <c r="H193" s="221">
        <v>0.18</v>
      </c>
      <c r="I193" s="222"/>
      <c r="J193" s="221">
        <f>ROUND(I193*H193,3)</f>
        <v>0</v>
      </c>
      <c r="K193" s="223"/>
      <c r="L193" s="224"/>
      <c r="M193" s="225" t="s">
        <v>1</v>
      </c>
      <c r="N193" s="226" t="s">
        <v>38</v>
      </c>
      <c r="O193" s="59"/>
      <c r="P193" s="177">
        <f>O193*H193</f>
        <v>0</v>
      </c>
      <c r="Q193" s="177">
        <v>0</v>
      </c>
      <c r="R193" s="177">
        <f>Q193*H193</f>
        <v>0</v>
      </c>
      <c r="S193" s="177">
        <v>0</v>
      </c>
      <c r="T193" s="17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9" t="s">
        <v>1229</v>
      </c>
      <c r="AT193" s="179" t="s">
        <v>602</v>
      </c>
      <c r="AU193" s="179" t="s">
        <v>84</v>
      </c>
      <c r="AY193" s="18" t="s">
        <v>182</v>
      </c>
      <c r="BE193" s="180">
        <f>IF(N193="základná",J193,0)</f>
        <v>0</v>
      </c>
      <c r="BF193" s="180">
        <f>IF(N193="znížená",J193,0)</f>
        <v>0</v>
      </c>
      <c r="BG193" s="180">
        <f>IF(N193="zákl. prenesená",J193,0)</f>
        <v>0</v>
      </c>
      <c r="BH193" s="180">
        <f>IF(N193="zníž. prenesená",J193,0)</f>
        <v>0</v>
      </c>
      <c r="BI193" s="180">
        <f>IF(N193="nulová",J193,0)</f>
        <v>0</v>
      </c>
      <c r="BJ193" s="18" t="s">
        <v>84</v>
      </c>
      <c r="BK193" s="181">
        <f>ROUND(I193*H193,3)</f>
        <v>0</v>
      </c>
      <c r="BL193" s="18" t="s">
        <v>610</v>
      </c>
      <c r="BM193" s="179" t="s">
        <v>1677</v>
      </c>
    </row>
    <row r="194" customHeight="1" ht="16" customFormat="1" s="2">
      <c r="A194" s="33"/>
      <c r="B194" s="167"/>
      <c r="C194" s="168" t="s">
        <v>1150</v>
      </c>
      <c r="D194" s="168" t="s">
        <v>185</v>
      </c>
      <c r="E194" s="169" t="s">
        <v>1716</v>
      </c>
      <c r="F194" s="170" t="s">
        <v>1717</v>
      </c>
      <c r="G194" s="171" t="s">
        <v>895</v>
      </c>
      <c r="H194" s="173"/>
      <c r="I194" s="173"/>
      <c r="J194" s="172">
        <f>ROUND(I194*H194,3)</f>
        <v>0</v>
      </c>
      <c r="K194" s="174"/>
      <c r="L194" s="34"/>
      <c r="M194" s="175" t="s">
        <v>1</v>
      </c>
      <c r="N194" s="176" t="s">
        <v>38</v>
      </c>
      <c r="O194" s="59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9" t="s">
        <v>610</v>
      </c>
      <c r="AT194" s="179" t="s">
        <v>185</v>
      </c>
      <c r="AU194" s="179" t="s">
        <v>84</v>
      </c>
      <c r="AY194" s="18" t="s">
        <v>182</v>
      </c>
      <c r="BE194" s="180">
        <f>IF(N194="základná",J194,0)</f>
        <v>0</v>
      </c>
      <c r="BF194" s="180">
        <f>IF(N194="znížená",J194,0)</f>
        <v>0</v>
      </c>
      <c r="BG194" s="180">
        <f>IF(N194="zákl. prenesená",J194,0)</f>
        <v>0</v>
      </c>
      <c r="BH194" s="180">
        <f>IF(N194="zníž. prenesená",J194,0)</f>
        <v>0</v>
      </c>
      <c r="BI194" s="180">
        <f>IF(N194="nulová",J194,0)</f>
        <v>0</v>
      </c>
      <c r="BJ194" s="18" t="s">
        <v>84</v>
      </c>
      <c r="BK194" s="181">
        <f>ROUND(I194*H194,3)</f>
        <v>0</v>
      </c>
      <c r="BL194" s="18" t="s">
        <v>610</v>
      </c>
      <c r="BM194" s="179" t="s">
        <v>1680</v>
      </c>
    </row>
    <row r="195" customHeight="1" ht="22" customFormat="1" s="12">
      <c r="B195" s="154"/>
      <c r="D195" s="155" t="s">
        <v>71</v>
      </c>
      <c r="E195" s="165" t="s">
        <v>2098</v>
      </c>
      <c r="F195" s="165" t="s">
        <v>2099</v>
      </c>
      <c r="I195" s="157"/>
      <c r="J195" s="166">
        <f>BK195</f>
        <v>0</v>
      </c>
      <c r="L195" s="154"/>
      <c r="M195" s="159"/>
      <c r="N195" s="160"/>
      <c r="O195" s="160"/>
      <c r="P195" s="161">
        <f>SUM(P196:P198)</f>
        <v>0</v>
      </c>
      <c r="Q195" s="160"/>
      <c r="R195" s="161">
        <f>SUM(R196:R198)</f>
        <v>0</v>
      </c>
      <c r="S195" s="160"/>
      <c r="T195" s="162">
        <f>SUM(T196:T198)</f>
        <v>0</v>
      </c>
      <c r="AR195" s="155" t="s">
        <v>89</v>
      </c>
      <c r="AT195" s="163" t="s">
        <v>71</v>
      </c>
      <c r="AU195" s="163" t="s">
        <v>79</v>
      </c>
      <c r="AY195" s="155" t="s">
        <v>182</v>
      </c>
      <c r="BK195" s="164">
        <f>SUM(BK196:BK198)</f>
        <v>0</v>
      </c>
    </row>
    <row r="196" customHeight="1" ht="16" customFormat="1" s="2">
      <c r="A196" s="33"/>
      <c r="B196" s="167"/>
      <c r="C196" s="168" t="s">
        <v>1155</v>
      </c>
      <c r="D196" s="168" t="s">
        <v>185</v>
      </c>
      <c r="E196" s="169" t="s">
        <v>2100</v>
      </c>
      <c r="F196" s="170" t="s">
        <v>2099</v>
      </c>
      <c r="G196" s="171" t="s">
        <v>2101</v>
      </c>
      <c r="H196" s="172">
        <v>100</v>
      </c>
      <c r="I196" s="173"/>
      <c r="J196" s="172">
        <f>ROUND(I196*H196,3)</f>
        <v>0</v>
      </c>
      <c r="K196" s="174"/>
      <c r="L196" s="34"/>
      <c r="M196" s="175" t="s">
        <v>1</v>
      </c>
      <c r="N196" s="176" t="s">
        <v>38</v>
      </c>
      <c r="O196" s="59"/>
      <c r="P196" s="177">
        <f>O196*H196</f>
        <v>0</v>
      </c>
      <c r="Q196" s="177">
        <v>0</v>
      </c>
      <c r="R196" s="177">
        <f>Q196*H196</f>
        <v>0</v>
      </c>
      <c r="S196" s="177">
        <v>0</v>
      </c>
      <c r="T196" s="17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9" t="s">
        <v>610</v>
      </c>
      <c r="AT196" s="179" t="s">
        <v>185</v>
      </c>
      <c r="AU196" s="179" t="s">
        <v>84</v>
      </c>
      <c r="AY196" s="18" t="s">
        <v>182</v>
      </c>
      <c r="BE196" s="180">
        <f>IF(N196="základná",J196,0)</f>
        <v>0</v>
      </c>
      <c r="BF196" s="180">
        <f>IF(N196="znížená",J196,0)</f>
        <v>0</v>
      </c>
      <c r="BG196" s="180">
        <f>IF(N196="zákl. prenesená",J196,0)</f>
        <v>0</v>
      </c>
      <c r="BH196" s="180">
        <f>IF(N196="zníž. prenesená",J196,0)</f>
        <v>0</v>
      </c>
      <c r="BI196" s="180">
        <f>IF(N196="nulová",J196,0)</f>
        <v>0</v>
      </c>
      <c r="BJ196" s="18" t="s">
        <v>84</v>
      </c>
      <c r="BK196" s="181">
        <f>ROUND(I196*H196,3)</f>
        <v>0</v>
      </c>
      <c r="BL196" s="18" t="s">
        <v>610</v>
      </c>
      <c r="BM196" s="179" t="s">
        <v>1683</v>
      </c>
    </row>
    <row r="197" customHeight="1" ht="16" customFormat="1" s="2">
      <c r="A197" s="33"/>
      <c r="B197" s="167"/>
      <c r="C197" s="168" t="s">
        <v>1159</v>
      </c>
      <c r="D197" s="168" t="s">
        <v>185</v>
      </c>
      <c r="E197" s="169" t="s">
        <v>2102</v>
      </c>
      <c r="F197" s="170" t="s">
        <v>2103</v>
      </c>
      <c r="G197" s="171" t="s">
        <v>2101</v>
      </c>
      <c r="H197" s="172">
        <v>10</v>
      </c>
      <c r="I197" s="173"/>
      <c r="J197" s="172">
        <f>ROUND(I197*H197,3)</f>
        <v>0</v>
      </c>
      <c r="K197" s="174"/>
      <c r="L197" s="34"/>
      <c r="M197" s="175" t="s">
        <v>1</v>
      </c>
      <c r="N197" s="176" t="s">
        <v>38</v>
      </c>
      <c r="O197" s="59"/>
      <c r="P197" s="177">
        <f>O197*H197</f>
        <v>0</v>
      </c>
      <c r="Q197" s="177">
        <v>0</v>
      </c>
      <c r="R197" s="177">
        <f>Q197*H197</f>
        <v>0</v>
      </c>
      <c r="S197" s="177">
        <v>0</v>
      </c>
      <c r="T197" s="17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9" t="s">
        <v>610</v>
      </c>
      <c r="AT197" s="179" t="s">
        <v>185</v>
      </c>
      <c r="AU197" s="179" t="s">
        <v>84</v>
      </c>
      <c r="AY197" s="18" t="s">
        <v>182</v>
      </c>
      <c r="BE197" s="180">
        <f>IF(N197="základná",J197,0)</f>
        <v>0</v>
      </c>
      <c r="BF197" s="180">
        <f>IF(N197="znížená",J197,0)</f>
        <v>0</v>
      </c>
      <c r="BG197" s="180">
        <f>IF(N197="zákl. prenesená",J197,0)</f>
        <v>0</v>
      </c>
      <c r="BH197" s="180">
        <f>IF(N197="zníž. prenesená",J197,0)</f>
        <v>0</v>
      </c>
      <c r="BI197" s="180">
        <f>IF(N197="nulová",J197,0)</f>
        <v>0</v>
      </c>
      <c r="BJ197" s="18" t="s">
        <v>84</v>
      </c>
      <c r="BK197" s="181">
        <f>ROUND(I197*H197,3)</f>
        <v>0</v>
      </c>
      <c r="BL197" s="18" t="s">
        <v>610</v>
      </c>
      <c r="BM197" s="179" t="s">
        <v>1686</v>
      </c>
    </row>
    <row r="198" customHeight="1" ht="16" customFormat="1" s="2">
      <c r="A198" s="33"/>
      <c r="B198" s="167"/>
      <c r="C198" s="168" t="s">
        <v>1165</v>
      </c>
      <c r="D198" s="168" t="s">
        <v>185</v>
      </c>
      <c r="E198" s="169" t="s">
        <v>2104</v>
      </c>
      <c r="F198" s="170" t="s">
        <v>2105</v>
      </c>
      <c r="G198" s="171" t="s">
        <v>2101</v>
      </c>
      <c r="H198" s="172">
        <v>10</v>
      </c>
      <c r="I198" s="173"/>
      <c r="J198" s="172">
        <f>ROUND(I198*H198,3)</f>
        <v>0</v>
      </c>
      <c r="K198" s="174"/>
      <c r="L198" s="34"/>
      <c r="M198" s="175" t="s">
        <v>1</v>
      </c>
      <c r="N198" s="176" t="s">
        <v>38</v>
      </c>
      <c r="O198" s="59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9" t="s">
        <v>610</v>
      </c>
      <c r="AT198" s="179" t="s">
        <v>185</v>
      </c>
      <c r="AU198" s="179" t="s">
        <v>84</v>
      </c>
      <c r="AY198" s="18" t="s">
        <v>182</v>
      </c>
      <c r="BE198" s="180">
        <f>IF(N198="základná",J198,0)</f>
        <v>0</v>
      </c>
      <c r="BF198" s="180">
        <f>IF(N198="znížená",J198,0)</f>
        <v>0</v>
      </c>
      <c r="BG198" s="180">
        <f>IF(N198="zákl. prenesená",J198,0)</f>
        <v>0</v>
      </c>
      <c r="BH198" s="180">
        <f>IF(N198="zníž. prenesená",J198,0)</f>
        <v>0</v>
      </c>
      <c r="BI198" s="180">
        <f>IF(N198="nulová",J198,0)</f>
        <v>0</v>
      </c>
      <c r="BJ198" s="18" t="s">
        <v>84</v>
      </c>
      <c r="BK198" s="181">
        <f>ROUND(I198*H198,3)</f>
        <v>0</v>
      </c>
      <c r="BL198" s="18" t="s">
        <v>610</v>
      </c>
      <c r="BM198" s="179" t="s">
        <v>1691</v>
      </c>
    </row>
    <row r="199" customHeight="1" ht="25" customFormat="1" s="12">
      <c r="B199" s="154"/>
      <c r="D199" s="155" t="s">
        <v>71</v>
      </c>
      <c r="E199" s="156" t="s">
        <v>2106</v>
      </c>
      <c r="F199" s="156" t="s">
        <v>143</v>
      </c>
      <c r="I199" s="157"/>
      <c r="J199" s="158">
        <f>BK199</f>
        <v>0</v>
      </c>
      <c r="L199" s="154"/>
      <c r="M199" s="159"/>
      <c r="N199" s="160"/>
      <c r="O199" s="160"/>
      <c r="P199" s="161">
        <f>SUM(P200:P204)</f>
        <v>0</v>
      </c>
      <c r="Q199" s="160"/>
      <c r="R199" s="161">
        <f>SUM(R200:R204)</f>
        <v>0</v>
      </c>
      <c r="S199" s="160"/>
      <c r="T199" s="162">
        <f>SUM(T200:T204)</f>
        <v>0</v>
      </c>
      <c r="AR199" s="155" t="s">
        <v>189</v>
      </c>
      <c r="AT199" s="163" t="s">
        <v>71</v>
      </c>
      <c r="AU199" s="163" t="s">
        <v>72</v>
      </c>
      <c r="AY199" s="155" t="s">
        <v>182</v>
      </c>
      <c r="BK199" s="164">
        <f>SUM(BK200:BK204)</f>
        <v>0</v>
      </c>
    </row>
    <row r="200" customHeight="1" ht="16" customFormat="1" s="2">
      <c r="A200" s="33"/>
      <c r="B200" s="167"/>
      <c r="C200" s="168" t="s">
        <v>1171</v>
      </c>
      <c r="D200" s="168" t="s">
        <v>185</v>
      </c>
      <c r="E200" s="169" t="s">
        <v>2107</v>
      </c>
      <c r="F200" s="170" t="s">
        <v>2108</v>
      </c>
      <c r="G200" s="171" t="s">
        <v>2101</v>
      </c>
      <c r="H200" s="172">
        <v>20</v>
      </c>
      <c r="I200" s="173"/>
      <c r="J200" s="172">
        <f>ROUND(I200*H200,3)</f>
        <v>0</v>
      </c>
      <c r="K200" s="174"/>
      <c r="L200" s="34"/>
      <c r="M200" s="175" t="s">
        <v>1</v>
      </c>
      <c r="N200" s="176" t="s">
        <v>38</v>
      </c>
      <c r="O200" s="59"/>
      <c r="P200" s="177">
        <f>O200*H200</f>
        <v>0</v>
      </c>
      <c r="Q200" s="177">
        <v>0</v>
      </c>
      <c r="R200" s="177">
        <f>Q200*H200</f>
        <v>0</v>
      </c>
      <c r="S200" s="177">
        <v>0</v>
      </c>
      <c r="T200" s="17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9" t="s">
        <v>2109</v>
      </c>
      <c r="AT200" s="179" t="s">
        <v>185</v>
      </c>
      <c r="AU200" s="179" t="s">
        <v>79</v>
      </c>
      <c r="AY200" s="18" t="s">
        <v>182</v>
      </c>
      <c r="BE200" s="180">
        <f>IF(N200="základná",J200,0)</f>
        <v>0</v>
      </c>
      <c r="BF200" s="180">
        <f>IF(N200="znížená",J200,0)</f>
        <v>0</v>
      </c>
      <c r="BG200" s="180">
        <f>IF(N200="zákl. prenesená",J200,0)</f>
        <v>0</v>
      </c>
      <c r="BH200" s="180">
        <f>IF(N200="zníž. prenesená",J200,0)</f>
        <v>0</v>
      </c>
      <c r="BI200" s="180">
        <f>IF(N200="nulová",J200,0)</f>
        <v>0</v>
      </c>
      <c r="BJ200" s="18" t="s">
        <v>84</v>
      </c>
      <c r="BK200" s="181">
        <f>ROUND(I200*H200,3)</f>
        <v>0</v>
      </c>
      <c r="BL200" s="18" t="s">
        <v>2109</v>
      </c>
      <c r="BM200" s="179" t="s">
        <v>1694</v>
      </c>
    </row>
    <row r="201" customHeight="1" ht="21" customFormat="1" s="2">
      <c r="A201" s="33"/>
      <c r="B201" s="167"/>
      <c r="C201" s="168" t="s">
        <v>1177</v>
      </c>
      <c r="D201" s="168" t="s">
        <v>185</v>
      </c>
      <c r="E201" s="169" t="s">
        <v>2110</v>
      </c>
      <c r="F201" s="170" t="s">
        <v>2111</v>
      </c>
      <c r="G201" s="171" t="s">
        <v>2101</v>
      </c>
      <c r="H201" s="172">
        <v>16</v>
      </c>
      <c r="I201" s="173"/>
      <c r="J201" s="172">
        <f>ROUND(I201*H201,3)</f>
        <v>0</v>
      </c>
      <c r="K201" s="174"/>
      <c r="L201" s="34"/>
      <c r="M201" s="175" t="s">
        <v>1</v>
      </c>
      <c r="N201" s="176" t="s">
        <v>38</v>
      </c>
      <c r="O201" s="59"/>
      <c r="P201" s="177">
        <f>O201*H201</f>
        <v>0</v>
      </c>
      <c r="Q201" s="177">
        <v>0</v>
      </c>
      <c r="R201" s="177">
        <f>Q201*H201</f>
        <v>0</v>
      </c>
      <c r="S201" s="177">
        <v>0</v>
      </c>
      <c r="T201" s="178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9" t="s">
        <v>2109</v>
      </c>
      <c r="AT201" s="179" t="s">
        <v>185</v>
      </c>
      <c r="AU201" s="179" t="s">
        <v>79</v>
      </c>
      <c r="AY201" s="18" t="s">
        <v>182</v>
      </c>
      <c r="BE201" s="180">
        <f>IF(N201="základná",J201,0)</f>
        <v>0</v>
      </c>
      <c r="BF201" s="180">
        <f>IF(N201="znížená",J201,0)</f>
        <v>0</v>
      </c>
      <c r="BG201" s="180">
        <f>IF(N201="zákl. prenesená",J201,0)</f>
        <v>0</v>
      </c>
      <c r="BH201" s="180">
        <f>IF(N201="zníž. prenesená",J201,0)</f>
        <v>0</v>
      </c>
      <c r="BI201" s="180">
        <f>IF(N201="nulová",J201,0)</f>
        <v>0</v>
      </c>
      <c r="BJ201" s="18" t="s">
        <v>84</v>
      </c>
      <c r="BK201" s="181">
        <f>ROUND(I201*H201,3)</f>
        <v>0</v>
      </c>
      <c r="BL201" s="18" t="s">
        <v>2109</v>
      </c>
      <c r="BM201" s="179" t="s">
        <v>1697</v>
      </c>
    </row>
    <row r="202" customHeight="1" ht="16" customFormat="1" s="2">
      <c r="A202" s="33"/>
      <c r="B202" s="167"/>
      <c r="C202" s="168" t="s">
        <v>1181</v>
      </c>
      <c r="D202" s="168" t="s">
        <v>185</v>
      </c>
      <c r="E202" s="169" t="s">
        <v>2112</v>
      </c>
      <c r="F202" s="170" t="s">
        <v>2113</v>
      </c>
      <c r="G202" s="171" t="s">
        <v>2101</v>
      </c>
      <c r="H202" s="172">
        <v>2</v>
      </c>
      <c r="I202" s="173"/>
      <c r="J202" s="172">
        <f>ROUND(I202*H202,3)</f>
        <v>0</v>
      </c>
      <c r="K202" s="174"/>
      <c r="L202" s="34"/>
      <c r="M202" s="175" t="s">
        <v>1</v>
      </c>
      <c r="N202" s="176" t="s">
        <v>38</v>
      </c>
      <c r="O202" s="59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9" t="s">
        <v>2109</v>
      </c>
      <c r="AT202" s="179" t="s">
        <v>185</v>
      </c>
      <c r="AU202" s="179" t="s">
        <v>79</v>
      </c>
      <c r="AY202" s="18" t="s">
        <v>182</v>
      </c>
      <c r="BE202" s="180">
        <f>IF(N202="základná",J202,0)</f>
        <v>0</v>
      </c>
      <c r="BF202" s="180">
        <f>IF(N202="znížená",J202,0)</f>
        <v>0</v>
      </c>
      <c r="BG202" s="180">
        <f>IF(N202="zákl. prenesená",J202,0)</f>
        <v>0</v>
      </c>
      <c r="BH202" s="180">
        <f>IF(N202="zníž. prenesená",J202,0)</f>
        <v>0</v>
      </c>
      <c r="BI202" s="180">
        <f>IF(N202="nulová",J202,0)</f>
        <v>0</v>
      </c>
      <c r="BJ202" s="18" t="s">
        <v>84</v>
      </c>
      <c r="BK202" s="181">
        <f>ROUND(I202*H202,3)</f>
        <v>0</v>
      </c>
      <c r="BL202" s="18" t="s">
        <v>2109</v>
      </c>
      <c r="BM202" s="179" t="s">
        <v>1700</v>
      </c>
    </row>
    <row r="203" customHeight="1" ht="16" customFormat="1" s="2">
      <c r="A203" s="33"/>
      <c r="B203" s="167"/>
      <c r="C203" s="168" t="s">
        <v>1189</v>
      </c>
      <c r="D203" s="168" t="s">
        <v>185</v>
      </c>
      <c r="E203" s="169" t="s">
        <v>2114</v>
      </c>
      <c r="F203" s="170" t="s">
        <v>2115</v>
      </c>
      <c r="G203" s="171" t="s">
        <v>2101</v>
      </c>
      <c r="H203" s="172">
        <v>2</v>
      </c>
      <c r="I203" s="173"/>
      <c r="J203" s="172">
        <f>ROUND(I203*H203,3)</f>
        <v>0</v>
      </c>
      <c r="K203" s="174"/>
      <c r="L203" s="34"/>
      <c r="M203" s="175" t="s">
        <v>1</v>
      </c>
      <c r="N203" s="176" t="s">
        <v>38</v>
      </c>
      <c r="O203" s="59"/>
      <c r="P203" s="177">
        <f>O203*H203</f>
        <v>0</v>
      </c>
      <c r="Q203" s="177">
        <v>0</v>
      </c>
      <c r="R203" s="177">
        <f>Q203*H203</f>
        <v>0</v>
      </c>
      <c r="S203" s="177">
        <v>0</v>
      </c>
      <c r="T203" s="178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9" t="s">
        <v>2109</v>
      </c>
      <c r="AT203" s="179" t="s">
        <v>185</v>
      </c>
      <c r="AU203" s="179" t="s">
        <v>79</v>
      </c>
      <c r="AY203" s="18" t="s">
        <v>182</v>
      </c>
      <c r="BE203" s="180">
        <f>IF(N203="základná",J203,0)</f>
        <v>0</v>
      </c>
      <c r="BF203" s="180">
        <f>IF(N203="znížená",J203,0)</f>
        <v>0</v>
      </c>
      <c r="BG203" s="180">
        <f>IF(N203="zákl. prenesená",J203,0)</f>
        <v>0</v>
      </c>
      <c r="BH203" s="180">
        <f>IF(N203="zníž. prenesená",J203,0)</f>
        <v>0</v>
      </c>
      <c r="BI203" s="180">
        <f>IF(N203="nulová",J203,0)</f>
        <v>0</v>
      </c>
      <c r="BJ203" s="18" t="s">
        <v>84</v>
      </c>
      <c r="BK203" s="181">
        <f>ROUND(I203*H203,3)</f>
        <v>0</v>
      </c>
      <c r="BL203" s="18" t="s">
        <v>2109</v>
      </c>
      <c r="BM203" s="179" t="s">
        <v>1703</v>
      </c>
    </row>
    <row r="204" customHeight="1" ht="16" customFormat="1" s="2">
      <c r="A204" s="33"/>
      <c r="B204" s="167"/>
      <c r="C204" s="168" t="s">
        <v>1193</v>
      </c>
      <c r="D204" s="168" t="s">
        <v>185</v>
      </c>
      <c r="E204" s="169" t="s">
        <v>2116</v>
      </c>
      <c r="F204" s="170" t="s">
        <v>2117</v>
      </c>
      <c r="G204" s="171" t="s">
        <v>2101</v>
      </c>
      <c r="H204" s="172">
        <v>8</v>
      </c>
      <c r="I204" s="173"/>
      <c r="J204" s="172">
        <f>ROUND(I204*H204,3)</f>
        <v>0</v>
      </c>
      <c r="K204" s="174"/>
      <c r="L204" s="34"/>
      <c r="M204" s="230" t="s">
        <v>1</v>
      </c>
      <c r="N204" s="231" t="s">
        <v>38</v>
      </c>
      <c r="O204" s="232"/>
      <c r="P204" s="233">
        <f>O204*H204</f>
        <v>0</v>
      </c>
      <c r="Q204" s="233">
        <v>0</v>
      </c>
      <c r="R204" s="233">
        <f>Q204*H204</f>
        <v>0</v>
      </c>
      <c r="S204" s="233">
        <v>0</v>
      </c>
      <c r="T204" s="234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9" t="s">
        <v>2109</v>
      </c>
      <c r="AT204" s="179" t="s">
        <v>185</v>
      </c>
      <c r="AU204" s="179" t="s">
        <v>79</v>
      </c>
      <c r="AY204" s="18" t="s">
        <v>182</v>
      </c>
      <c r="BE204" s="180">
        <f>IF(N204="základná",J204,0)</f>
        <v>0</v>
      </c>
      <c r="BF204" s="180">
        <f>IF(N204="znížená",J204,0)</f>
        <v>0</v>
      </c>
      <c r="BG204" s="180">
        <f>IF(N204="zákl. prenesená",J204,0)</f>
        <v>0</v>
      </c>
      <c r="BH204" s="180">
        <f>IF(N204="zníž. prenesená",J204,0)</f>
        <v>0</v>
      </c>
      <c r="BI204" s="180">
        <f>IF(N204="nulová",J204,0)</f>
        <v>0</v>
      </c>
      <c r="BJ204" s="18" t="s">
        <v>84</v>
      </c>
      <c r="BK204" s="181">
        <f>ROUND(I204*H204,3)</f>
        <v>0</v>
      </c>
      <c r="BL204" s="18" t="s">
        <v>2109</v>
      </c>
      <c r="BM204" s="179" t="s">
        <v>1706</v>
      </c>
    </row>
    <row r="205" customHeight="1" ht="6" customFormat="1" s="2">
      <c r="A205" s="33"/>
      <c r="B205" s="48"/>
      <c r="C205" s="49"/>
      <c r="D205" s="49"/>
      <c r="E205" s="49"/>
      <c r="F205" s="49"/>
      <c r="G205" s="49"/>
      <c r="H205" s="49"/>
      <c r="I205" s="126"/>
      <c r="J205" s="49"/>
      <c r="K205" s="49"/>
      <c r="L205" s="34"/>
      <c r="M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</row>
  </sheetData>
  <autoFilter ref="C124:K204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138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customHeight="1" ht="12" customFormat="1" s="1">
      <c r="B8" s="21"/>
      <c r="D8" s="28" t="s">
        <v>146</v>
      </c>
      <c r="I8" s="99"/>
      <c r="L8" s="21"/>
    </row>
    <row r="9" customHeight="1" ht="16" customFormat="1" s="2">
      <c r="A9" s="33"/>
      <c r="B9" s="34"/>
      <c r="C9" s="33"/>
      <c r="D9" s="33"/>
      <c r="E9" s="282" t="s">
        <v>2167</v>
      </c>
      <c r="F9" s="285"/>
      <c r="G9" s="285"/>
      <c r="H9" s="285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customHeight="1" ht="12" customFormat="1" s="2">
      <c r="A10" s="33"/>
      <c r="B10" s="34"/>
      <c r="C10" s="33"/>
      <c r="D10" s="28" t="s">
        <v>148</v>
      </c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customHeight="1" ht="16" customFormat="1" s="2">
      <c r="A11" s="33"/>
      <c r="B11" s="34"/>
      <c r="C11" s="33"/>
      <c r="D11" s="33"/>
      <c r="E11" s="238" t="s">
        <v>2168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ht="11" customFormat="1" s="2">
      <c r="A12" s="33"/>
      <c r="B12" s="34"/>
      <c r="C12" s="33"/>
      <c r="D12" s="33"/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2" customFormat="1" s="2">
      <c r="A13" s="33"/>
      <c r="B13" s="34"/>
      <c r="C13" s="33"/>
      <c r="D13" s="28" t="s">
        <v>15</v>
      </c>
      <c r="E13" s="33"/>
      <c r="F13" s="26" t="s">
        <v>1</v>
      </c>
      <c r="G13" s="33"/>
      <c r="H13" s="33"/>
      <c r="I13" s="104" t="s">
        <v>16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customHeight="1" ht="12" customFormat="1" s="2">
      <c r="A14" s="33"/>
      <c r="B14" s="34"/>
      <c r="C14" s="33"/>
      <c r="D14" s="28" t="s">
        <v>17</v>
      </c>
      <c r="E14" s="33"/>
      <c r="F14" s="26" t="s">
        <v>18</v>
      </c>
      <c r="G14" s="33"/>
      <c r="H14" s="33"/>
      <c r="I14" s="104" t="s">
        <v>19</v>
      </c>
      <c r="J14" s="56">
        <f>'Rekapitulácia stavby'!AN8</f>
        <v>43950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0" customFormat="1" s="2">
      <c r="A15" s="33"/>
      <c r="B15" s="34"/>
      <c r="C15" s="33"/>
      <c r="D15" s="33"/>
      <c r="E15" s="33"/>
      <c r="F15" s="33"/>
      <c r="G15" s="33"/>
      <c r="H15" s="33"/>
      <c r="I15" s="10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20</v>
      </c>
      <c r="E16" s="33"/>
      <c r="F16" s="33"/>
      <c r="G16" s="33"/>
      <c r="H16" s="33"/>
      <c r="I16" s="104" t="s">
        <v>21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8" customFormat="1" s="2">
      <c r="A17" s="33"/>
      <c r="B17" s="34"/>
      <c r="C17" s="33"/>
      <c r="D17" s="33"/>
      <c r="E17" s="26" t="s">
        <v>22</v>
      </c>
      <c r="F17" s="33"/>
      <c r="G17" s="33"/>
      <c r="H17" s="33"/>
      <c r="I17" s="104" t="s">
        <v>23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6" customFormat="1" s="2">
      <c r="A18" s="33"/>
      <c r="B18" s="34"/>
      <c r="C18" s="33"/>
      <c r="D18" s="33"/>
      <c r="E18" s="33"/>
      <c r="F18" s="33"/>
      <c r="G18" s="33"/>
      <c r="H18" s="33"/>
      <c r="I18" s="10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2" customFormat="1" s="2">
      <c r="A19" s="33"/>
      <c r="B19" s="34"/>
      <c r="C19" s="33"/>
      <c r="D19" s="28" t="s">
        <v>24</v>
      </c>
      <c r="E19" s="33"/>
      <c r="F19" s="33"/>
      <c r="G19" s="33"/>
      <c r="H19" s="33"/>
      <c r="I19" s="104" t="s">
        <v>21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18" customFormat="1" s="2">
      <c r="A20" s="33"/>
      <c r="B20" s="34"/>
      <c r="C20" s="33"/>
      <c r="D20" s="33"/>
      <c r="E20" s="286" t="str">
        <f>'Rekapitulácia stavby'!E14</f>
        <v>Vyplň údaj</v>
      </c>
      <c r="F20" s="265"/>
      <c r="G20" s="265"/>
      <c r="H20" s="265"/>
      <c r="I20" s="104" t="s">
        <v>23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6" customFormat="1" s="2">
      <c r="A21" s="33"/>
      <c r="B21" s="34"/>
      <c r="C21" s="33"/>
      <c r="D21" s="33"/>
      <c r="E21" s="33"/>
      <c r="F21" s="33"/>
      <c r="G21" s="33"/>
      <c r="H21" s="33"/>
      <c r="I21" s="10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2" customFormat="1" s="2">
      <c r="A22" s="33"/>
      <c r="B22" s="34"/>
      <c r="C22" s="33"/>
      <c r="D22" s="28" t="s">
        <v>26</v>
      </c>
      <c r="E22" s="33"/>
      <c r="F22" s="33"/>
      <c r="G22" s="33"/>
      <c r="H22" s="33"/>
      <c r="I22" s="104" t="s">
        <v>21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18" customFormat="1" s="2">
      <c r="A23" s="33"/>
      <c r="B23" s="34"/>
      <c r="C23" s="33"/>
      <c r="D23" s="33"/>
      <c r="E23" s="26" t="s">
        <v>27</v>
      </c>
      <c r="F23" s="33"/>
      <c r="G23" s="33"/>
      <c r="H23" s="33"/>
      <c r="I23" s="104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6" customFormat="1" s="2">
      <c r="A24" s="33"/>
      <c r="B24" s="34"/>
      <c r="C24" s="33"/>
      <c r="D24" s="33"/>
      <c r="E24" s="33"/>
      <c r="F24" s="33"/>
      <c r="G24" s="33"/>
      <c r="H24" s="33"/>
      <c r="I24" s="10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2" customFormat="1" s="2">
      <c r="A25" s="33"/>
      <c r="B25" s="34"/>
      <c r="C25" s="33"/>
      <c r="D25" s="28" t="s">
        <v>30</v>
      </c>
      <c r="E25" s="33"/>
      <c r="F25" s="33"/>
      <c r="G25" s="33"/>
      <c r="H25" s="33"/>
      <c r="I25" s="104" t="s">
        <v>21</v>
      </c>
      <c r="J25" s="26">
        <f>IF('Rekapitulácia stavby'!AN19="","",'Rekapitulácia stavby'!AN19)</f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18" customFormat="1" s="2">
      <c r="A26" s="33"/>
      <c r="B26" s="34"/>
      <c r="C26" s="33"/>
      <c r="D26" s="33"/>
      <c r="E26" s="26">
        <f>IF('Rekapitulácia stavby'!E20="","",'Rekapitulácia stavby'!E20)</f>
      </c>
      <c r="F26" s="33"/>
      <c r="G26" s="33"/>
      <c r="H26" s="33"/>
      <c r="I26" s="104" t="s">
        <v>23</v>
      </c>
      <c r="J26" s="26">
        <f>IF('Rekapitulácia stavby'!AN20="","",'Rekapitulácia stavby'!AN20)</f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6" customFormat="1" s="2">
      <c r="A27" s="33"/>
      <c r="B27" s="34"/>
      <c r="C27" s="33"/>
      <c r="D27" s="33"/>
      <c r="E27" s="33"/>
      <c r="F27" s="33"/>
      <c r="G27" s="33"/>
      <c r="H27" s="33"/>
      <c r="I27" s="10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2" customFormat="1" s="2">
      <c r="A28" s="33"/>
      <c r="B28" s="34"/>
      <c r="C28" s="33"/>
      <c r="D28" s="28" t="s">
        <v>31</v>
      </c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16" customFormat="1" s="8">
      <c r="A29" s="105"/>
      <c r="B29" s="106"/>
      <c r="C29" s="105"/>
      <c r="D29" s="105"/>
      <c r="E29" s="270" t="s">
        <v>1</v>
      </c>
      <c r="F29" s="270"/>
      <c r="G29" s="270"/>
      <c r="H29" s="270"/>
      <c r="I29" s="107"/>
      <c r="J29" s="105"/>
      <c r="K29" s="105"/>
      <c r="L29" s="108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customHeight="1" ht="6" customFormat="1" s="2">
      <c r="A30" s="33"/>
      <c r="B30" s="34"/>
      <c r="C30" s="33"/>
      <c r="D30" s="33"/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6" customFormat="1" s="2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customHeight="1" ht="24" customFormat="1" s="2">
      <c r="A32" s="33"/>
      <c r="B32" s="34"/>
      <c r="C32" s="33"/>
      <c r="D32" s="110" t="s">
        <v>32</v>
      </c>
      <c r="E32" s="33"/>
      <c r="F32" s="33"/>
      <c r="G32" s="33"/>
      <c r="H32" s="33"/>
      <c r="I32" s="103"/>
      <c r="J32" s="72">
        <f>ROUND(J122,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14" customFormat="1" s="2">
      <c r="A34" s="33"/>
      <c r="B34" s="34"/>
      <c r="C34" s="33"/>
      <c r="D34" s="33"/>
      <c r="E34" s="33"/>
      <c r="F34" s="37" t="s">
        <v>34</v>
      </c>
      <c r="G34" s="33"/>
      <c r="H34" s="33"/>
      <c r="I34" s="111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14" customFormat="1" s="2">
      <c r="A35" s="33"/>
      <c r="B35" s="34"/>
      <c r="C35" s="33"/>
      <c r="D35" s="102" t="s">
        <v>36</v>
      </c>
      <c r="E35" s="28" t="s">
        <v>37</v>
      </c>
      <c r="F35" s="112">
        <f>ROUND((SUM(BE122:BE150)),  2)</f>
        <v>0</v>
      </c>
      <c r="G35" s="33"/>
      <c r="H35" s="33"/>
      <c r="I35" s="113">
        <v>0.2</v>
      </c>
      <c r="J35" s="112">
        <f>ROUND(((SUM(BE122:BE150))*I35),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28" t="s">
        <v>38</v>
      </c>
      <c r="F36" s="112">
        <f>ROUND((SUM(BF122:BF150)),  2)</f>
        <v>0</v>
      </c>
      <c r="G36" s="33"/>
      <c r="H36" s="33"/>
      <c r="I36" s="113">
        <v>0.2</v>
      </c>
      <c r="J36" s="112">
        <f>ROUND(((SUM(BF122:BF150))*I36),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hidden="1" customFormat="1" s="2">
      <c r="A37" s="33"/>
      <c r="B37" s="34"/>
      <c r="C37" s="33"/>
      <c r="D37" s="33"/>
      <c r="E37" s="28" t="s">
        <v>39</v>
      </c>
      <c r="F37" s="112">
        <f>ROUND((SUM(BG122:BG150)),  2)</f>
        <v>0</v>
      </c>
      <c r="G37" s="33"/>
      <c r="H37" s="33"/>
      <c r="I37" s="113">
        <v>0.2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hidden="1" customFormat="1" s="2">
      <c r="A38" s="33"/>
      <c r="B38" s="34"/>
      <c r="C38" s="33"/>
      <c r="D38" s="33"/>
      <c r="E38" s="28" t="s">
        <v>40</v>
      </c>
      <c r="F38" s="112">
        <f>ROUND((SUM(BH122:BH150)),  2)</f>
        <v>0</v>
      </c>
      <c r="G38" s="33"/>
      <c r="H38" s="33"/>
      <c r="I38" s="113">
        <v>0.2</v>
      </c>
      <c r="J38" s="112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41</v>
      </c>
      <c r="F39" s="112">
        <f>ROUND((SUM(BI122:BI150)),  2)</f>
        <v>0</v>
      </c>
      <c r="G39" s="33"/>
      <c r="H39" s="33"/>
      <c r="I39" s="113">
        <v>0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6" customFormat="1" s="2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24" customFormat="1" s="2">
      <c r="A41" s="33"/>
      <c r="B41" s="34"/>
      <c r="C41" s="114"/>
      <c r="D41" s="115" t="s">
        <v>42</v>
      </c>
      <c r="E41" s="61"/>
      <c r="F41" s="61"/>
      <c r="G41" s="116" t="s">
        <v>43</v>
      </c>
      <c r="H41" s="117" t="s">
        <v>44</v>
      </c>
      <c r="I41" s="118"/>
      <c r="J41" s="119">
        <f>SUM(J32:J39)</f>
        <v>0</v>
      </c>
      <c r="K41" s="120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14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14" customFormat="1" s="1">
      <c r="B43" s="21"/>
      <c r="I43" s="99"/>
      <c r="L43" s="21"/>
    </row>
    <row r="44" customHeight="1" ht="14" customFormat="1" s="1">
      <c r="B44" s="21"/>
      <c r="I44" s="99"/>
      <c r="L44" s="21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2">
      <c r="A87" s="33"/>
      <c r="B87" s="34"/>
      <c r="C87" s="33"/>
      <c r="D87" s="33"/>
      <c r="E87" s="282" t="s">
        <v>2167</v>
      </c>
      <c r="F87" s="285"/>
      <c r="G87" s="285"/>
      <c r="H87" s="285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customHeight="1" ht="12" customFormat="1" s="2">
      <c r="A88" s="33"/>
      <c r="B88" s="34"/>
      <c r="C88" s="28" t="s">
        <v>148</v>
      </c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customHeight="1" ht="16" customFormat="1" s="2">
      <c r="A89" s="33"/>
      <c r="B89" s="34"/>
      <c r="C89" s="33"/>
      <c r="D89" s="33"/>
      <c r="E89" s="238" t="str">
        <f>E11</f>
        <v>E.4.1. - VZT - II. sekcia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6" customFormat="1" s="2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2" customFormat="1" s="2">
      <c r="A91" s="33"/>
      <c r="B91" s="34"/>
      <c r="C91" s="28" t="s">
        <v>17</v>
      </c>
      <c r="D91" s="33"/>
      <c r="E91" s="33"/>
      <c r="F91" s="26">
        <f>F14</f>
      </c>
      <c r="G91" s="33"/>
      <c r="H91" s="33"/>
      <c r="I91" s="104" t="s">
        <v>19</v>
      </c>
      <c r="J91" s="56">
        <f>IF(J14="","",J14)</f>
        <v>43950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25" customFormat="1" s="2">
      <c r="A93" s="33"/>
      <c r="B93" s="34"/>
      <c r="C93" s="28" t="s">
        <v>20</v>
      </c>
      <c r="D93" s="33"/>
      <c r="E93" s="33"/>
      <c r="F93" s="26" t="str">
        <f>E17</f>
        <v>UNIVERZITA PAVLA JOZEFA ŠAFÁRIKA V KOŠICIACH</v>
      </c>
      <c r="G93" s="33"/>
      <c r="H93" s="33"/>
      <c r="I93" s="104" t="s">
        <v>26</v>
      </c>
      <c r="J93" s="31" t="str">
        <f>E23</f>
        <v>d.g.A. design graphic architecture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Format="1" s="2">
      <c r="A94" s="33"/>
      <c r="B94" s="34"/>
      <c r="C94" s="28" t="s">
        <v>24</v>
      </c>
      <c r="D94" s="33"/>
      <c r="E94" s="33"/>
      <c r="F94" s="26" t="str">
        <f>IF(E20="","",E20)</f>
        <v>Vyplň údaj</v>
      </c>
      <c r="G94" s="33"/>
      <c r="H94" s="33"/>
      <c r="I94" s="104" t="s">
        <v>30</v>
      </c>
      <c r="J94" s="31">
        <f>E26</f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9" customFormat="1" s="2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Height="1" ht="29" customFormat="1" s="2">
      <c r="A96" s="33"/>
      <c r="B96" s="34"/>
      <c r="C96" s="128" t="s">
        <v>153</v>
      </c>
      <c r="D96" s="114"/>
      <c r="E96" s="114"/>
      <c r="F96" s="114"/>
      <c r="G96" s="114"/>
      <c r="H96" s="114"/>
      <c r="I96" s="129"/>
      <c r="J96" s="130" t="s">
        <v>154</v>
      </c>
      <c r="K96" s="114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2" customFormat="1" s="2">
      <c r="A98" s="33"/>
      <c r="B98" s="34"/>
      <c r="C98" s="131" t="s">
        <v>155</v>
      </c>
      <c r="D98" s="33"/>
      <c r="E98" s="33"/>
      <c r="F98" s="33"/>
      <c r="G98" s="33"/>
      <c r="H98" s="33"/>
      <c r="I98" s="103"/>
      <c r="J98" s="72">
        <f>J122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156</v>
      </c>
    </row>
    <row r="99" customHeight="1" ht="24" customFormat="1" s="9">
      <c r="B99" s="132"/>
      <c r="D99" s="133" t="s">
        <v>2169</v>
      </c>
      <c r="E99" s="134"/>
      <c r="F99" s="134"/>
      <c r="G99" s="134"/>
      <c r="H99" s="134"/>
      <c r="I99" s="135"/>
      <c r="J99" s="136">
        <f>J123</f>
        <v>0</v>
      </c>
      <c r="L99" s="132"/>
    </row>
    <row r="100" customHeight="1" ht="19" customFormat="1" s="10">
      <c r="B100" s="137"/>
      <c r="D100" s="138" t="s">
        <v>2170</v>
      </c>
      <c r="E100" s="139"/>
      <c r="F100" s="139"/>
      <c r="G100" s="139"/>
      <c r="H100" s="139"/>
      <c r="I100" s="140"/>
      <c r="J100" s="141">
        <f>J136</f>
        <v>0</v>
      </c>
      <c r="L100" s="137"/>
    </row>
    <row r="101" customHeight="1" ht="21" customFormat="1" s="2">
      <c r="A101" s="33"/>
      <c r="B101" s="34"/>
      <c r="C101" s="33"/>
      <c r="D101" s="33"/>
      <c r="E101" s="33"/>
      <c r="F101" s="33"/>
      <c r="G101" s="33"/>
      <c r="H101" s="33"/>
      <c r="I101" s="10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customHeight="1" ht="6" customFormat="1" s="2">
      <c r="A102" s="33"/>
      <c r="B102" s="48"/>
      <c r="C102" s="49"/>
      <c r="D102" s="49"/>
      <c r="E102" s="49"/>
      <c r="F102" s="49"/>
      <c r="G102" s="49"/>
      <c r="H102" s="49"/>
      <c r="I102" s="126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customHeight="1" ht="6" customFormat="1" s="2">
      <c r="A106" s="33"/>
      <c r="B106" s="50"/>
      <c r="C106" s="51"/>
      <c r="D106" s="51"/>
      <c r="E106" s="51"/>
      <c r="F106" s="51"/>
      <c r="G106" s="51"/>
      <c r="H106" s="51"/>
      <c r="I106" s="127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customHeight="1" ht="24" customFormat="1" s="2">
      <c r="A107" s="33"/>
      <c r="B107" s="34"/>
      <c r="C107" s="22" t="s">
        <v>168</v>
      </c>
      <c r="D107" s="33"/>
      <c r="E107" s="33"/>
      <c r="F107" s="33"/>
      <c r="G107" s="33"/>
      <c r="H107" s="33"/>
      <c r="I107" s="10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customHeight="1" ht="6" customFormat="1" s="2">
      <c r="A108" s="33"/>
      <c r="B108" s="34"/>
      <c r="C108" s="33"/>
      <c r="D108" s="33"/>
      <c r="E108" s="33"/>
      <c r="F108" s="33"/>
      <c r="G108" s="33"/>
      <c r="H108" s="33"/>
      <c r="I108" s="10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customHeight="1" ht="12" customFormat="1" s="2">
      <c r="A109" s="33"/>
      <c r="B109" s="34"/>
      <c r="C109" s="28" t="s">
        <v>14</v>
      </c>
      <c r="D109" s="33"/>
      <c r="E109" s="33"/>
      <c r="F109" s="33"/>
      <c r="G109" s="33"/>
      <c r="H109" s="33"/>
      <c r="I109" s="10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customHeight="1" ht="23" customFormat="1" s="2">
      <c r="A110" s="33"/>
      <c r="B110" s="34"/>
      <c r="C110" s="33"/>
      <c r="D110" s="33"/>
      <c r="E110" s="282" t="str">
        <f>E7</f>
        <v>Výmena vnútorných rozvodov ZTI (voda, kanál) - II. sekcia a stavebné úpravy soc. zariadení – IV. sekcia </v>
      </c>
      <c r="F110" s="283"/>
      <c r="G110" s="283"/>
      <c r="H110" s="283"/>
      <c r="I110" s="10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12" customFormat="1" s="1">
      <c r="B111" s="21"/>
      <c r="C111" s="28" t="s">
        <v>146</v>
      </c>
      <c r="I111" s="99"/>
      <c r="L111" s="21"/>
    </row>
    <row r="112" customHeight="1" ht="16" customFormat="1" s="2">
      <c r="A112" s="33"/>
      <c r="B112" s="34"/>
      <c r="C112" s="33"/>
      <c r="D112" s="33"/>
      <c r="E112" s="282" t="s">
        <v>2167</v>
      </c>
      <c r="F112" s="285"/>
      <c r="G112" s="285"/>
      <c r="H112" s="285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2" customFormat="1" s="2">
      <c r="A113" s="33"/>
      <c r="B113" s="34"/>
      <c r="C113" s="28" t="s">
        <v>148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16" customFormat="1" s="2">
      <c r="A114" s="33"/>
      <c r="B114" s="34"/>
      <c r="C114" s="33"/>
      <c r="D114" s="33"/>
      <c r="E114" s="238" t="str">
        <f>E11</f>
        <v>E.4.1. - VZT - II. sekcia</v>
      </c>
      <c r="F114" s="285"/>
      <c r="G114" s="285"/>
      <c r="H114" s="285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6" customFormat="1" s="2">
      <c r="A115" s="33"/>
      <c r="B115" s="34"/>
      <c r="C115" s="33"/>
      <c r="D115" s="33"/>
      <c r="E115" s="33"/>
      <c r="F115" s="33"/>
      <c r="G115" s="33"/>
      <c r="H115" s="33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12" customFormat="1" s="2">
      <c r="A116" s="33"/>
      <c r="B116" s="34"/>
      <c r="C116" s="28" t="s">
        <v>17</v>
      </c>
      <c r="D116" s="33"/>
      <c r="E116" s="33"/>
      <c r="F116" s="26">
        <f>F14</f>
      </c>
      <c r="G116" s="33"/>
      <c r="H116" s="33"/>
      <c r="I116" s="104" t="s">
        <v>19</v>
      </c>
      <c r="J116" s="56">
        <f>IF(J14="","",J14)</f>
        <v>43950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6" customFormat="1" s="2">
      <c r="A117" s="33"/>
      <c r="B117" s="34"/>
      <c r="C117" s="33"/>
      <c r="D117" s="33"/>
      <c r="E117" s="33"/>
      <c r="F117" s="33"/>
      <c r="G117" s="33"/>
      <c r="H117" s="33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customHeight="1" ht="25" customFormat="1" s="2">
      <c r="A118" s="33"/>
      <c r="B118" s="34"/>
      <c r="C118" s="28" t="s">
        <v>20</v>
      </c>
      <c r="D118" s="33"/>
      <c r="E118" s="33"/>
      <c r="F118" s="26" t="str">
        <f>E17</f>
        <v>UNIVERZITA PAVLA JOZEFA ŠAFÁRIKA V KOŠICIACH</v>
      </c>
      <c r="G118" s="33"/>
      <c r="H118" s="33"/>
      <c r="I118" s="104" t="s">
        <v>26</v>
      </c>
      <c r="J118" s="31" t="str">
        <f>E23</f>
        <v>d.g.A. design graphic architecture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Format="1" s="2">
      <c r="A119" s="33"/>
      <c r="B119" s="34"/>
      <c r="C119" s="28" t="s">
        <v>24</v>
      </c>
      <c r="D119" s="33"/>
      <c r="E119" s="33"/>
      <c r="F119" s="26" t="str">
        <f>IF(E20="","",E20)</f>
        <v>Vyplň údaj</v>
      </c>
      <c r="G119" s="33"/>
      <c r="H119" s="33"/>
      <c r="I119" s="104" t="s">
        <v>30</v>
      </c>
      <c r="J119" s="31">
        <f>E26</f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9" customFormat="1" s="2">
      <c r="A120" s="33"/>
      <c r="B120" s="34"/>
      <c r="C120" s="33"/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29" customFormat="1" s="11">
      <c r="A121" s="142"/>
      <c r="B121" s="143"/>
      <c r="C121" s="144" t="s">
        <v>169</v>
      </c>
      <c r="D121" s="145" t="s">
        <v>57</v>
      </c>
      <c r="E121" s="145" t="s">
        <v>53</v>
      </c>
      <c r="F121" s="145" t="s">
        <v>54</v>
      </c>
      <c r="G121" s="145" t="s">
        <v>170</v>
      </c>
      <c r="H121" s="145" t="s">
        <v>171</v>
      </c>
      <c r="I121" s="146" t="s">
        <v>172</v>
      </c>
      <c r="J121" s="147" t="s">
        <v>154</v>
      </c>
      <c r="K121" s="148" t="s">
        <v>173</v>
      </c>
      <c r="L121" s="149"/>
      <c r="M121" s="63" t="s">
        <v>1</v>
      </c>
      <c r="N121" s="64" t="s">
        <v>36</v>
      </c>
      <c r="O121" s="64" t="s">
        <v>174</v>
      </c>
      <c r="P121" s="64" t="s">
        <v>175</v>
      </c>
      <c r="Q121" s="64" t="s">
        <v>176</v>
      </c>
      <c r="R121" s="64" t="s">
        <v>177</v>
      </c>
      <c r="S121" s="64" t="s">
        <v>178</v>
      </c>
      <c r="T121" s="65" t="s">
        <v>179</v>
      </c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</row>
    <row r="122" customHeight="1" ht="22" customFormat="1" s="2">
      <c r="A122" s="33"/>
      <c r="B122" s="34"/>
      <c r="C122" s="70" t="s">
        <v>155</v>
      </c>
      <c r="D122" s="33"/>
      <c r="E122" s="33"/>
      <c r="F122" s="33"/>
      <c r="G122" s="33"/>
      <c r="H122" s="33"/>
      <c r="I122" s="103"/>
      <c r="J122" s="150">
        <f>BK122</f>
        <v>0</v>
      </c>
      <c r="K122" s="33"/>
      <c r="L122" s="34"/>
      <c r="M122" s="66"/>
      <c r="N122" s="57"/>
      <c r="O122" s="67"/>
      <c r="P122" s="151">
        <f>P123</f>
        <v>0</v>
      </c>
      <c r="Q122" s="67"/>
      <c r="R122" s="151">
        <f>R123</f>
        <v>0</v>
      </c>
      <c r="S122" s="67"/>
      <c r="T122" s="152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71</v>
      </c>
      <c r="AU122" s="18" t="s">
        <v>156</v>
      </c>
      <c r="BK122" s="153">
        <f>BK123</f>
        <v>0</v>
      </c>
    </row>
    <row r="123" customHeight="1" ht="25" customFormat="1" s="12">
      <c r="B123" s="154"/>
      <c r="D123" s="155" t="s">
        <v>71</v>
      </c>
      <c r="E123" s="156" t="s">
        <v>2171</v>
      </c>
      <c r="F123" s="156" t="s">
        <v>2172</v>
      </c>
      <c r="I123" s="157"/>
      <c r="J123" s="158">
        <f>BK123</f>
        <v>0</v>
      </c>
      <c r="L123" s="154"/>
      <c r="M123" s="159"/>
      <c r="N123" s="160"/>
      <c r="O123" s="160"/>
      <c r="P123" s="161">
        <f>P124+SUM(P125:P136)</f>
        <v>0</v>
      </c>
      <c r="Q123" s="160"/>
      <c r="R123" s="161">
        <f>R124+SUM(R125:R136)</f>
        <v>0</v>
      </c>
      <c r="S123" s="160"/>
      <c r="T123" s="162">
        <f>T124+SUM(T125:T136)</f>
        <v>0</v>
      </c>
      <c r="AR123" s="155" t="s">
        <v>79</v>
      </c>
      <c r="AT123" s="163" t="s">
        <v>71</v>
      </c>
      <c r="AU123" s="163" t="s">
        <v>72</v>
      </c>
      <c r="AY123" s="155" t="s">
        <v>182</v>
      </c>
      <c r="BK123" s="164">
        <f>BK124+SUM(BK125:BK136)</f>
        <v>0</v>
      </c>
    </row>
    <row r="124" customHeight="1" ht="16" customFormat="1" s="2">
      <c r="A124" s="33"/>
      <c r="B124" s="167"/>
      <c r="C124" s="217" t="s">
        <v>79</v>
      </c>
      <c r="D124" s="217" t="s">
        <v>602</v>
      </c>
      <c r="E124" s="218" t="s">
        <v>2173</v>
      </c>
      <c r="F124" s="219" t="s">
        <v>2174</v>
      </c>
      <c r="G124" s="220" t="s">
        <v>327</v>
      </c>
      <c r="H124" s="221">
        <v>1</v>
      </c>
      <c r="I124" s="222"/>
      <c r="J124" s="221">
        <f>ROUND(I124*H124,3)</f>
        <v>0</v>
      </c>
      <c r="K124" s="223"/>
      <c r="L124" s="224"/>
      <c r="M124" s="225" t="s">
        <v>1</v>
      </c>
      <c r="N124" s="226" t="s">
        <v>38</v>
      </c>
      <c r="O124" s="59"/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79" t="s">
        <v>1229</v>
      </c>
      <c r="AT124" s="179" t="s">
        <v>602</v>
      </c>
      <c r="AU124" s="179" t="s">
        <v>79</v>
      </c>
      <c r="AY124" s="18" t="s">
        <v>182</v>
      </c>
      <c r="BE124" s="180">
        <f>IF(N124="základná",J124,0)</f>
        <v>0</v>
      </c>
      <c r="BF124" s="180">
        <f>IF(N124="znížená",J124,0)</f>
        <v>0</v>
      </c>
      <c r="BG124" s="180">
        <f>IF(N124="zákl. prenesená",J124,0)</f>
        <v>0</v>
      </c>
      <c r="BH124" s="180">
        <f>IF(N124="zníž. prenesená",J124,0)</f>
        <v>0</v>
      </c>
      <c r="BI124" s="180">
        <f>IF(N124="nulová",J124,0)</f>
        <v>0</v>
      </c>
      <c r="BJ124" s="18" t="s">
        <v>84</v>
      </c>
      <c r="BK124" s="181">
        <f>ROUND(I124*H124,3)</f>
        <v>0</v>
      </c>
      <c r="BL124" s="18" t="s">
        <v>610</v>
      </c>
      <c r="BM124" s="179" t="s">
        <v>84</v>
      </c>
    </row>
    <row r="125" ht="19" customFormat="1" s="2">
      <c r="A125" s="33"/>
      <c r="B125" s="34"/>
      <c r="C125" s="33"/>
      <c r="D125" s="183" t="s">
        <v>1064</v>
      </c>
      <c r="E125" s="33"/>
      <c r="F125" s="227" t="s">
        <v>2175</v>
      </c>
      <c r="G125" s="33"/>
      <c r="H125" s="33"/>
      <c r="I125" s="103"/>
      <c r="J125" s="33"/>
      <c r="K125" s="33"/>
      <c r="L125" s="34"/>
      <c r="M125" s="228"/>
      <c r="N125" s="229"/>
      <c r="O125" s="59"/>
      <c r="P125" s="59"/>
      <c r="Q125" s="59"/>
      <c r="R125" s="59"/>
      <c r="S125" s="59"/>
      <c r="T125" s="60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1064</v>
      </c>
      <c r="AU125" s="18" t="s">
        <v>79</v>
      </c>
    </row>
    <row r="126" customHeight="1" ht="16" customFormat="1" s="2">
      <c r="A126" s="33"/>
      <c r="B126" s="167"/>
      <c r="C126" s="217" t="s">
        <v>84</v>
      </c>
      <c r="D126" s="217" t="s">
        <v>602</v>
      </c>
      <c r="E126" s="218" t="s">
        <v>2176</v>
      </c>
      <c r="F126" s="219" t="s">
        <v>2177</v>
      </c>
      <c r="G126" s="220" t="s">
        <v>327</v>
      </c>
      <c r="H126" s="221">
        <v>2</v>
      </c>
      <c r="I126" s="222"/>
      <c r="J126" s="221">
        <f>ROUND(I126*H126,3)</f>
        <v>0</v>
      </c>
      <c r="K126" s="223"/>
      <c r="L126" s="224"/>
      <c r="M126" s="225" t="s">
        <v>1</v>
      </c>
      <c r="N126" s="226" t="s">
        <v>38</v>
      </c>
      <c r="O126" s="59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9" t="s">
        <v>1229</v>
      </c>
      <c r="AT126" s="179" t="s">
        <v>602</v>
      </c>
      <c r="AU126" s="179" t="s">
        <v>79</v>
      </c>
      <c r="AY126" s="18" t="s">
        <v>182</v>
      </c>
      <c r="BE126" s="180">
        <f>IF(N126="základná",J126,0)</f>
        <v>0</v>
      </c>
      <c r="BF126" s="180">
        <f>IF(N126="znížená",J126,0)</f>
        <v>0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8" t="s">
        <v>84</v>
      </c>
      <c r="BK126" s="181">
        <f>ROUND(I126*H126,3)</f>
        <v>0</v>
      </c>
      <c r="BL126" s="18" t="s">
        <v>610</v>
      </c>
      <c r="BM126" s="179" t="s">
        <v>189</v>
      </c>
    </row>
    <row r="127" customHeight="1" ht="16" customFormat="1" s="2">
      <c r="A127" s="33"/>
      <c r="B127" s="167"/>
      <c r="C127" s="217" t="s">
        <v>89</v>
      </c>
      <c r="D127" s="217" t="s">
        <v>602</v>
      </c>
      <c r="E127" s="218" t="s">
        <v>2178</v>
      </c>
      <c r="F127" s="219" t="s">
        <v>2179</v>
      </c>
      <c r="G127" s="220" t="s">
        <v>327</v>
      </c>
      <c r="H127" s="221">
        <v>1</v>
      </c>
      <c r="I127" s="222"/>
      <c r="J127" s="221">
        <f>ROUND(I127*H127,3)</f>
        <v>0</v>
      </c>
      <c r="K127" s="223"/>
      <c r="L127" s="224"/>
      <c r="M127" s="225" t="s">
        <v>1</v>
      </c>
      <c r="N127" s="226" t="s">
        <v>38</v>
      </c>
      <c r="O127" s="59"/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9" t="s">
        <v>1229</v>
      </c>
      <c r="AT127" s="179" t="s">
        <v>602</v>
      </c>
      <c r="AU127" s="179" t="s">
        <v>79</v>
      </c>
      <c r="AY127" s="18" t="s">
        <v>182</v>
      </c>
      <c r="BE127" s="180">
        <f>IF(N127="základná",J127,0)</f>
        <v>0</v>
      </c>
      <c r="BF127" s="180">
        <f>IF(N127="znížená",J127,0)</f>
        <v>0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8" t="s">
        <v>84</v>
      </c>
      <c r="BK127" s="181">
        <f>ROUND(I127*H127,3)</f>
        <v>0</v>
      </c>
      <c r="BL127" s="18" t="s">
        <v>610</v>
      </c>
      <c r="BM127" s="179" t="s">
        <v>330</v>
      </c>
    </row>
    <row r="128" customHeight="1" ht="16" customFormat="1" s="2">
      <c r="A128" s="33"/>
      <c r="B128" s="167"/>
      <c r="C128" s="217" t="s">
        <v>189</v>
      </c>
      <c r="D128" s="217" t="s">
        <v>602</v>
      </c>
      <c r="E128" s="218" t="s">
        <v>2180</v>
      </c>
      <c r="F128" s="219" t="s">
        <v>2181</v>
      </c>
      <c r="G128" s="220" t="s">
        <v>327</v>
      </c>
      <c r="H128" s="221">
        <v>1</v>
      </c>
      <c r="I128" s="222"/>
      <c r="J128" s="221">
        <f>ROUND(I128*H128,3)</f>
        <v>0</v>
      </c>
      <c r="K128" s="223"/>
      <c r="L128" s="224"/>
      <c r="M128" s="225" t="s">
        <v>1</v>
      </c>
      <c r="N128" s="226" t="s">
        <v>38</v>
      </c>
      <c r="O128" s="59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1229</v>
      </c>
      <c r="AT128" s="179" t="s">
        <v>602</v>
      </c>
      <c r="AU128" s="179" t="s">
        <v>79</v>
      </c>
      <c r="AY128" s="18" t="s">
        <v>182</v>
      </c>
      <c r="BE128" s="180">
        <f>IF(N128="základná",J128,0)</f>
        <v>0</v>
      </c>
      <c r="BF128" s="180">
        <f>IF(N128="znížená",J128,0)</f>
        <v>0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8" t="s">
        <v>84</v>
      </c>
      <c r="BK128" s="181">
        <f>ROUND(I128*H128,3)</f>
        <v>0</v>
      </c>
      <c r="BL128" s="18" t="s">
        <v>610</v>
      </c>
      <c r="BM128" s="179" t="s">
        <v>366</v>
      </c>
    </row>
    <row r="129" customHeight="1" ht="16" customFormat="1" s="2">
      <c r="A129" s="33"/>
      <c r="B129" s="167"/>
      <c r="C129" s="217" t="s">
        <v>249</v>
      </c>
      <c r="D129" s="217" t="s">
        <v>602</v>
      </c>
      <c r="E129" s="218" t="s">
        <v>2182</v>
      </c>
      <c r="F129" s="219" t="s">
        <v>2183</v>
      </c>
      <c r="G129" s="220" t="s">
        <v>327</v>
      </c>
      <c r="H129" s="221">
        <v>1</v>
      </c>
      <c r="I129" s="222"/>
      <c r="J129" s="221">
        <f>ROUND(I129*H129,3)</f>
        <v>0</v>
      </c>
      <c r="K129" s="223"/>
      <c r="L129" s="224"/>
      <c r="M129" s="225" t="s">
        <v>1</v>
      </c>
      <c r="N129" s="22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1229</v>
      </c>
      <c r="AT129" s="179" t="s">
        <v>602</v>
      </c>
      <c r="AU129" s="179" t="s">
        <v>79</v>
      </c>
      <c r="AY129" s="18" t="s">
        <v>182</v>
      </c>
      <c r="BE129" s="180">
        <f>IF(N129="základná",J129,0)</f>
        <v>0</v>
      </c>
      <c r="BF129" s="180">
        <f>IF(N129="znížená",J129,0)</f>
        <v>0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8" t="s">
        <v>84</v>
      </c>
      <c r="BK129" s="181">
        <f>ROUND(I129*H129,3)</f>
        <v>0</v>
      </c>
      <c r="BL129" s="18" t="s">
        <v>610</v>
      </c>
      <c r="BM129" s="179" t="s">
        <v>440</v>
      </c>
    </row>
    <row r="130" ht="19" customFormat="1" s="2">
      <c r="A130" s="33"/>
      <c r="B130" s="34"/>
      <c r="C130" s="33"/>
      <c r="D130" s="183" t="s">
        <v>1064</v>
      </c>
      <c r="E130" s="33"/>
      <c r="F130" s="227" t="s">
        <v>2184</v>
      </c>
      <c r="G130" s="33"/>
      <c r="H130" s="33"/>
      <c r="I130" s="103"/>
      <c r="J130" s="33"/>
      <c r="K130" s="33"/>
      <c r="L130" s="34"/>
      <c r="M130" s="228"/>
      <c r="N130" s="229"/>
      <c r="O130" s="59"/>
      <c r="P130" s="59"/>
      <c r="Q130" s="59"/>
      <c r="R130" s="59"/>
      <c r="S130" s="59"/>
      <c r="T130" s="60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1064</v>
      </c>
      <c r="AU130" s="18" t="s">
        <v>79</v>
      </c>
    </row>
    <row r="131" customHeight="1" ht="21" customFormat="1" s="2">
      <c r="A131" s="33"/>
      <c r="B131" s="167"/>
      <c r="C131" s="217" t="s">
        <v>330</v>
      </c>
      <c r="D131" s="217" t="s">
        <v>602</v>
      </c>
      <c r="E131" s="218" t="s">
        <v>2185</v>
      </c>
      <c r="F131" s="219" t="s">
        <v>2186</v>
      </c>
      <c r="G131" s="220" t="s">
        <v>327</v>
      </c>
      <c r="H131" s="221">
        <v>1</v>
      </c>
      <c r="I131" s="222"/>
      <c r="J131" s="221">
        <f>ROUND(I131*H131,3)</f>
        <v>0</v>
      </c>
      <c r="K131" s="223"/>
      <c r="L131" s="224"/>
      <c r="M131" s="225" t="s">
        <v>1</v>
      </c>
      <c r="N131" s="22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1229</v>
      </c>
      <c r="AT131" s="179" t="s">
        <v>602</v>
      </c>
      <c r="AU131" s="179" t="s">
        <v>79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610</v>
      </c>
      <c r="BM131" s="179" t="s">
        <v>449</v>
      </c>
    </row>
    <row r="132" customHeight="1" ht="21" customFormat="1" s="2">
      <c r="A132" s="33"/>
      <c r="B132" s="167"/>
      <c r="C132" s="217" t="s">
        <v>360</v>
      </c>
      <c r="D132" s="217" t="s">
        <v>602</v>
      </c>
      <c r="E132" s="218" t="s">
        <v>2187</v>
      </c>
      <c r="F132" s="219" t="s">
        <v>2188</v>
      </c>
      <c r="G132" s="220" t="s">
        <v>327</v>
      </c>
      <c r="H132" s="221">
        <v>32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1229</v>
      </c>
      <c r="AT132" s="179" t="s">
        <v>602</v>
      </c>
      <c r="AU132" s="179" t="s">
        <v>79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610</v>
      </c>
      <c r="BM132" s="179" t="s">
        <v>458</v>
      </c>
    </row>
    <row r="133" customHeight="1" ht="16" customFormat="1" s="2">
      <c r="A133" s="33"/>
      <c r="B133" s="167"/>
      <c r="C133" s="217" t="s">
        <v>366</v>
      </c>
      <c r="D133" s="217" t="s">
        <v>602</v>
      </c>
      <c r="E133" s="218" t="s">
        <v>2189</v>
      </c>
      <c r="F133" s="219" t="s">
        <v>2190</v>
      </c>
      <c r="G133" s="220" t="s">
        <v>327</v>
      </c>
      <c r="H133" s="221">
        <v>32</v>
      </c>
      <c r="I133" s="222"/>
      <c r="J133" s="221">
        <f>ROUND(I133*H133,3)</f>
        <v>0</v>
      </c>
      <c r="K133" s="223"/>
      <c r="L133" s="224"/>
      <c r="M133" s="225" t="s">
        <v>1</v>
      </c>
      <c r="N133" s="22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1229</v>
      </c>
      <c r="AT133" s="179" t="s">
        <v>602</v>
      </c>
      <c r="AU133" s="179" t="s">
        <v>79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610</v>
      </c>
      <c r="BM133" s="179" t="s">
        <v>468</v>
      </c>
    </row>
    <row r="134" customHeight="1" ht="16" customFormat="1" s="2">
      <c r="A134" s="33"/>
      <c r="B134" s="167"/>
      <c r="C134" s="217" t="s">
        <v>183</v>
      </c>
      <c r="D134" s="217" t="s">
        <v>602</v>
      </c>
      <c r="E134" s="218" t="s">
        <v>2191</v>
      </c>
      <c r="F134" s="219" t="s">
        <v>2192</v>
      </c>
      <c r="G134" s="220" t="s">
        <v>2193</v>
      </c>
      <c r="H134" s="221">
        <v>48</v>
      </c>
      <c r="I134" s="222"/>
      <c r="J134" s="221">
        <f>ROUND(I134*H134,3)</f>
        <v>0</v>
      </c>
      <c r="K134" s="223"/>
      <c r="L134" s="224"/>
      <c r="M134" s="225" t="s">
        <v>1</v>
      </c>
      <c r="N134" s="22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1229</v>
      </c>
      <c r="AT134" s="179" t="s">
        <v>602</v>
      </c>
      <c r="AU134" s="179" t="s">
        <v>79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610</v>
      </c>
      <c r="BM134" s="179" t="s">
        <v>475</v>
      </c>
    </row>
    <row r="135" customHeight="1" ht="21" customFormat="1" s="2">
      <c r="A135" s="33"/>
      <c r="B135" s="167"/>
      <c r="C135" s="217" t="s">
        <v>440</v>
      </c>
      <c r="D135" s="217" t="s">
        <v>602</v>
      </c>
      <c r="E135" s="218" t="s">
        <v>2194</v>
      </c>
      <c r="F135" s="219" t="s">
        <v>2195</v>
      </c>
      <c r="G135" s="220" t="s">
        <v>327</v>
      </c>
      <c r="H135" s="221">
        <v>32</v>
      </c>
      <c r="I135" s="222"/>
      <c r="J135" s="221">
        <f>ROUND(I135*H135,3)</f>
        <v>0</v>
      </c>
      <c r="K135" s="223"/>
      <c r="L135" s="224"/>
      <c r="M135" s="225" t="s">
        <v>1</v>
      </c>
      <c r="N135" s="22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1229</v>
      </c>
      <c r="AT135" s="179" t="s">
        <v>602</v>
      </c>
      <c r="AU135" s="179" t="s">
        <v>79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610</v>
      </c>
      <c r="BM135" s="179" t="s">
        <v>7</v>
      </c>
    </row>
    <row r="136" customHeight="1" ht="22" customFormat="1" s="12">
      <c r="B136" s="154"/>
      <c r="D136" s="155" t="s">
        <v>71</v>
      </c>
      <c r="E136" s="165" t="s">
        <v>2196</v>
      </c>
      <c r="F136" s="165" t="s">
        <v>2197</v>
      </c>
      <c r="I136" s="157"/>
      <c r="J136" s="166">
        <f>BK136</f>
        <v>0</v>
      </c>
      <c r="L136" s="154"/>
      <c r="M136" s="159"/>
      <c r="N136" s="160"/>
      <c r="O136" s="160"/>
      <c r="P136" s="161">
        <f>SUM(P137:P150)</f>
        <v>0</v>
      </c>
      <c r="Q136" s="160"/>
      <c r="R136" s="161">
        <f>SUM(R137:R150)</f>
        <v>0</v>
      </c>
      <c r="S136" s="160"/>
      <c r="T136" s="162">
        <f>SUM(T137:T150)</f>
        <v>0</v>
      </c>
      <c r="AR136" s="155" t="s">
        <v>79</v>
      </c>
      <c r="AT136" s="163" t="s">
        <v>71</v>
      </c>
      <c r="AU136" s="163" t="s">
        <v>79</v>
      </c>
      <c r="AY136" s="155" t="s">
        <v>182</v>
      </c>
      <c r="BK136" s="164">
        <f>SUM(BK137:BK150)</f>
        <v>0</v>
      </c>
    </row>
    <row r="137" customHeight="1" ht="16" customFormat="1" s="2">
      <c r="A137" s="33"/>
      <c r="B137" s="167"/>
      <c r="C137" s="217" t="s">
        <v>445</v>
      </c>
      <c r="D137" s="217" t="s">
        <v>602</v>
      </c>
      <c r="E137" s="218" t="s">
        <v>2198</v>
      </c>
      <c r="F137" s="219" t="s">
        <v>2199</v>
      </c>
      <c r="G137" s="220" t="s">
        <v>305</v>
      </c>
      <c r="H137" s="221">
        <v>5</v>
      </c>
      <c r="I137" s="222"/>
      <c r="J137" s="221">
        <f>ROUND(I137*H137,3)</f>
        <v>0</v>
      </c>
      <c r="K137" s="223"/>
      <c r="L137" s="224"/>
      <c r="M137" s="225" t="s">
        <v>1</v>
      </c>
      <c r="N137" s="22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1229</v>
      </c>
      <c r="AT137" s="179" t="s">
        <v>602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610</v>
      </c>
      <c r="BM137" s="179" t="s">
        <v>511</v>
      </c>
    </row>
    <row r="138" customHeight="1" ht="16" customFormat="1" s="2">
      <c r="A138" s="33"/>
      <c r="B138" s="167"/>
      <c r="C138" s="217" t="s">
        <v>449</v>
      </c>
      <c r="D138" s="217" t="s">
        <v>602</v>
      </c>
      <c r="E138" s="218" t="s">
        <v>2200</v>
      </c>
      <c r="F138" s="219" t="s">
        <v>2201</v>
      </c>
      <c r="G138" s="220" t="s">
        <v>305</v>
      </c>
      <c r="H138" s="221">
        <v>7</v>
      </c>
      <c r="I138" s="222"/>
      <c r="J138" s="221">
        <f>ROUND(I138*H138,3)</f>
        <v>0</v>
      </c>
      <c r="K138" s="223"/>
      <c r="L138" s="224"/>
      <c r="M138" s="225" t="s">
        <v>1</v>
      </c>
      <c r="N138" s="22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1229</v>
      </c>
      <c r="AT138" s="179" t="s">
        <v>602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610</v>
      </c>
      <c r="BM138" s="179" t="s">
        <v>532</v>
      </c>
    </row>
    <row r="139" customHeight="1" ht="21" customFormat="1" s="2">
      <c r="A139" s="33"/>
      <c r="B139" s="167"/>
      <c r="C139" s="217" t="s">
        <v>454</v>
      </c>
      <c r="D139" s="217" t="s">
        <v>602</v>
      </c>
      <c r="E139" s="218" t="s">
        <v>2202</v>
      </c>
      <c r="F139" s="219" t="s">
        <v>2203</v>
      </c>
      <c r="G139" s="220" t="s">
        <v>1776</v>
      </c>
      <c r="H139" s="221">
        <v>4</v>
      </c>
      <c r="I139" s="222"/>
      <c r="J139" s="221">
        <f>ROUND(I139*H139,3)</f>
        <v>0</v>
      </c>
      <c r="K139" s="223"/>
      <c r="L139" s="224"/>
      <c r="M139" s="225" t="s">
        <v>1</v>
      </c>
      <c r="N139" s="22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1229</v>
      </c>
      <c r="AT139" s="179" t="s">
        <v>602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610</v>
      </c>
      <c r="BM139" s="179" t="s">
        <v>557</v>
      </c>
    </row>
    <row r="140" customHeight="1" ht="16" customFormat="1" s="2">
      <c r="A140" s="33"/>
      <c r="B140" s="167"/>
      <c r="C140" s="217" t="s">
        <v>458</v>
      </c>
      <c r="D140" s="217" t="s">
        <v>602</v>
      </c>
      <c r="E140" s="218" t="s">
        <v>2204</v>
      </c>
      <c r="F140" s="219" t="s">
        <v>2205</v>
      </c>
      <c r="G140" s="220" t="s">
        <v>1776</v>
      </c>
      <c r="H140" s="221">
        <v>1</v>
      </c>
      <c r="I140" s="222"/>
      <c r="J140" s="221">
        <f>ROUND(I140*H140,3)</f>
        <v>0</v>
      </c>
      <c r="K140" s="223"/>
      <c r="L140" s="224"/>
      <c r="M140" s="225" t="s">
        <v>1</v>
      </c>
      <c r="N140" s="22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1229</v>
      </c>
      <c r="AT140" s="179" t="s">
        <v>602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610</v>
      </c>
      <c r="BM140" s="179" t="s">
        <v>606</v>
      </c>
    </row>
    <row r="141" customHeight="1" ht="21" customFormat="1" s="2">
      <c r="A141" s="33"/>
      <c r="B141" s="167"/>
      <c r="C141" s="168" t="s">
        <v>463</v>
      </c>
      <c r="D141" s="168" t="s">
        <v>185</v>
      </c>
      <c r="E141" s="169" t="s">
        <v>2206</v>
      </c>
      <c r="F141" s="170" t="s">
        <v>2207</v>
      </c>
      <c r="G141" s="171" t="s">
        <v>1776</v>
      </c>
      <c r="H141" s="172">
        <v>1</v>
      </c>
      <c r="I141" s="173"/>
      <c r="J141" s="172">
        <f>ROUND(I141*H141,3)</f>
        <v>0</v>
      </c>
      <c r="K141" s="174"/>
      <c r="L141" s="34"/>
      <c r="M141" s="175" t="s">
        <v>1</v>
      </c>
      <c r="N141" s="17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610</v>
      </c>
      <c r="AT141" s="179" t="s">
        <v>185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610</v>
      </c>
      <c r="BM141" s="179" t="s">
        <v>623</v>
      </c>
    </row>
    <row r="142" ht="29" customFormat="1" s="2">
      <c r="A142" s="33"/>
      <c r="B142" s="34"/>
      <c r="C142" s="33"/>
      <c r="D142" s="183" t="s">
        <v>1064</v>
      </c>
      <c r="E142" s="33"/>
      <c r="F142" s="227" t="s">
        <v>2208</v>
      </c>
      <c r="G142" s="33"/>
      <c r="H142" s="33"/>
      <c r="I142" s="103"/>
      <c r="J142" s="33"/>
      <c r="K142" s="33"/>
      <c r="L142" s="34"/>
      <c r="M142" s="228"/>
      <c r="N142" s="229"/>
      <c r="O142" s="59"/>
      <c r="P142" s="59"/>
      <c r="Q142" s="59"/>
      <c r="R142" s="59"/>
      <c r="S142" s="59"/>
      <c r="T142" s="60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1064</v>
      </c>
      <c r="AU142" s="18" t="s">
        <v>84</v>
      </c>
    </row>
    <row r="143" customHeight="1" ht="16" customFormat="1" s="2">
      <c r="A143" s="33"/>
      <c r="B143" s="167"/>
      <c r="C143" s="168" t="s">
        <v>468</v>
      </c>
      <c r="D143" s="168" t="s">
        <v>185</v>
      </c>
      <c r="E143" s="169" t="s">
        <v>2209</v>
      </c>
      <c r="F143" s="170" t="s">
        <v>2210</v>
      </c>
      <c r="G143" s="171" t="s">
        <v>2211</v>
      </c>
      <c r="H143" s="172">
        <v>1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610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610</v>
      </c>
      <c r="BM143" s="179" t="s">
        <v>620</v>
      </c>
    </row>
    <row r="144" ht="48" customFormat="1" s="2">
      <c r="A144" s="33"/>
      <c r="B144" s="34"/>
      <c r="C144" s="33"/>
      <c r="D144" s="183" t="s">
        <v>1064</v>
      </c>
      <c r="E144" s="33"/>
      <c r="F144" s="227" t="s">
        <v>2212</v>
      </c>
      <c r="G144" s="33"/>
      <c r="H144" s="33"/>
      <c r="I144" s="103"/>
      <c r="J144" s="33"/>
      <c r="K144" s="33"/>
      <c r="L144" s="34"/>
      <c r="M144" s="228"/>
      <c r="N144" s="229"/>
      <c r="O144" s="59"/>
      <c r="P144" s="59"/>
      <c r="Q144" s="59"/>
      <c r="R144" s="59"/>
      <c r="S144" s="59"/>
      <c r="T144" s="60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1064</v>
      </c>
      <c r="AU144" s="18" t="s">
        <v>84</v>
      </c>
    </row>
    <row r="145" customHeight="1" ht="21" customFormat="1" s="2">
      <c r="A145" s="33"/>
      <c r="B145" s="167"/>
      <c r="C145" s="168" t="s">
        <v>348</v>
      </c>
      <c r="D145" s="168" t="s">
        <v>185</v>
      </c>
      <c r="E145" s="169" t="s">
        <v>2213</v>
      </c>
      <c r="F145" s="170" t="s">
        <v>2214</v>
      </c>
      <c r="G145" s="171" t="s">
        <v>2215</v>
      </c>
      <c r="H145" s="172">
        <v>1</v>
      </c>
      <c r="I145" s="173"/>
      <c r="J145" s="172">
        <f>ROUND(I145*H145,3)</f>
        <v>0</v>
      </c>
      <c r="K145" s="174"/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610</v>
      </c>
      <c r="AT145" s="179" t="s">
        <v>185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610</v>
      </c>
      <c r="BM145" s="179" t="s">
        <v>2216</v>
      </c>
    </row>
    <row r="146" ht="48" customFormat="1" s="2">
      <c r="A146" s="33"/>
      <c r="B146" s="34"/>
      <c r="C146" s="33"/>
      <c r="D146" s="183" t="s">
        <v>1064</v>
      </c>
      <c r="E146" s="33"/>
      <c r="F146" s="227" t="s">
        <v>2212</v>
      </c>
      <c r="G146" s="33"/>
      <c r="H146" s="33"/>
      <c r="I146" s="103"/>
      <c r="J146" s="33"/>
      <c r="K146" s="33"/>
      <c r="L146" s="34"/>
      <c r="M146" s="228"/>
      <c r="N146" s="229"/>
      <c r="O146" s="59"/>
      <c r="P146" s="59"/>
      <c r="Q146" s="59"/>
      <c r="R146" s="59"/>
      <c r="S146" s="59"/>
      <c r="T146" s="60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1064</v>
      </c>
      <c r="AU146" s="18" t="s">
        <v>84</v>
      </c>
    </row>
    <row r="147" customHeight="1" ht="16" customFormat="1" s="2">
      <c r="A147" s="33"/>
      <c r="B147" s="167"/>
      <c r="C147" s="168" t="s">
        <v>475</v>
      </c>
      <c r="D147" s="168" t="s">
        <v>185</v>
      </c>
      <c r="E147" s="169" t="s">
        <v>2217</v>
      </c>
      <c r="F147" s="170" t="s">
        <v>2218</v>
      </c>
      <c r="G147" s="171" t="s">
        <v>1776</v>
      </c>
      <c r="H147" s="172">
        <v>1</v>
      </c>
      <c r="I147" s="173"/>
      <c r="J147" s="172">
        <f>ROUND(I147*H147,3)</f>
        <v>0</v>
      </c>
      <c r="K147" s="174"/>
      <c r="L147" s="34"/>
      <c r="M147" s="175" t="s">
        <v>1</v>
      </c>
      <c r="N147" s="17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610</v>
      </c>
      <c r="AT147" s="179" t="s">
        <v>185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610</v>
      </c>
      <c r="BM147" s="179" t="s">
        <v>2219</v>
      </c>
    </row>
    <row r="148" ht="48" customFormat="1" s="2">
      <c r="A148" s="33"/>
      <c r="B148" s="34"/>
      <c r="C148" s="33"/>
      <c r="D148" s="183" t="s">
        <v>1064</v>
      </c>
      <c r="E148" s="33"/>
      <c r="F148" s="227" t="s">
        <v>2212</v>
      </c>
      <c r="G148" s="33"/>
      <c r="H148" s="33"/>
      <c r="I148" s="103"/>
      <c r="J148" s="33"/>
      <c r="K148" s="33"/>
      <c r="L148" s="34"/>
      <c r="M148" s="228"/>
      <c r="N148" s="229"/>
      <c r="O148" s="59"/>
      <c r="P148" s="59"/>
      <c r="Q148" s="59"/>
      <c r="R148" s="59"/>
      <c r="S148" s="59"/>
      <c r="T148" s="60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1064</v>
      </c>
      <c r="AU148" s="18" t="s">
        <v>84</v>
      </c>
    </row>
    <row r="149" customHeight="1" ht="16" customFormat="1" s="2">
      <c r="A149" s="33"/>
      <c r="B149" s="167"/>
      <c r="C149" s="168" t="s">
        <v>387</v>
      </c>
      <c r="D149" s="168" t="s">
        <v>185</v>
      </c>
      <c r="E149" s="169" t="s">
        <v>2220</v>
      </c>
      <c r="F149" s="170" t="s">
        <v>2221</v>
      </c>
      <c r="G149" s="171" t="s">
        <v>2222</v>
      </c>
      <c r="H149" s="172">
        <v>1</v>
      </c>
      <c r="I149" s="173"/>
      <c r="J149" s="172">
        <f>ROUND(I149*H149,3)</f>
        <v>0</v>
      </c>
      <c r="K149" s="174"/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610</v>
      </c>
      <c r="AT149" s="179" t="s">
        <v>185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610</v>
      </c>
      <c r="BM149" s="179" t="s">
        <v>2223</v>
      </c>
    </row>
    <row r="150" ht="48" customFormat="1" s="2">
      <c r="A150" s="33"/>
      <c r="B150" s="34"/>
      <c r="C150" s="33"/>
      <c r="D150" s="183" t="s">
        <v>1064</v>
      </c>
      <c r="E150" s="33"/>
      <c r="F150" s="227" t="s">
        <v>2212</v>
      </c>
      <c r="G150" s="33"/>
      <c r="H150" s="33"/>
      <c r="I150" s="103"/>
      <c r="J150" s="33"/>
      <c r="K150" s="33"/>
      <c r="L150" s="34"/>
      <c r="M150" s="235"/>
      <c r="N150" s="236"/>
      <c r="O150" s="232"/>
      <c r="P150" s="232"/>
      <c r="Q150" s="232"/>
      <c r="R150" s="232"/>
      <c r="S150" s="232"/>
      <c r="T150" s="237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8" t="s">
        <v>1064</v>
      </c>
      <c r="AU150" s="18" t="s">
        <v>84</v>
      </c>
    </row>
    <row r="151" customHeight="1" ht="6" customFormat="1" s="2">
      <c r="A151" s="33"/>
      <c r="B151" s="48"/>
      <c r="C151" s="49"/>
      <c r="D151" s="49"/>
      <c r="E151" s="49"/>
      <c r="F151" s="49"/>
      <c r="G151" s="49"/>
      <c r="H151" s="49"/>
      <c r="I151" s="126"/>
      <c r="J151" s="49"/>
      <c r="K151" s="49"/>
      <c r="L151" s="34"/>
      <c r="M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</sheetData>
  <autoFilter ref="C121:K150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141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customHeight="1" ht="12" customFormat="1" s="1">
      <c r="B8" s="21"/>
      <c r="D8" s="28" t="s">
        <v>146</v>
      </c>
      <c r="I8" s="99"/>
      <c r="L8" s="21"/>
    </row>
    <row r="9" customHeight="1" ht="16" customFormat="1" s="2">
      <c r="A9" s="33"/>
      <c r="B9" s="34"/>
      <c r="C9" s="33"/>
      <c r="D9" s="33"/>
      <c r="E9" s="282" t="s">
        <v>2167</v>
      </c>
      <c r="F9" s="285"/>
      <c r="G9" s="285"/>
      <c r="H9" s="285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customHeight="1" ht="12" customFormat="1" s="2">
      <c r="A10" s="33"/>
      <c r="B10" s="34"/>
      <c r="C10" s="33"/>
      <c r="D10" s="28" t="s">
        <v>148</v>
      </c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customHeight="1" ht="16" customFormat="1" s="2">
      <c r="A11" s="33"/>
      <c r="B11" s="34"/>
      <c r="C11" s="33"/>
      <c r="D11" s="33"/>
      <c r="E11" s="238" t="s">
        <v>2224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ht="11" customFormat="1" s="2">
      <c r="A12" s="33"/>
      <c r="B12" s="34"/>
      <c r="C12" s="33"/>
      <c r="D12" s="33"/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2" customFormat="1" s="2">
      <c r="A13" s="33"/>
      <c r="B13" s="34"/>
      <c r="C13" s="33"/>
      <c r="D13" s="28" t="s">
        <v>15</v>
      </c>
      <c r="E13" s="33"/>
      <c r="F13" s="26" t="s">
        <v>1</v>
      </c>
      <c r="G13" s="33"/>
      <c r="H13" s="33"/>
      <c r="I13" s="104" t="s">
        <v>16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customHeight="1" ht="12" customFormat="1" s="2">
      <c r="A14" s="33"/>
      <c r="B14" s="34"/>
      <c r="C14" s="33"/>
      <c r="D14" s="28" t="s">
        <v>17</v>
      </c>
      <c r="E14" s="33"/>
      <c r="F14" s="26" t="s">
        <v>18</v>
      </c>
      <c r="G14" s="33"/>
      <c r="H14" s="33"/>
      <c r="I14" s="104" t="s">
        <v>19</v>
      </c>
      <c r="J14" s="56">
        <f>'Rekapitulácia stavby'!AN8</f>
        <v>43950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0" customFormat="1" s="2">
      <c r="A15" s="33"/>
      <c r="B15" s="34"/>
      <c r="C15" s="33"/>
      <c r="D15" s="33"/>
      <c r="E15" s="33"/>
      <c r="F15" s="33"/>
      <c r="G15" s="33"/>
      <c r="H15" s="33"/>
      <c r="I15" s="10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20</v>
      </c>
      <c r="E16" s="33"/>
      <c r="F16" s="33"/>
      <c r="G16" s="33"/>
      <c r="H16" s="33"/>
      <c r="I16" s="104" t="s">
        <v>21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8" customFormat="1" s="2">
      <c r="A17" s="33"/>
      <c r="B17" s="34"/>
      <c r="C17" s="33"/>
      <c r="D17" s="33"/>
      <c r="E17" s="26" t="s">
        <v>22</v>
      </c>
      <c r="F17" s="33"/>
      <c r="G17" s="33"/>
      <c r="H17" s="33"/>
      <c r="I17" s="104" t="s">
        <v>23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6" customFormat="1" s="2">
      <c r="A18" s="33"/>
      <c r="B18" s="34"/>
      <c r="C18" s="33"/>
      <c r="D18" s="33"/>
      <c r="E18" s="33"/>
      <c r="F18" s="33"/>
      <c r="G18" s="33"/>
      <c r="H18" s="33"/>
      <c r="I18" s="10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2" customFormat="1" s="2">
      <c r="A19" s="33"/>
      <c r="B19" s="34"/>
      <c r="C19" s="33"/>
      <c r="D19" s="28" t="s">
        <v>24</v>
      </c>
      <c r="E19" s="33"/>
      <c r="F19" s="33"/>
      <c r="G19" s="33"/>
      <c r="H19" s="33"/>
      <c r="I19" s="104" t="s">
        <v>21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18" customFormat="1" s="2">
      <c r="A20" s="33"/>
      <c r="B20" s="34"/>
      <c r="C20" s="33"/>
      <c r="D20" s="33"/>
      <c r="E20" s="286" t="str">
        <f>'Rekapitulácia stavby'!E14</f>
        <v>Vyplň údaj</v>
      </c>
      <c r="F20" s="265"/>
      <c r="G20" s="265"/>
      <c r="H20" s="265"/>
      <c r="I20" s="104" t="s">
        <v>23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6" customFormat="1" s="2">
      <c r="A21" s="33"/>
      <c r="B21" s="34"/>
      <c r="C21" s="33"/>
      <c r="D21" s="33"/>
      <c r="E21" s="33"/>
      <c r="F21" s="33"/>
      <c r="G21" s="33"/>
      <c r="H21" s="33"/>
      <c r="I21" s="10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2" customFormat="1" s="2">
      <c r="A22" s="33"/>
      <c r="B22" s="34"/>
      <c r="C22" s="33"/>
      <c r="D22" s="28" t="s">
        <v>26</v>
      </c>
      <c r="E22" s="33"/>
      <c r="F22" s="33"/>
      <c r="G22" s="33"/>
      <c r="H22" s="33"/>
      <c r="I22" s="104" t="s">
        <v>21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18" customFormat="1" s="2">
      <c r="A23" s="33"/>
      <c r="B23" s="34"/>
      <c r="C23" s="33"/>
      <c r="D23" s="33"/>
      <c r="E23" s="26" t="s">
        <v>27</v>
      </c>
      <c r="F23" s="33"/>
      <c r="G23" s="33"/>
      <c r="H23" s="33"/>
      <c r="I23" s="104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6" customFormat="1" s="2">
      <c r="A24" s="33"/>
      <c r="B24" s="34"/>
      <c r="C24" s="33"/>
      <c r="D24" s="33"/>
      <c r="E24" s="33"/>
      <c r="F24" s="33"/>
      <c r="G24" s="33"/>
      <c r="H24" s="33"/>
      <c r="I24" s="10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2" customFormat="1" s="2">
      <c r="A25" s="33"/>
      <c r="B25" s="34"/>
      <c r="C25" s="33"/>
      <c r="D25" s="28" t="s">
        <v>30</v>
      </c>
      <c r="E25" s="33"/>
      <c r="F25" s="33"/>
      <c r="G25" s="33"/>
      <c r="H25" s="33"/>
      <c r="I25" s="104" t="s">
        <v>21</v>
      </c>
      <c r="J25" s="26">
        <f>IF('Rekapitulácia stavby'!AN19="","",'Rekapitulácia stavby'!AN19)</f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18" customFormat="1" s="2">
      <c r="A26" s="33"/>
      <c r="B26" s="34"/>
      <c r="C26" s="33"/>
      <c r="D26" s="33"/>
      <c r="E26" s="26">
        <f>IF('Rekapitulácia stavby'!E20="","",'Rekapitulácia stavby'!E20)</f>
      </c>
      <c r="F26" s="33"/>
      <c r="G26" s="33"/>
      <c r="H26" s="33"/>
      <c r="I26" s="104" t="s">
        <v>23</v>
      </c>
      <c r="J26" s="26">
        <f>IF('Rekapitulácia stavby'!AN20="","",'Rekapitulácia stavby'!AN20)</f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6" customFormat="1" s="2">
      <c r="A27" s="33"/>
      <c r="B27" s="34"/>
      <c r="C27" s="33"/>
      <c r="D27" s="33"/>
      <c r="E27" s="33"/>
      <c r="F27" s="33"/>
      <c r="G27" s="33"/>
      <c r="H27" s="33"/>
      <c r="I27" s="10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2" customFormat="1" s="2">
      <c r="A28" s="33"/>
      <c r="B28" s="34"/>
      <c r="C28" s="33"/>
      <c r="D28" s="28" t="s">
        <v>31</v>
      </c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16" customFormat="1" s="8">
      <c r="A29" s="105"/>
      <c r="B29" s="106"/>
      <c r="C29" s="105"/>
      <c r="D29" s="105"/>
      <c r="E29" s="270" t="s">
        <v>1</v>
      </c>
      <c r="F29" s="270"/>
      <c r="G29" s="270"/>
      <c r="H29" s="270"/>
      <c r="I29" s="107"/>
      <c r="J29" s="105"/>
      <c r="K29" s="105"/>
      <c r="L29" s="108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customHeight="1" ht="6" customFormat="1" s="2">
      <c r="A30" s="33"/>
      <c r="B30" s="34"/>
      <c r="C30" s="33"/>
      <c r="D30" s="33"/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6" customFormat="1" s="2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customHeight="1" ht="24" customFormat="1" s="2">
      <c r="A32" s="33"/>
      <c r="B32" s="34"/>
      <c r="C32" s="33"/>
      <c r="D32" s="110" t="s">
        <v>32</v>
      </c>
      <c r="E32" s="33"/>
      <c r="F32" s="33"/>
      <c r="G32" s="33"/>
      <c r="H32" s="33"/>
      <c r="I32" s="103"/>
      <c r="J32" s="72">
        <f>ROUND(J121,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14" customFormat="1" s="2">
      <c r="A34" s="33"/>
      <c r="B34" s="34"/>
      <c r="C34" s="33"/>
      <c r="D34" s="33"/>
      <c r="E34" s="33"/>
      <c r="F34" s="37" t="s">
        <v>34</v>
      </c>
      <c r="G34" s="33"/>
      <c r="H34" s="33"/>
      <c r="I34" s="111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14" customFormat="1" s="2">
      <c r="A35" s="33"/>
      <c r="B35" s="34"/>
      <c r="C35" s="33"/>
      <c r="D35" s="102" t="s">
        <v>36</v>
      </c>
      <c r="E35" s="28" t="s">
        <v>37</v>
      </c>
      <c r="F35" s="112">
        <f>ROUND((SUM(BE121:BE138)),  2)</f>
        <v>0</v>
      </c>
      <c r="G35" s="33"/>
      <c r="H35" s="33"/>
      <c r="I35" s="113">
        <v>0.2</v>
      </c>
      <c r="J35" s="112">
        <f>ROUND(((SUM(BE121:BE138))*I35),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28" t="s">
        <v>38</v>
      </c>
      <c r="F36" s="112">
        <f>ROUND((SUM(BF121:BF138)),  2)</f>
        <v>0</v>
      </c>
      <c r="G36" s="33"/>
      <c r="H36" s="33"/>
      <c r="I36" s="113">
        <v>0.2</v>
      </c>
      <c r="J36" s="112">
        <f>ROUND(((SUM(BF121:BF138))*I36),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hidden="1" customFormat="1" s="2">
      <c r="A37" s="33"/>
      <c r="B37" s="34"/>
      <c r="C37" s="33"/>
      <c r="D37" s="33"/>
      <c r="E37" s="28" t="s">
        <v>39</v>
      </c>
      <c r="F37" s="112">
        <f>ROUND((SUM(BG121:BG138)),  2)</f>
        <v>0</v>
      </c>
      <c r="G37" s="33"/>
      <c r="H37" s="33"/>
      <c r="I37" s="113">
        <v>0.2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hidden="1" customFormat="1" s="2">
      <c r="A38" s="33"/>
      <c r="B38" s="34"/>
      <c r="C38" s="33"/>
      <c r="D38" s="33"/>
      <c r="E38" s="28" t="s">
        <v>40</v>
      </c>
      <c r="F38" s="112">
        <f>ROUND((SUM(BH121:BH138)),  2)</f>
        <v>0</v>
      </c>
      <c r="G38" s="33"/>
      <c r="H38" s="33"/>
      <c r="I38" s="113">
        <v>0.2</v>
      </c>
      <c r="J38" s="112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41</v>
      </c>
      <c r="F39" s="112">
        <f>ROUND((SUM(BI121:BI138)),  2)</f>
        <v>0</v>
      </c>
      <c r="G39" s="33"/>
      <c r="H39" s="33"/>
      <c r="I39" s="113">
        <v>0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6" customFormat="1" s="2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24" customFormat="1" s="2">
      <c r="A41" s="33"/>
      <c r="B41" s="34"/>
      <c r="C41" s="114"/>
      <c r="D41" s="115" t="s">
        <v>42</v>
      </c>
      <c r="E41" s="61"/>
      <c r="F41" s="61"/>
      <c r="G41" s="116" t="s">
        <v>43</v>
      </c>
      <c r="H41" s="117" t="s">
        <v>44</v>
      </c>
      <c r="I41" s="118"/>
      <c r="J41" s="119">
        <f>SUM(J32:J39)</f>
        <v>0</v>
      </c>
      <c r="K41" s="120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14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14" customFormat="1" s="1">
      <c r="B43" s="21"/>
      <c r="I43" s="99"/>
      <c r="L43" s="21"/>
    </row>
    <row r="44" customHeight="1" ht="14" customFormat="1" s="1">
      <c r="B44" s="21"/>
      <c r="I44" s="99"/>
      <c r="L44" s="21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2">
      <c r="A87" s="33"/>
      <c r="B87" s="34"/>
      <c r="C87" s="33"/>
      <c r="D87" s="33"/>
      <c r="E87" s="282" t="s">
        <v>2167</v>
      </c>
      <c r="F87" s="285"/>
      <c r="G87" s="285"/>
      <c r="H87" s="285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customHeight="1" ht="12" customFormat="1" s="2">
      <c r="A88" s="33"/>
      <c r="B88" s="34"/>
      <c r="C88" s="28" t="s">
        <v>148</v>
      </c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customHeight="1" ht="16" customFormat="1" s="2">
      <c r="A89" s="33"/>
      <c r="B89" s="34"/>
      <c r="C89" s="33"/>
      <c r="D89" s="33"/>
      <c r="E89" s="238" t="str">
        <f>E11</f>
        <v>E.4.2. - VZT - IV. sekcia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6" customFormat="1" s="2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2" customFormat="1" s="2">
      <c r="A91" s="33"/>
      <c r="B91" s="34"/>
      <c r="C91" s="28" t="s">
        <v>17</v>
      </c>
      <c r="D91" s="33"/>
      <c r="E91" s="33"/>
      <c r="F91" s="26">
        <f>F14</f>
      </c>
      <c r="G91" s="33"/>
      <c r="H91" s="33"/>
      <c r="I91" s="104" t="s">
        <v>19</v>
      </c>
      <c r="J91" s="56">
        <f>IF(J14="","",J14)</f>
        <v>43950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25" customFormat="1" s="2">
      <c r="A93" s="33"/>
      <c r="B93" s="34"/>
      <c r="C93" s="28" t="s">
        <v>20</v>
      </c>
      <c r="D93" s="33"/>
      <c r="E93" s="33"/>
      <c r="F93" s="26" t="str">
        <f>E17</f>
        <v>UNIVERZITA PAVLA JOZEFA ŠAFÁRIKA V KOŠICIACH</v>
      </c>
      <c r="G93" s="33"/>
      <c r="H93" s="33"/>
      <c r="I93" s="104" t="s">
        <v>26</v>
      </c>
      <c r="J93" s="31" t="str">
        <f>E23</f>
        <v>d.g.A. design graphic architecture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Format="1" s="2">
      <c r="A94" s="33"/>
      <c r="B94" s="34"/>
      <c r="C94" s="28" t="s">
        <v>24</v>
      </c>
      <c r="D94" s="33"/>
      <c r="E94" s="33"/>
      <c r="F94" s="26" t="str">
        <f>IF(E20="","",E20)</f>
        <v>Vyplň údaj</v>
      </c>
      <c r="G94" s="33"/>
      <c r="H94" s="33"/>
      <c r="I94" s="104" t="s">
        <v>30</v>
      </c>
      <c r="J94" s="31">
        <f>E26</f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9" customFormat="1" s="2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Height="1" ht="29" customFormat="1" s="2">
      <c r="A96" s="33"/>
      <c r="B96" s="34"/>
      <c r="C96" s="128" t="s">
        <v>153</v>
      </c>
      <c r="D96" s="114"/>
      <c r="E96" s="114"/>
      <c r="F96" s="114"/>
      <c r="G96" s="114"/>
      <c r="H96" s="114"/>
      <c r="I96" s="129"/>
      <c r="J96" s="130" t="s">
        <v>154</v>
      </c>
      <c r="K96" s="114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2" customFormat="1" s="2">
      <c r="A98" s="33"/>
      <c r="B98" s="34"/>
      <c r="C98" s="131" t="s">
        <v>155</v>
      </c>
      <c r="D98" s="33"/>
      <c r="E98" s="33"/>
      <c r="F98" s="33"/>
      <c r="G98" s="33"/>
      <c r="H98" s="33"/>
      <c r="I98" s="103"/>
      <c r="J98" s="72">
        <f>J121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156</v>
      </c>
    </row>
    <row r="99" customHeight="1" ht="24" customFormat="1" s="9">
      <c r="B99" s="132"/>
      <c r="D99" s="133" t="s">
        <v>2225</v>
      </c>
      <c r="E99" s="134"/>
      <c r="F99" s="134"/>
      <c r="G99" s="134"/>
      <c r="H99" s="134"/>
      <c r="I99" s="135"/>
      <c r="J99" s="136">
        <f>J122</f>
        <v>0</v>
      </c>
      <c r="L99" s="132"/>
    </row>
    <row r="100" customHeight="1" ht="21" customFormat="1" s="2">
      <c r="A100" s="33"/>
      <c r="B100" s="34"/>
      <c r="C100" s="33"/>
      <c r="D100" s="33"/>
      <c r="E100" s="33"/>
      <c r="F100" s="33"/>
      <c r="G100" s="33"/>
      <c r="H100" s="33"/>
      <c r="I100" s="103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customHeight="1" ht="6" customFormat="1" s="2">
      <c r="A101" s="33"/>
      <c r="B101" s="48"/>
      <c r="C101" s="49"/>
      <c r="D101" s="49"/>
      <c r="E101" s="49"/>
      <c r="F101" s="49"/>
      <c r="G101" s="49"/>
      <c r="H101" s="49"/>
      <c r="I101" s="126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customHeight="1" ht="6" customFormat="1" s="2">
      <c r="A105" s="33"/>
      <c r="B105" s="50"/>
      <c r="C105" s="51"/>
      <c r="D105" s="51"/>
      <c r="E105" s="51"/>
      <c r="F105" s="51"/>
      <c r="G105" s="51"/>
      <c r="H105" s="51"/>
      <c r="I105" s="127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customHeight="1" ht="24" customFormat="1" s="2">
      <c r="A106" s="33"/>
      <c r="B106" s="34"/>
      <c r="C106" s="22" t="s">
        <v>168</v>
      </c>
      <c r="D106" s="33"/>
      <c r="E106" s="33"/>
      <c r="F106" s="33"/>
      <c r="G106" s="33"/>
      <c r="H106" s="33"/>
      <c r="I106" s="10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customHeight="1" ht="6" customFormat="1" s="2">
      <c r="A107" s="33"/>
      <c r="B107" s="34"/>
      <c r="C107" s="33"/>
      <c r="D107" s="33"/>
      <c r="E107" s="33"/>
      <c r="F107" s="33"/>
      <c r="G107" s="33"/>
      <c r="H107" s="33"/>
      <c r="I107" s="10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customHeight="1" ht="12" customFormat="1" s="2">
      <c r="A108" s="33"/>
      <c r="B108" s="34"/>
      <c r="C108" s="28" t="s">
        <v>14</v>
      </c>
      <c r="D108" s="33"/>
      <c r="E108" s="33"/>
      <c r="F108" s="33"/>
      <c r="G108" s="33"/>
      <c r="H108" s="33"/>
      <c r="I108" s="10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customHeight="1" ht="23" customFormat="1" s="2">
      <c r="A109" s="33"/>
      <c r="B109" s="34"/>
      <c r="C109" s="33"/>
      <c r="D109" s="33"/>
      <c r="E109" s="282" t="str">
        <f>E7</f>
        <v>Výmena vnútorných rozvodov ZTI (voda, kanál) - II. sekcia a stavebné úpravy soc. zariadení – IV. sekcia </v>
      </c>
      <c r="F109" s="283"/>
      <c r="G109" s="283"/>
      <c r="H109" s="283"/>
      <c r="I109" s="10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customHeight="1" ht="12" customFormat="1" s="1">
      <c r="B110" s="21"/>
      <c r="C110" s="28" t="s">
        <v>146</v>
      </c>
      <c r="I110" s="99"/>
      <c r="L110" s="21"/>
    </row>
    <row r="111" customHeight="1" ht="16" customFormat="1" s="2">
      <c r="A111" s="33"/>
      <c r="B111" s="34"/>
      <c r="C111" s="33"/>
      <c r="D111" s="33"/>
      <c r="E111" s="282" t="s">
        <v>2167</v>
      </c>
      <c r="F111" s="285"/>
      <c r="G111" s="285"/>
      <c r="H111" s="285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12" customFormat="1" s="2">
      <c r="A112" s="33"/>
      <c r="B112" s="34"/>
      <c r="C112" s="28" t="s">
        <v>148</v>
      </c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6" customFormat="1" s="2">
      <c r="A113" s="33"/>
      <c r="B113" s="34"/>
      <c r="C113" s="33"/>
      <c r="D113" s="33"/>
      <c r="E113" s="238" t="str">
        <f>E11</f>
        <v>E.4.2. - VZT - IV. sekcia</v>
      </c>
      <c r="F113" s="285"/>
      <c r="G113" s="285"/>
      <c r="H113" s="285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6" customFormat="1" s="2">
      <c r="A114" s="33"/>
      <c r="B114" s="34"/>
      <c r="C114" s="33"/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2">
      <c r="A115" s="33"/>
      <c r="B115" s="34"/>
      <c r="C115" s="28" t="s">
        <v>17</v>
      </c>
      <c r="D115" s="33"/>
      <c r="E115" s="33"/>
      <c r="F115" s="26">
        <f>F14</f>
      </c>
      <c r="G115" s="33"/>
      <c r="H115" s="33"/>
      <c r="I115" s="104" t="s">
        <v>19</v>
      </c>
      <c r="J115" s="56">
        <f>IF(J14="","",J14)</f>
        <v>43950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6" customFormat="1" s="2">
      <c r="A116" s="33"/>
      <c r="B116" s="34"/>
      <c r="C116" s="33"/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25" customFormat="1" s="2">
      <c r="A117" s="33"/>
      <c r="B117" s="34"/>
      <c r="C117" s="28" t="s">
        <v>20</v>
      </c>
      <c r="D117" s="33"/>
      <c r="E117" s="33"/>
      <c r="F117" s="26" t="str">
        <f>E17</f>
        <v>UNIVERZITA PAVLA JOZEFA ŠAFÁRIKA V KOŠICIACH</v>
      </c>
      <c r="G117" s="33"/>
      <c r="H117" s="33"/>
      <c r="I117" s="104" t="s">
        <v>26</v>
      </c>
      <c r="J117" s="31" t="str">
        <f>E23</f>
        <v>d.g.A. design graphic architecture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customFormat="1" s="2">
      <c r="A118" s="33"/>
      <c r="B118" s="34"/>
      <c r="C118" s="28" t="s">
        <v>24</v>
      </c>
      <c r="D118" s="33"/>
      <c r="E118" s="33"/>
      <c r="F118" s="26" t="str">
        <f>IF(E20="","",E20)</f>
        <v>Vyplň údaj</v>
      </c>
      <c r="G118" s="33"/>
      <c r="H118" s="33"/>
      <c r="I118" s="104" t="s">
        <v>30</v>
      </c>
      <c r="J118" s="31">
        <f>E26</f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9" customFormat="1" s="2">
      <c r="A119" s="33"/>
      <c r="B119" s="34"/>
      <c r="C119" s="33"/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29" customFormat="1" s="11">
      <c r="A120" s="142"/>
      <c r="B120" s="143"/>
      <c r="C120" s="144" t="s">
        <v>169</v>
      </c>
      <c r="D120" s="145" t="s">
        <v>57</v>
      </c>
      <c r="E120" s="145" t="s">
        <v>53</v>
      </c>
      <c r="F120" s="145" t="s">
        <v>54</v>
      </c>
      <c r="G120" s="145" t="s">
        <v>170</v>
      </c>
      <c r="H120" s="145" t="s">
        <v>171</v>
      </c>
      <c r="I120" s="146" t="s">
        <v>172</v>
      </c>
      <c r="J120" s="147" t="s">
        <v>154</v>
      </c>
      <c r="K120" s="148" t="s">
        <v>173</v>
      </c>
      <c r="L120" s="149"/>
      <c r="M120" s="63" t="s">
        <v>1</v>
      </c>
      <c r="N120" s="64" t="s">
        <v>36</v>
      </c>
      <c r="O120" s="64" t="s">
        <v>174</v>
      </c>
      <c r="P120" s="64" t="s">
        <v>175</v>
      </c>
      <c r="Q120" s="64" t="s">
        <v>176</v>
      </c>
      <c r="R120" s="64" t="s">
        <v>177</v>
      </c>
      <c r="S120" s="64" t="s">
        <v>178</v>
      </c>
      <c r="T120" s="65" t="s">
        <v>179</v>
      </c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</row>
    <row r="121" customHeight="1" ht="22" customFormat="1" s="2">
      <c r="A121" s="33"/>
      <c r="B121" s="34"/>
      <c r="C121" s="70" t="s">
        <v>155</v>
      </c>
      <c r="D121" s="33"/>
      <c r="E121" s="33"/>
      <c r="F121" s="33"/>
      <c r="G121" s="33"/>
      <c r="H121" s="33"/>
      <c r="I121" s="103"/>
      <c r="J121" s="150">
        <f>BK121</f>
        <v>0</v>
      </c>
      <c r="K121" s="33"/>
      <c r="L121" s="34"/>
      <c r="M121" s="66"/>
      <c r="N121" s="57"/>
      <c r="O121" s="67"/>
      <c r="P121" s="151">
        <f>P122</f>
        <v>0</v>
      </c>
      <c r="Q121" s="67"/>
      <c r="R121" s="151">
        <f>R122</f>
        <v>0</v>
      </c>
      <c r="S121" s="67"/>
      <c r="T121" s="152">
        <f>T122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71</v>
      </c>
      <c r="AU121" s="18" t="s">
        <v>156</v>
      </c>
      <c r="BK121" s="153">
        <f>BK122</f>
        <v>0</v>
      </c>
    </row>
    <row r="122" customHeight="1" ht="25" customFormat="1" s="12">
      <c r="B122" s="154"/>
      <c r="D122" s="155" t="s">
        <v>71</v>
      </c>
      <c r="E122" s="156" t="s">
        <v>2171</v>
      </c>
      <c r="F122" s="156" t="s">
        <v>2226</v>
      </c>
      <c r="I122" s="157"/>
      <c r="J122" s="158">
        <f>BK122</f>
        <v>0</v>
      </c>
      <c r="L122" s="154"/>
      <c r="M122" s="159"/>
      <c r="N122" s="160"/>
      <c r="O122" s="160"/>
      <c r="P122" s="161">
        <f>SUM(P123:P138)</f>
        <v>0</v>
      </c>
      <c r="Q122" s="160"/>
      <c r="R122" s="161">
        <f>SUM(R123:R138)</f>
        <v>0</v>
      </c>
      <c r="S122" s="160"/>
      <c r="T122" s="162">
        <f>SUM(T123:T138)</f>
        <v>0</v>
      </c>
      <c r="AR122" s="155" t="s">
        <v>79</v>
      </c>
      <c r="AT122" s="163" t="s">
        <v>71</v>
      </c>
      <c r="AU122" s="163" t="s">
        <v>72</v>
      </c>
      <c r="AY122" s="155" t="s">
        <v>182</v>
      </c>
      <c r="BK122" s="164">
        <f>SUM(BK123:BK138)</f>
        <v>0</v>
      </c>
    </row>
    <row r="123" customHeight="1" ht="21" customFormat="1" s="2">
      <c r="A123" s="33"/>
      <c r="B123" s="167"/>
      <c r="C123" s="217" t="s">
        <v>79</v>
      </c>
      <c r="D123" s="217" t="s">
        <v>602</v>
      </c>
      <c r="E123" s="218" t="s">
        <v>2227</v>
      </c>
      <c r="F123" s="219" t="s">
        <v>2228</v>
      </c>
      <c r="G123" s="220" t="s">
        <v>327</v>
      </c>
      <c r="H123" s="221">
        <v>24</v>
      </c>
      <c r="I123" s="222"/>
      <c r="J123" s="221">
        <f>ROUND(I123*H123,3)</f>
        <v>0</v>
      </c>
      <c r="K123" s="223"/>
      <c r="L123" s="224"/>
      <c r="M123" s="225" t="s">
        <v>1</v>
      </c>
      <c r="N123" s="226" t="s">
        <v>38</v>
      </c>
      <c r="O123" s="59"/>
      <c r="P123" s="177">
        <f>O123*H123</f>
        <v>0</v>
      </c>
      <c r="Q123" s="177">
        <v>0</v>
      </c>
      <c r="R123" s="177">
        <f>Q123*H123</f>
        <v>0</v>
      </c>
      <c r="S123" s="177">
        <v>0</v>
      </c>
      <c r="T123" s="178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79" t="s">
        <v>1229</v>
      </c>
      <c r="AT123" s="179" t="s">
        <v>602</v>
      </c>
      <c r="AU123" s="179" t="s">
        <v>79</v>
      </c>
      <c r="AY123" s="18" t="s">
        <v>182</v>
      </c>
      <c r="BE123" s="180">
        <f>IF(N123="základná",J123,0)</f>
        <v>0</v>
      </c>
      <c r="BF123" s="180">
        <f>IF(N123="znížená",J123,0)</f>
        <v>0</v>
      </c>
      <c r="BG123" s="180">
        <f>IF(N123="zákl. prenesená",J123,0)</f>
        <v>0</v>
      </c>
      <c r="BH123" s="180">
        <f>IF(N123="zníž. prenesená",J123,0)</f>
        <v>0</v>
      </c>
      <c r="BI123" s="180">
        <f>IF(N123="nulová",J123,0)</f>
        <v>0</v>
      </c>
      <c r="BJ123" s="18" t="s">
        <v>84</v>
      </c>
      <c r="BK123" s="181">
        <f>ROUND(I123*H123,3)</f>
        <v>0</v>
      </c>
      <c r="BL123" s="18" t="s">
        <v>610</v>
      </c>
      <c r="BM123" s="179" t="s">
        <v>84</v>
      </c>
    </row>
    <row r="124" customHeight="1" ht="16" customFormat="1" s="2">
      <c r="A124" s="33"/>
      <c r="B124" s="167"/>
      <c r="C124" s="217" t="s">
        <v>84</v>
      </c>
      <c r="D124" s="217" t="s">
        <v>602</v>
      </c>
      <c r="E124" s="218" t="s">
        <v>2229</v>
      </c>
      <c r="F124" s="219" t="s">
        <v>2230</v>
      </c>
      <c r="G124" s="220" t="s">
        <v>327</v>
      </c>
      <c r="H124" s="221">
        <v>6</v>
      </c>
      <c r="I124" s="222"/>
      <c r="J124" s="221">
        <f>ROUND(I124*H124,3)</f>
        <v>0</v>
      </c>
      <c r="K124" s="223"/>
      <c r="L124" s="224"/>
      <c r="M124" s="225" t="s">
        <v>1</v>
      </c>
      <c r="N124" s="226" t="s">
        <v>38</v>
      </c>
      <c r="O124" s="59"/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79" t="s">
        <v>1229</v>
      </c>
      <c r="AT124" s="179" t="s">
        <v>602</v>
      </c>
      <c r="AU124" s="179" t="s">
        <v>79</v>
      </c>
      <c r="AY124" s="18" t="s">
        <v>182</v>
      </c>
      <c r="BE124" s="180">
        <f>IF(N124="základná",J124,0)</f>
        <v>0</v>
      </c>
      <c r="BF124" s="180">
        <f>IF(N124="znížená",J124,0)</f>
        <v>0</v>
      </c>
      <c r="BG124" s="180">
        <f>IF(N124="zákl. prenesená",J124,0)</f>
        <v>0</v>
      </c>
      <c r="BH124" s="180">
        <f>IF(N124="zníž. prenesená",J124,0)</f>
        <v>0</v>
      </c>
      <c r="BI124" s="180">
        <f>IF(N124="nulová",J124,0)</f>
        <v>0</v>
      </c>
      <c r="BJ124" s="18" t="s">
        <v>84</v>
      </c>
      <c r="BK124" s="181">
        <f>ROUND(I124*H124,3)</f>
        <v>0</v>
      </c>
      <c r="BL124" s="18" t="s">
        <v>610</v>
      </c>
      <c r="BM124" s="179" t="s">
        <v>189</v>
      </c>
    </row>
    <row r="125" customHeight="1" ht="16" customFormat="1" s="2">
      <c r="A125" s="33"/>
      <c r="B125" s="167"/>
      <c r="C125" s="217" t="s">
        <v>89</v>
      </c>
      <c r="D125" s="217" t="s">
        <v>602</v>
      </c>
      <c r="E125" s="218" t="s">
        <v>2231</v>
      </c>
      <c r="F125" s="219" t="s">
        <v>2232</v>
      </c>
      <c r="G125" s="220" t="s">
        <v>327</v>
      </c>
      <c r="H125" s="221">
        <v>24</v>
      </c>
      <c r="I125" s="222"/>
      <c r="J125" s="221">
        <f>ROUND(I125*H125,3)</f>
        <v>0</v>
      </c>
      <c r="K125" s="223"/>
      <c r="L125" s="224"/>
      <c r="M125" s="225" t="s">
        <v>1</v>
      </c>
      <c r="N125" s="226" t="s">
        <v>38</v>
      </c>
      <c r="O125" s="59"/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79" t="s">
        <v>1229</v>
      </c>
      <c r="AT125" s="179" t="s">
        <v>602</v>
      </c>
      <c r="AU125" s="179" t="s">
        <v>79</v>
      </c>
      <c r="AY125" s="18" t="s">
        <v>182</v>
      </c>
      <c r="BE125" s="180">
        <f>IF(N125="základná",J125,0)</f>
        <v>0</v>
      </c>
      <c r="BF125" s="180">
        <f>IF(N125="znížená",J125,0)</f>
        <v>0</v>
      </c>
      <c r="BG125" s="180">
        <f>IF(N125="zákl. prenesená",J125,0)</f>
        <v>0</v>
      </c>
      <c r="BH125" s="180">
        <f>IF(N125="zníž. prenesená",J125,0)</f>
        <v>0</v>
      </c>
      <c r="BI125" s="180">
        <f>IF(N125="nulová",J125,0)</f>
        <v>0</v>
      </c>
      <c r="BJ125" s="18" t="s">
        <v>84</v>
      </c>
      <c r="BK125" s="181">
        <f>ROUND(I125*H125,3)</f>
        <v>0</v>
      </c>
      <c r="BL125" s="18" t="s">
        <v>610</v>
      </c>
      <c r="BM125" s="179" t="s">
        <v>330</v>
      </c>
    </row>
    <row r="126" customHeight="1" ht="16" customFormat="1" s="2">
      <c r="A126" s="33"/>
      <c r="B126" s="167"/>
      <c r="C126" s="217" t="s">
        <v>189</v>
      </c>
      <c r="D126" s="217" t="s">
        <v>602</v>
      </c>
      <c r="E126" s="218" t="s">
        <v>2233</v>
      </c>
      <c r="F126" s="219" t="s">
        <v>2234</v>
      </c>
      <c r="G126" s="220" t="s">
        <v>2193</v>
      </c>
      <c r="H126" s="221">
        <v>24</v>
      </c>
      <c r="I126" s="222"/>
      <c r="J126" s="221">
        <f>ROUND(I126*H126,3)</f>
        <v>0</v>
      </c>
      <c r="K126" s="223"/>
      <c r="L126" s="224"/>
      <c r="M126" s="225" t="s">
        <v>1</v>
      </c>
      <c r="N126" s="226" t="s">
        <v>38</v>
      </c>
      <c r="O126" s="59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9" t="s">
        <v>1229</v>
      </c>
      <c r="AT126" s="179" t="s">
        <v>602</v>
      </c>
      <c r="AU126" s="179" t="s">
        <v>79</v>
      </c>
      <c r="AY126" s="18" t="s">
        <v>182</v>
      </c>
      <c r="BE126" s="180">
        <f>IF(N126="základná",J126,0)</f>
        <v>0</v>
      </c>
      <c r="BF126" s="180">
        <f>IF(N126="znížená",J126,0)</f>
        <v>0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8" t="s">
        <v>84</v>
      </c>
      <c r="BK126" s="181">
        <f>ROUND(I126*H126,3)</f>
        <v>0</v>
      </c>
      <c r="BL126" s="18" t="s">
        <v>610</v>
      </c>
      <c r="BM126" s="179" t="s">
        <v>366</v>
      </c>
    </row>
    <row r="127" customHeight="1" ht="21" customFormat="1" s="2">
      <c r="A127" s="33"/>
      <c r="B127" s="167"/>
      <c r="C127" s="217" t="s">
        <v>249</v>
      </c>
      <c r="D127" s="217" t="s">
        <v>602</v>
      </c>
      <c r="E127" s="218" t="s">
        <v>2235</v>
      </c>
      <c r="F127" s="219" t="s">
        <v>2236</v>
      </c>
      <c r="G127" s="220" t="s">
        <v>327</v>
      </c>
      <c r="H127" s="221">
        <v>24</v>
      </c>
      <c r="I127" s="222"/>
      <c r="J127" s="221">
        <f>ROUND(I127*H127,3)</f>
        <v>0</v>
      </c>
      <c r="K127" s="223"/>
      <c r="L127" s="224"/>
      <c r="M127" s="225" t="s">
        <v>1</v>
      </c>
      <c r="N127" s="226" t="s">
        <v>38</v>
      </c>
      <c r="O127" s="59"/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9" t="s">
        <v>1229</v>
      </c>
      <c r="AT127" s="179" t="s">
        <v>602</v>
      </c>
      <c r="AU127" s="179" t="s">
        <v>79</v>
      </c>
      <c r="AY127" s="18" t="s">
        <v>182</v>
      </c>
      <c r="BE127" s="180">
        <f>IF(N127="základná",J127,0)</f>
        <v>0</v>
      </c>
      <c r="BF127" s="180">
        <f>IF(N127="znížená",J127,0)</f>
        <v>0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8" t="s">
        <v>84</v>
      </c>
      <c r="BK127" s="181">
        <f>ROUND(I127*H127,3)</f>
        <v>0</v>
      </c>
      <c r="BL127" s="18" t="s">
        <v>610</v>
      </c>
      <c r="BM127" s="179" t="s">
        <v>440</v>
      </c>
    </row>
    <row r="128" customHeight="1" ht="16" customFormat="1" s="2">
      <c r="A128" s="33"/>
      <c r="B128" s="167"/>
      <c r="C128" s="217" t="s">
        <v>330</v>
      </c>
      <c r="D128" s="217" t="s">
        <v>602</v>
      </c>
      <c r="E128" s="218" t="s">
        <v>2237</v>
      </c>
      <c r="F128" s="219" t="s">
        <v>2205</v>
      </c>
      <c r="G128" s="220" t="s">
        <v>1776</v>
      </c>
      <c r="H128" s="221">
        <v>1</v>
      </c>
      <c r="I128" s="222"/>
      <c r="J128" s="221">
        <f>ROUND(I128*H128,3)</f>
        <v>0</v>
      </c>
      <c r="K128" s="223"/>
      <c r="L128" s="224"/>
      <c r="M128" s="225" t="s">
        <v>1</v>
      </c>
      <c r="N128" s="226" t="s">
        <v>38</v>
      </c>
      <c r="O128" s="59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1229</v>
      </c>
      <c r="AT128" s="179" t="s">
        <v>602</v>
      </c>
      <c r="AU128" s="179" t="s">
        <v>79</v>
      </c>
      <c r="AY128" s="18" t="s">
        <v>182</v>
      </c>
      <c r="BE128" s="180">
        <f>IF(N128="základná",J128,0)</f>
        <v>0</v>
      </c>
      <c r="BF128" s="180">
        <f>IF(N128="znížená",J128,0)</f>
        <v>0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8" t="s">
        <v>84</v>
      </c>
      <c r="BK128" s="181">
        <f>ROUND(I128*H128,3)</f>
        <v>0</v>
      </c>
      <c r="BL128" s="18" t="s">
        <v>610</v>
      </c>
      <c r="BM128" s="179" t="s">
        <v>449</v>
      </c>
    </row>
    <row r="129" customHeight="1" ht="21" customFormat="1" s="2">
      <c r="A129" s="33"/>
      <c r="B129" s="167"/>
      <c r="C129" s="168" t="s">
        <v>360</v>
      </c>
      <c r="D129" s="168" t="s">
        <v>185</v>
      </c>
      <c r="E129" s="169" t="s">
        <v>2238</v>
      </c>
      <c r="F129" s="170" t="s">
        <v>2239</v>
      </c>
      <c r="G129" s="171" t="s">
        <v>1776</v>
      </c>
      <c r="H129" s="172">
        <v>1</v>
      </c>
      <c r="I129" s="173"/>
      <c r="J129" s="172">
        <f>ROUND(I129*H129,3)</f>
        <v>0</v>
      </c>
      <c r="K129" s="174"/>
      <c r="L129" s="34"/>
      <c r="M129" s="175" t="s">
        <v>1</v>
      </c>
      <c r="N129" s="17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610</v>
      </c>
      <c r="AT129" s="179" t="s">
        <v>185</v>
      </c>
      <c r="AU129" s="179" t="s">
        <v>79</v>
      </c>
      <c r="AY129" s="18" t="s">
        <v>182</v>
      </c>
      <c r="BE129" s="180">
        <f>IF(N129="základná",J129,0)</f>
        <v>0</v>
      </c>
      <c r="BF129" s="180">
        <f>IF(N129="znížená",J129,0)</f>
        <v>0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8" t="s">
        <v>84</v>
      </c>
      <c r="BK129" s="181">
        <f>ROUND(I129*H129,3)</f>
        <v>0</v>
      </c>
      <c r="BL129" s="18" t="s">
        <v>610</v>
      </c>
      <c r="BM129" s="179" t="s">
        <v>458</v>
      </c>
    </row>
    <row r="130" ht="19" customFormat="1" s="2">
      <c r="A130" s="33"/>
      <c r="B130" s="34"/>
      <c r="C130" s="33"/>
      <c r="D130" s="183" t="s">
        <v>1064</v>
      </c>
      <c r="E130" s="33"/>
      <c r="F130" s="227" t="s">
        <v>2240</v>
      </c>
      <c r="G130" s="33"/>
      <c r="H130" s="33"/>
      <c r="I130" s="103"/>
      <c r="J130" s="33"/>
      <c r="K130" s="33"/>
      <c r="L130" s="34"/>
      <c r="M130" s="228"/>
      <c r="N130" s="229"/>
      <c r="O130" s="59"/>
      <c r="P130" s="59"/>
      <c r="Q130" s="59"/>
      <c r="R130" s="59"/>
      <c r="S130" s="59"/>
      <c r="T130" s="60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1064</v>
      </c>
      <c r="AU130" s="18" t="s">
        <v>79</v>
      </c>
    </row>
    <row r="131" customHeight="1" ht="16" customFormat="1" s="2">
      <c r="A131" s="33"/>
      <c r="B131" s="167"/>
      <c r="C131" s="168" t="s">
        <v>366</v>
      </c>
      <c r="D131" s="168" t="s">
        <v>185</v>
      </c>
      <c r="E131" s="169" t="s">
        <v>2241</v>
      </c>
      <c r="F131" s="170" t="s">
        <v>2210</v>
      </c>
      <c r="G131" s="171" t="s">
        <v>2211</v>
      </c>
      <c r="H131" s="172">
        <v>1</v>
      </c>
      <c r="I131" s="173"/>
      <c r="J131" s="172">
        <f>ROUND(I131*H131,3)</f>
        <v>0</v>
      </c>
      <c r="K131" s="174"/>
      <c r="L131" s="34"/>
      <c r="M131" s="175" t="s">
        <v>1</v>
      </c>
      <c r="N131" s="17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610</v>
      </c>
      <c r="AT131" s="179" t="s">
        <v>185</v>
      </c>
      <c r="AU131" s="179" t="s">
        <v>79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610</v>
      </c>
      <c r="BM131" s="179" t="s">
        <v>468</v>
      </c>
    </row>
    <row r="132" ht="48" customFormat="1" s="2">
      <c r="A132" s="33"/>
      <c r="B132" s="34"/>
      <c r="C132" s="33"/>
      <c r="D132" s="183" t="s">
        <v>1064</v>
      </c>
      <c r="E132" s="33"/>
      <c r="F132" s="227" t="s">
        <v>2212</v>
      </c>
      <c r="G132" s="33"/>
      <c r="H132" s="33"/>
      <c r="I132" s="103"/>
      <c r="J132" s="33"/>
      <c r="K132" s="33"/>
      <c r="L132" s="34"/>
      <c r="M132" s="228"/>
      <c r="N132" s="229"/>
      <c r="O132" s="59"/>
      <c r="P132" s="59"/>
      <c r="Q132" s="59"/>
      <c r="R132" s="59"/>
      <c r="S132" s="59"/>
      <c r="T132" s="60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1064</v>
      </c>
      <c r="AU132" s="18" t="s">
        <v>79</v>
      </c>
    </row>
    <row r="133" customHeight="1" ht="21" customFormat="1" s="2">
      <c r="A133" s="33"/>
      <c r="B133" s="167"/>
      <c r="C133" s="168" t="s">
        <v>183</v>
      </c>
      <c r="D133" s="168" t="s">
        <v>185</v>
      </c>
      <c r="E133" s="169" t="s">
        <v>2242</v>
      </c>
      <c r="F133" s="170" t="s">
        <v>2214</v>
      </c>
      <c r="G133" s="171" t="s">
        <v>2215</v>
      </c>
      <c r="H133" s="172">
        <v>1</v>
      </c>
      <c r="I133" s="173"/>
      <c r="J133" s="172">
        <f>ROUND(I133*H133,3)</f>
        <v>0</v>
      </c>
      <c r="K133" s="174"/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610</v>
      </c>
      <c r="AT133" s="179" t="s">
        <v>185</v>
      </c>
      <c r="AU133" s="179" t="s">
        <v>79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610</v>
      </c>
      <c r="BM133" s="179" t="s">
        <v>2243</v>
      </c>
    </row>
    <row r="134" ht="48" customFormat="1" s="2">
      <c r="A134" s="33"/>
      <c r="B134" s="34"/>
      <c r="C134" s="33"/>
      <c r="D134" s="183" t="s">
        <v>1064</v>
      </c>
      <c r="E134" s="33"/>
      <c r="F134" s="227" t="s">
        <v>2212</v>
      </c>
      <c r="G134" s="33"/>
      <c r="H134" s="33"/>
      <c r="I134" s="103"/>
      <c r="J134" s="33"/>
      <c r="K134" s="33"/>
      <c r="L134" s="34"/>
      <c r="M134" s="228"/>
      <c r="N134" s="229"/>
      <c r="O134" s="59"/>
      <c r="P134" s="59"/>
      <c r="Q134" s="59"/>
      <c r="R134" s="59"/>
      <c r="S134" s="59"/>
      <c r="T134" s="60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1064</v>
      </c>
      <c r="AU134" s="18" t="s">
        <v>79</v>
      </c>
    </row>
    <row r="135" customHeight="1" ht="16" customFormat="1" s="2">
      <c r="A135" s="33"/>
      <c r="B135" s="167"/>
      <c r="C135" s="168" t="s">
        <v>440</v>
      </c>
      <c r="D135" s="168" t="s">
        <v>185</v>
      </c>
      <c r="E135" s="169" t="s">
        <v>2244</v>
      </c>
      <c r="F135" s="170" t="s">
        <v>2218</v>
      </c>
      <c r="G135" s="171" t="s">
        <v>1776</v>
      </c>
      <c r="H135" s="172">
        <v>1</v>
      </c>
      <c r="I135" s="173"/>
      <c r="J135" s="172">
        <f>ROUND(I135*H135,3)</f>
        <v>0</v>
      </c>
      <c r="K135" s="174"/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610</v>
      </c>
      <c r="AT135" s="179" t="s">
        <v>185</v>
      </c>
      <c r="AU135" s="179" t="s">
        <v>79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610</v>
      </c>
      <c r="BM135" s="179" t="s">
        <v>2245</v>
      </c>
    </row>
    <row r="136" ht="48" customFormat="1" s="2">
      <c r="A136" s="33"/>
      <c r="B136" s="34"/>
      <c r="C136" s="33"/>
      <c r="D136" s="183" t="s">
        <v>1064</v>
      </c>
      <c r="E136" s="33"/>
      <c r="F136" s="227" t="s">
        <v>2212</v>
      </c>
      <c r="G136" s="33"/>
      <c r="H136" s="33"/>
      <c r="I136" s="103"/>
      <c r="J136" s="33"/>
      <c r="K136" s="33"/>
      <c r="L136" s="34"/>
      <c r="M136" s="228"/>
      <c r="N136" s="229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1064</v>
      </c>
      <c r="AU136" s="18" t="s">
        <v>79</v>
      </c>
    </row>
    <row r="137" customHeight="1" ht="16" customFormat="1" s="2">
      <c r="A137" s="33"/>
      <c r="B137" s="167"/>
      <c r="C137" s="168" t="s">
        <v>445</v>
      </c>
      <c r="D137" s="168" t="s">
        <v>185</v>
      </c>
      <c r="E137" s="169" t="s">
        <v>2246</v>
      </c>
      <c r="F137" s="170" t="s">
        <v>2221</v>
      </c>
      <c r="G137" s="171" t="s">
        <v>2222</v>
      </c>
      <c r="H137" s="172">
        <v>1</v>
      </c>
      <c r="I137" s="173"/>
      <c r="J137" s="172">
        <f>ROUND(I137*H137,3)</f>
        <v>0</v>
      </c>
      <c r="K137" s="174"/>
      <c r="L137" s="34"/>
      <c r="M137" s="175" t="s">
        <v>1</v>
      </c>
      <c r="N137" s="17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610</v>
      </c>
      <c r="AT137" s="179" t="s">
        <v>185</v>
      </c>
      <c r="AU137" s="179" t="s">
        <v>79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610</v>
      </c>
      <c r="BM137" s="179" t="s">
        <v>2247</v>
      </c>
    </row>
    <row r="138" ht="48" customFormat="1" s="2">
      <c r="A138" s="33"/>
      <c r="B138" s="34"/>
      <c r="C138" s="33"/>
      <c r="D138" s="183" t="s">
        <v>1064</v>
      </c>
      <c r="E138" s="33"/>
      <c r="F138" s="227" t="s">
        <v>2212</v>
      </c>
      <c r="G138" s="33"/>
      <c r="H138" s="33"/>
      <c r="I138" s="103"/>
      <c r="J138" s="33"/>
      <c r="K138" s="33"/>
      <c r="L138" s="34"/>
      <c r="M138" s="235"/>
      <c r="N138" s="236"/>
      <c r="O138" s="232"/>
      <c r="P138" s="232"/>
      <c r="Q138" s="232"/>
      <c r="R138" s="232"/>
      <c r="S138" s="232"/>
      <c r="T138" s="237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8" t="s">
        <v>1064</v>
      </c>
      <c r="AU138" s="18" t="s">
        <v>79</v>
      </c>
    </row>
    <row r="139" customHeight="1" ht="6" customFormat="1" s="2">
      <c r="A139" s="33"/>
      <c r="B139" s="48"/>
      <c r="C139" s="49"/>
      <c r="D139" s="49"/>
      <c r="E139" s="49"/>
      <c r="F139" s="49"/>
      <c r="G139" s="49"/>
      <c r="H139" s="49"/>
      <c r="I139" s="126"/>
      <c r="J139" s="49"/>
      <c r="K139" s="49"/>
      <c r="L139" s="34"/>
      <c r="M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</sheetData>
  <autoFilter ref="C120:K138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false" topLeftCell="A70" workbookViewId="0">
      <selection activeCell="A1" activeCellId="0" sqref="A1"/>
    </sheetView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144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customHeight="1" ht="12" customFormat="1" s="2">
      <c r="A8" s="33"/>
      <c r="B8" s="34"/>
      <c r="C8" s="33"/>
      <c r="D8" s="28" t="s">
        <v>146</v>
      </c>
      <c r="E8" s="33"/>
      <c r="F8" s="33"/>
      <c r="G8" s="33"/>
      <c r="H8" s="33"/>
      <c r="I8" s="10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customHeight="1" ht="16" customFormat="1" s="2">
      <c r="A9" s="33"/>
      <c r="B9" s="34"/>
      <c r="C9" s="33"/>
      <c r="D9" s="33"/>
      <c r="E9" s="238" t="s">
        <v>2248</v>
      </c>
      <c r="F9" s="285"/>
      <c r="G9" s="285"/>
      <c r="H9" s="285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ht="11" customFormat="1" s="2">
      <c r="A10" s="33"/>
      <c r="B10" s="34"/>
      <c r="C10" s="33"/>
      <c r="D10" s="33"/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customHeight="1" ht="12" customFormat="1" s="2">
      <c r="A11" s="33"/>
      <c r="B11" s="34"/>
      <c r="C11" s="33"/>
      <c r="D11" s="28" t="s">
        <v>15</v>
      </c>
      <c r="E11" s="33"/>
      <c r="F11" s="26" t="s">
        <v>1</v>
      </c>
      <c r="G11" s="33"/>
      <c r="H11" s="33"/>
      <c r="I11" s="104" t="s">
        <v>16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17</v>
      </c>
      <c r="E12" s="33"/>
      <c r="F12" s="26" t="s">
        <v>18</v>
      </c>
      <c r="G12" s="33"/>
      <c r="H12" s="33"/>
      <c r="I12" s="104" t="s">
        <v>19</v>
      </c>
      <c r="J12" s="56">
        <f>'Rekapitulácia stavby'!AN8</f>
        <v>43950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0" customFormat="1" s="2">
      <c r="A13" s="33"/>
      <c r="B13" s="34"/>
      <c r="C13" s="33"/>
      <c r="D13" s="33"/>
      <c r="E13" s="33"/>
      <c r="F13" s="33"/>
      <c r="G13" s="33"/>
      <c r="H13" s="33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customHeight="1" ht="12" customFormat="1" s="2">
      <c r="A14" s="33"/>
      <c r="B14" s="34"/>
      <c r="C14" s="33"/>
      <c r="D14" s="28" t="s">
        <v>20</v>
      </c>
      <c r="E14" s="33"/>
      <c r="F14" s="33"/>
      <c r="G14" s="33"/>
      <c r="H14" s="33"/>
      <c r="I14" s="104" t="s">
        <v>21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8" customFormat="1" s="2">
      <c r="A15" s="33"/>
      <c r="B15" s="34"/>
      <c r="C15" s="33"/>
      <c r="D15" s="33"/>
      <c r="E15" s="26" t="s">
        <v>22</v>
      </c>
      <c r="F15" s="33"/>
      <c r="G15" s="33"/>
      <c r="H15" s="33"/>
      <c r="I15" s="104" t="s">
        <v>23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6" customFormat="1" s="2">
      <c r="A16" s="33"/>
      <c r="B16" s="34"/>
      <c r="C16" s="33"/>
      <c r="D16" s="33"/>
      <c r="E16" s="33"/>
      <c r="F16" s="33"/>
      <c r="G16" s="33"/>
      <c r="H16" s="33"/>
      <c r="I16" s="10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2" customFormat="1" s="2">
      <c r="A17" s="33"/>
      <c r="B17" s="34"/>
      <c r="C17" s="33"/>
      <c r="D17" s="28" t="s">
        <v>24</v>
      </c>
      <c r="E17" s="33"/>
      <c r="F17" s="33"/>
      <c r="G17" s="33"/>
      <c r="H17" s="33"/>
      <c r="I17" s="104" t="s">
        <v>21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8" customFormat="1" s="2">
      <c r="A18" s="33"/>
      <c r="B18" s="34"/>
      <c r="C18" s="33"/>
      <c r="D18" s="33"/>
      <c r="E18" s="286" t="str">
        <f>'Rekapitulácia stavby'!E14</f>
        <v>Vyplň údaj</v>
      </c>
      <c r="F18" s="265"/>
      <c r="G18" s="265"/>
      <c r="H18" s="265"/>
      <c r="I18" s="104" t="s">
        <v>23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6" customFormat="1" s="2">
      <c r="A19" s="33"/>
      <c r="B19" s="34"/>
      <c r="C19" s="33"/>
      <c r="D19" s="33"/>
      <c r="E19" s="33"/>
      <c r="F19" s="33"/>
      <c r="G19" s="33"/>
      <c r="H19" s="33"/>
      <c r="I19" s="10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12" customFormat="1" s="2">
      <c r="A20" s="33"/>
      <c r="B20" s="34"/>
      <c r="C20" s="33"/>
      <c r="D20" s="28" t="s">
        <v>26</v>
      </c>
      <c r="E20" s="33"/>
      <c r="F20" s="33"/>
      <c r="G20" s="33"/>
      <c r="H20" s="33"/>
      <c r="I20" s="104" t="s">
        <v>21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8" customFormat="1" s="2">
      <c r="A21" s="33"/>
      <c r="B21" s="34"/>
      <c r="C21" s="33"/>
      <c r="D21" s="33"/>
      <c r="E21" s="26" t="s">
        <v>27</v>
      </c>
      <c r="F21" s="33"/>
      <c r="G21" s="33"/>
      <c r="H21" s="33"/>
      <c r="I21" s="104" t="s">
        <v>23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6" customFormat="1" s="2">
      <c r="A22" s="33"/>
      <c r="B22" s="34"/>
      <c r="C22" s="33"/>
      <c r="D22" s="33"/>
      <c r="E22" s="33"/>
      <c r="F22" s="33"/>
      <c r="G22" s="33"/>
      <c r="H22" s="33"/>
      <c r="I22" s="10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12" customFormat="1" s="2">
      <c r="A23" s="33"/>
      <c r="B23" s="34"/>
      <c r="C23" s="33"/>
      <c r="D23" s="28" t="s">
        <v>30</v>
      </c>
      <c r="E23" s="33"/>
      <c r="F23" s="33"/>
      <c r="G23" s="33"/>
      <c r="H23" s="33"/>
      <c r="I23" s="104" t="s">
        <v>21</v>
      </c>
      <c r="J23" s="26">
        <f>IF('Rekapitulácia stavby'!AN19="","",'Rekapitulácia stavby'!AN19)</f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8" customFormat="1" s="2">
      <c r="A24" s="33"/>
      <c r="B24" s="34"/>
      <c r="C24" s="33"/>
      <c r="D24" s="33"/>
      <c r="E24" s="26">
        <f>IF('Rekapitulácia stavby'!E20="","",'Rekapitulácia stavby'!E20)</f>
      </c>
      <c r="F24" s="33"/>
      <c r="G24" s="33"/>
      <c r="H24" s="33"/>
      <c r="I24" s="104" t="s">
        <v>23</v>
      </c>
      <c r="J24" s="26">
        <f>IF('Rekapitulácia stavby'!AN20="","",'Rekapitulácia stavby'!AN20)</f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6" customFormat="1" s="2">
      <c r="A25" s="33"/>
      <c r="B25" s="34"/>
      <c r="C25" s="33"/>
      <c r="D25" s="33"/>
      <c r="E25" s="33"/>
      <c r="F25" s="33"/>
      <c r="G25" s="33"/>
      <c r="H25" s="33"/>
      <c r="I25" s="10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12" customFormat="1" s="2">
      <c r="A26" s="33"/>
      <c r="B26" s="34"/>
      <c r="C26" s="33"/>
      <c r="D26" s="28" t="s">
        <v>31</v>
      </c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6" customFormat="1" s="8">
      <c r="A27" s="105"/>
      <c r="B27" s="106"/>
      <c r="C27" s="105"/>
      <c r="D27" s="105"/>
      <c r="E27" s="270" t="s">
        <v>1</v>
      </c>
      <c r="F27" s="270"/>
      <c r="G27" s="270"/>
      <c r="H27" s="270"/>
      <c r="I27" s="107"/>
      <c r="J27" s="105"/>
      <c r="K27" s="105"/>
      <c r="L27" s="108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customHeight="1" ht="6" customFormat="1" s="2">
      <c r="A28" s="33"/>
      <c r="B28" s="34"/>
      <c r="C28" s="33"/>
      <c r="D28" s="33"/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67"/>
      <c r="E29" s="67"/>
      <c r="F29" s="67"/>
      <c r="G29" s="67"/>
      <c r="H29" s="67"/>
      <c r="I29" s="10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24" customFormat="1" s="2">
      <c r="A30" s="33"/>
      <c r="B30" s="34"/>
      <c r="C30" s="33"/>
      <c r="D30" s="110" t="s">
        <v>32</v>
      </c>
      <c r="E30" s="33"/>
      <c r="F30" s="33"/>
      <c r="G30" s="33"/>
      <c r="H30" s="33"/>
      <c r="I30" s="10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6" customFormat="1" s="2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customHeight="1" ht="14" customFormat="1" s="2">
      <c r="A32" s="33"/>
      <c r="B32" s="34"/>
      <c r="C32" s="33"/>
      <c r="D32" s="33"/>
      <c r="E32" s="33"/>
      <c r="F32" s="37" t="s">
        <v>34</v>
      </c>
      <c r="G32" s="33"/>
      <c r="H32" s="33"/>
      <c r="I32" s="111" t="s">
        <v>33</v>
      </c>
      <c r="J32" s="37" t="s">
        <v>35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14" customFormat="1" s="2">
      <c r="A33" s="33"/>
      <c r="B33" s="34"/>
      <c r="C33" s="33"/>
      <c r="D33" s="102" t="s">
        <v>36</v>
      </c>
      <c r="E33" s="28" t="s">
        <v>37</v>
      </c>
      <c r="F33" s="112">
        <f>ROUND((SUM(BE118:BE130)),  2)</f>
        <v>0</v>
      </c>
      <c r="G33" s="33"/>
      <c r="H33" s="33"/>
      <c r="I33" s="113">
        <v>0.2</v>
      </c>
      <c r="J33" s="112">
        <f>ROUND(((SUM(BE118:BE130))*I33),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14" customFormat="1" s="2">
      <c r="A34" s="33"/>
      <c r="B34" s="34"/>
      <c r="C34" s="33"/>
      <c r="D34" s="33"/>
      <c r="E34" s="28" t="s">
        <v>38</v>
      </c>
      <c r="F34" s="112">
        <f>ROUND((SUM(BF118:BF130)),  2)</f>
        <v>0</v>
      </c>
      <c r="G34" s="33"/>
      <c r="H34" s="33"/>
      <c r="I34" s="113">
        <v>0.2</v>
      </c>
      <c r="J34" s="112">
        <f>ROUND(((SUM(BF118:BF130))*I34),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14" hidden="1" customFormat="1" s="2">
      <c r="A35" s="33"/>
      <c r="B35" s="34"/>
      <c r="C35" s="33"/>
      <c r="D35" s="33"/>
      <c r="E35" s="28" t="s">
        <v>39</v>
      </c>
      <c r="F35" s="112">
        <f>ROUND((SUM(BG118:BG130)),  2)</f>
        <v>0</v>
      </c>
      <c r="G35" s="33"/>
      <c r="H35" s="33"/>
      <c r="I35" s="113">
        <v>0.2</v>
      </c>
      <c r="J35" s="112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hidden="1" customFormat="1" s="2">
      <c r="A36" s="33"/>
      <c r="B36" s="34"/>
      <c r="C36" s="33"/>
      <c r="D36" s="33"/>
      <c r="E36" s="28" t="s">
        <v>40</v>
      </c>
      <c r="F36" s="112">
        <f>ROUND((SUM(BH118:BH130)),  2)</f>
        <v>0</v>
      </c>
      <c r="G36" s="33"/>
      <c r="H36" s="33"/>
      <c r="I36" s="113">
        <v>0.2</v>
      </c>
      <c r="J36" s="112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hidden="1" customFormat="1" s="2">
      <c r="A37" s="33"/>
      <c r="B37" s="34"/>
      <c r="C37" s="33"/>
      <c r="D37" s="33"/>
      <c r="E37" s="28" t="s">
        <v>41</v>
      </c>
      <c r="F37" s="112">
        <f>ROUND((SUM(BI118:BI130)),  2)</f>
        <v>0</v>
      </c>
      <c r="G37" s="33"/>
      <c r="H37" s="33"/>
      <c r="I37" s="113">
        <v>0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6" customFormat="1" s="2">
      <c r="A38" s="33"/>
      <c r="B38" s="34"/>
      <c r="C38" s="33"/>
      <c r="D38" s="33"/>
      <c r="E38" s="33"/>
      <c r="F38" s="33"/>
      <c r="G38" s="33"/>
      <c r="H38" s="33"/>
      <c r="I38" s="10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24" customFormat="1" s="2">
      <c r="A39" s="33"/>
      <c r="B39" s="34"/>
      <c r="C39" s="114"/>
      <c r="D39" s="115" t="s">
        <v>42</v>
      </c>
      <c r="E39" s="61"/>
      <c r="F39" s="61"/>
      <c r="G39" s="116" t="s">
        <v>43</v>
      </c>
      <c r="H39" s="117" t="s">
        <v>44</v>
      </c>
      <c r="I39" s="118"/>
      <c r="J39" s="119">
        <f>SUM(J30:J37)</f>
        <v>0</v>
      </c>
      <c r="K39" s="120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customFormat="1" s="2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customFormat="1" s="1">
      <c r="B41" s="21"/>
      <c r="I41" s="99"/>
      <c r="L41" s="21"/>
    </row>
    <row r="42" customHeight="1" ht="14" customFormat="1" s="1">
      <c r="B42" s="21"/>
      <c r="I42" s="99"/>
      <c r="L42" s="21"/>
    </row>
    <row r="43" customHeight="1" ht="14" customFormat="1" s="1">
      <c r="B43" s="21"/>
      <c r="I43" s="99"/>
      <c r="L43" s="21"/>
    </row>
    <row r="44" customHeight="1" ht="14" customFormat="1" s="1">
      <c r="B44" s="21"/>
      <c r="I44" s="99"/>
      <c r="L44" s="21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2">
      <c r="A86" s="33"/>
      <c r="B86" s="34"/>
      <c r="C86" s="28" t="s">
        <v>146</v>
      </c>
      <c r="D86" s="33"/>
      <c r="E86" s="33"/>
      <c r="F86" s="33"/>
      <c r="G86" s="33"/>
      <c r="H86" s="33"/>
      <c r="I86" s="10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customHeight="1" ht="16" customFormat="1" s="2">
      <c r="A87" s="33"/>
      <c r="B87" s="34"/>
      <c r="C87" s="33"/>
      <c r="D87" s="33"/>
      <c r="E87" s="238" t="str">
        <f>E9</f>
        <v>E.5. - Ostatné</v>
      </c>
      <c r="F87" s="285"/>
      <c r="G87" s="285"/>
      <c r="H87" s="285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customHeight="1" ht="6" customFormat="1" s="2">
      <c r="A88" s="33"/>
      <c r="B88" s="34"/>
      <c r="C88" s="33"/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customHeight="1" ht="12" customFormat="1" s="2">
      <c r="A89" s="33"/>
      <c r="B89" s="34"/>
      <c r="C89" s="28" t="s">
        <v>17</v>
      </c>
      <c r="D89" s="33"/>
      <c r="E89" s="33"/>
      <c r="F89" s="26">
        <f>F12</f>
      </c>
      <c r="G89" s="33"/>
      <c r="H89" s="33"/>
      <c r="I89" s="104" t="s">
        <v>19</v>
      </c>
      <c r="J89" s="56">
        <f>IF(J12="","",J12)</f>
        <v>43950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6" customFormat="1" s="2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25" customFormat="1" s="2">
      <c r="A91" s="33"/>
      <c r="B91" s="34"/>
      <c r="C91" s="28" t="s">
        <v>20</v>
      </c>
      <c r="D91" s="33"/>
      <c r="E91" s="33"/>
      <c r="F91" s="26" t="str">
        <f>E15</f>
        <v>UNIVERZITA PAVLA JOZEFA ŠAFÁRIKA V KOŠICIACH</v>
      </c>
      <c r="G91" s="33"/>
      <c r="H91" s="33"/>
      <c r="I91" s="104" t="s">
        <v>26</v>
      </c>
      <c r="J91" s="31" t="str">
        <f>E21</f>
        <v>d.g.A. design graphic architecture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Format="1" s="2">
      <c r="A92" s="33"/>
      <c r="B92" s="34"/>
      <c r="C92" s="28" t="s">
        <v>24</v>
      </c>
      <c r="D92" s="33"/>
      <c r="E92" s="33"/>
      <c r="F92" s="26" t="str">
        <f>IF(E18="","",E18)</f>
        <v>Vyplň údaj</v>
      </c>
      <c r="G92" s="33"/>
      <c r="H92" s="33"/>
      <c r="I92" s="104" t="s">
        <v>30</v>
      </c>
      <c r="J92" s="31">
        <f>E24</f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9" customFormat="1" s="2">
      <c r="A93" s="33"/>
      <c r="B93" s="34"/>
      <c r="C93" s="33"/>
      <c r="D93" s="33"/>
      <c r="E93" s="33"/>
      <c r="F93" s="33"/>
      <c r="G93" s="33"/>
      <c r="H93" s="33"/>
      <c r="I93" s="10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29" customFormat="1" s="2">
      <c r="A94" s="33"/>
      <c r="B94" s="34"/>
      <c r="C94" s="128" t="s">
        <v>153</v>
      </c>
      <c r="D94" s="114"/>
      <c r="E94" s="114"/>
      <c r="F94" s="114"/>
      <c r="G94" s="114"/>
      <c r="H94" s="114"/>
      <c r="I94" s="129"/>
      <c r="J94" s="130" t="s">
        <v>154</v>
      </c>
      <c r="K94" s="11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9" customFormat="1" s="2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Height="1" ht="22" customFormat="1" s="2">
      <c r="A96" s="33"/>
      <c r="B96" s="34"/>
      <c r="C96" s="131" t="s">
        <v>155</v>
      </c>
      <c r="D96" s="33"/>
      <c r="E96" s="33"/>
      <c r="F96" s="33"/>
      <c r="G96" s="33"/>
      <c r="H96" s="33"/>
      <c r="I96" s="10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156</v>
      </c>
    </row>
    <row r="97" customHeight="1" ht="24" customFormat="1" s="9">
      <c r="B97" s="132"/>
      <c r="D97" s="133" t="s">
        <v>2249</v>
      </c>
      <c r="E97" s="134"/>
      <c r="F97" s="134"/>
      <c r="G97" s="134"/>
      <c r="H97" s="134"/>
      <c r="I97" s="135"/>
      <c r="J97" s="136">
        <f>J119</f>
        <v>0</v>
      </c>
      <c r="L97" s="132"/>
    </row>
    <row r="98" customHeight="1" ht="24" customFormat="1" s="9">
      <c r="B98" s="132"/>
      <c r="D98" s="133" t="s">
        <v>2250</v>
      </c>
      <c r="E98" s="134"/>
      <c r="F98" s="134"/>
      <c r="G98" s="134"/>
      <c r="H98" s="134"/>
      <c r="I98" s="135"/>
      <c r="J98" s="136">
        <f>J124</f>
        <v>0</v>
      </c>
      <c r="L98" s="132"/>
    </row>
    <row r="99" customHeight="1" ht="21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6" customFormat="1" s="2">
      <c r="A100" s="33"/>
      <c r="B100" s="48"/>
      <c r="C100" s="49"/>
      <c r="D100" s="49"/>
      <c r="E100" s="49"/>
      <c r="F100" s="49"/>
      <c r="G100" s="49"/>
      <c r="H100" s="49"/>
      <c r="I100" s="126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customHeight="1" ht="6" customFormat="1" s="2">
      <c r="A104" s="33"/>
      <c r="B104" s="50"/>
      <c r="C104" s="51"/>
      <c r="D104" s="51"/>
      <c r="E104" s="51"/>
      <c r="F104" s="51"/>
      <c r="G104" s="51"/>
      <c r="H104" s="51"/>
      <c r="I104" s="127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customHeight="1" ht="24" customFormat="1" s="2">
      <c r="A105" s="33"/>
      <c r="B105" s="34"/>
      <c r="C105" s="22" t="s">
        <v>168</v>
      </c>
      <c r="D105" s="33"/>
      <c r="E105" s="33"/>
      <c r="F105" s="33"/>
      <c r="G105" s="33"/>
      <c r="H105" s="33"/>
      <c r="I105" s="10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customHeight="1" ht="6" customFormat="1" s="2">
      <c r="A106" s="33"/>
      <c r="B106" s="34"/>
      <c r="C106" s="33"/>
      <c r="D106" s="33"/>
      <c r="E106" s="33"/>
      <c r="F106" s="33"/>
      <c r="G106" s="33"/>
      <c r="H106" s="33"/>
      <c r="I106" s="10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customHeight="1" ht="12" customFormat="1" s="2">
      <c r="A107" s="33"/>
      <c r="B107" s="34"/>
      <c r="C107" s="28" t="s">
        <v>14</v>
      </c>
      <c r="D107" s="33"/>
      <c r="E107" s="33"/>
      <c r="F107" s="33"/>
      <c r="G107" s="33"/>
      <c r="H107" s="33"/>
      <c r="I107" s="10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customHeight="1" ht="23" customFormat="1" s="2">
      <c r="A108" s="33"/>
      <c r="B108" s="34"/>
      <c r="C108" s="33"/>
      <c r="D108" s="33"/>
      <c r="E108" s="282" t="str">
        <f>E7</f>
        <v>Výmena vnútorných rozvodov ZTI (voda, kanál) - II. sekcia a stavebné úpravy soc. zariadení – IV. sekcia </v>
      </c>
      <c r="F108" s="283"/>
      <c r="G108" s="283"/>
      <c r="H108" s="283"/>
      <c r="I108" s="10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customHeight="1" ht="12" customFormat="1" s="2">
      <c r="A109" s="33"/>
      <c r="B109" s="34"/>
      <c r="C109" s="28" t="s">
        <v>146</v>
      </c>
      <c r="D109" s="33"/>
      <c r="E109" s="33"/>
      <c r="F109" s="33"/>
      <c r="G109" s="33"/>
      <c r="H109" s="33"/>
      <c r="I109" s="10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customHeight="1" ht="16" customFormat="1" s="2">
      <c r="A110" s="33"/>
      <c r="B110" s="34"/>
      <c r="C110" s="33"/>
      <c r="D110" s="33"/>
      <c r="E110" s="238" t="str">
        <f>E9</f>
        <v>E.5. - Ostatné</v>
      </c>
      <c r="F110" s="285"/>
      <c r="G110" s="285"/>
      <c r="H110" s="285"/>
      <c r="I110" s="10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6" customFormat="1" s="2">
      <c r="A111" s="33"/>
      <c r="B111" s="34"/>
      <c r="C111" s="33"/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12" customFormat="1" s="2">
      <c r="A112" s="33"/>
      <c r="B112" s="34"/>
      <c r="C112" s="28" t="s">
        <v>17</v>
      </c>
      <c r="D112" s="33"/>
      <c r="E112" s="33"/>
      <c r="F112" s="26">
        <f>F12</f>
      </c>
      <c r="G112" s="33"/>
      <c r="H112" s="33"/>
      <c r="I112" s="104" t="s">
        <v>19</v>
      </c>
      <c r="J112" s="56">
        <f>IF(J12="","",J12)</f>
        <v>43950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6" customFormat="1" s="2">
      <c r="A113" s="33"/>
      <c r="B113" s="34"/>
      <c r="C113" s="33"/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25" customFormat="1" s="2">
      <c r="A114" s="33"/>
      <c r="B114" s="34"/>
      <c r="C114" s="28" t="s">
        <v>20</v>
      </c>
      <c r="D114" s="33"/>
      <c r="E114" s="33"/>
      <c r="F114" s="26" t="str">
        <f>E15</f>
        <v>UNIVERZITA PAVLA JOZEFA ŠAFÁRIKA V KOŠICIACH</v>
      </c>
      <c r="G114" s="33"/>
      <c r="H114" s="33"/>
      <c r="I114" s="104" t="s">
        <v>26</v>
      </c>
      <c r="J114" s="31" t="str">
        <f>E21</f>
        <v>d.g.A. design graphic architecture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Format="1" s="2">
      <c r="A115" s="33"/>
      <c r="B115" s="34"/>
      <c r="C115" s="28" t="s">
        <v>24</v>
      </c>
      <c r="D115" s="33"/>
      <c r="E115" s="33"/>
      <c r="F115" s="26" t="str">
        <f>IF(E18="","",E18)</f>
        <v>Vyplň údaj</v>
      </c>
      <c r="G115" s="33"/>
      <c r="H115" s="33"/>
      <c r="I115" s="104" t="s">
        <v>30</v>
      </c>
      <c r="J115" s="31">
        <f>E24</f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9" customFormat="1" s="2">
      <c r="A116" s="33"/>
      <c r="B116" s="34"/>
      <c r="C116" s="33"/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29" customFormat="1" s="11">
      <c r="A117" s="142"/>
      <c r="B117" s="143"/>
      <c r="C117" s="144" t="s">
        <v>169</v>
      </c>
      <c r="D117" s="145" t="s">
        <v>57</v>
      </c>
      <c r="E117" s="145" t="s">
        <v>53</v>
      </c>
      <c r="F117" s="145" t="s">
        <v>54</v>
      </c>
      <c r="G117" s="145" t="s">
        <v>170</v>
      </c>
      <c r="H117" s="145" t="s">
        <v>171</v>
      </c>
      <c r="I117" s="146" t="s">
        <v>172</v>
      </c>
      <c r="J117" s="147" t="s">
        <v>154</v>
      </c>
      <c r="K117" s="148" t="s">
        <v>173</v>
      </c>
      <c r="L117" s="149"/>
      <c r="M117" s="63" t="s">
        <v>1</v>
      </c>
      <c r="N117" s="64" t="s">
        <v>36</v>
      </c>
      <c r="O117" s="64" t="s">
        <v>174</v>
      </c>
      <c r="P117" s="64" t="s">
        <v>175</v>
      </c>
      <c r="Q117" s="64" t="s">
        <v>176</v>
      </c>
      <c r="R117" s="64" t="s">
        <v>177</v>
      </c>
      <c r="S117" s="64" t="s">
        <v>178</v>
      </c>
      <c r="T117" s="65" t="s">
        <v>179</v>
      </c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</row>
    <row r="118" customHeight="1" ht="22" customFormat="1" s="2">
      <c r="A118" s="33"/>
      <c r="B118" s="34"/>
      <c r="C118" s="70" t="s">
        <v>155</v>
      </c>
      <c r="D118" s="33"/>
      <c r="E118" s="33"/>
      <c r="F118" s="33"/>
      <c r="G118" s="33"/>
      <c r="H118" s="33"/>
      <c r="I118" s="103"/>
      <c r="J118" s="150">
        <f>BK118</f>
        <v>0</v>
      </c>
      <c r="K118" s="33"/>
      <c r="L118" s="34"/>
      <c r="M118" s="66"/>
      <c r="N118" s="57"/>
      <c r="O118" s="67"/>
      <c r="P118" s="151">
        <f>P119+P124</f>
        <v>0</v>
      </c>
      <c r="Q118" s="67"/>
      <c r="R118" s="151">
        <f>R119+R124</f>
        <v>0</v>
      </c>
      <c r="S118" s="67"/>
      <c r="T118" s="152">
        <f>T119+T124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71</v>
      </c>
      <c r="AU118" s="18" t="s">
        <v>156</v>
      </c>
      <c r="BK118" s="153">
        <f>BK119+BK124</f>
        <v>0</v>
      </c>
    </row>
    <row r="119" customHeight="1" ht="25" customFormat="1" s="12">
      <c r="B119" s="154"/>
      <c r="D119" s="155" t="s">
        <v>71</v>
      </c>
      <c r="E119" s="156" t="s">
        <v>2251</v>
      </c>
      <c r="F119" s="156" t="s">
        <v>2252</v>
      </c>
      <c r="I119" s="157"/>
      <c r="J119" s="158">
        <f>BK119</f>
        <v>0</v>
      </c>
      <c r="L119" s="154"/>
      <c r="M119" s="159"/>
      <c r="N119" s="160"/>
      <c r="O119" s="160"/>
      <c r="P119" s="161">
        <f>SUM(P120:P123)</f>
        <v>0</v>
      </c>
      <c r="Q119" s="160"/>
      <c r="R119" s="161">
        <f>SUM(R120:R123)</f>
        <v>0</v>
      </c>
      <c r="S119" s="160"/>
      <c r="T119" s="162">
        <f>SUM(T120:T123)</f>
        <v>0</v>
      </c>
      <c r="AR119" s="155" t="s">
        <v>189</v>
      </c>
      <c r="AT119" s="163" t="s">
        <v>71</v>
      </c>
      <c r="AU119" s="163" t="s">
        <v>72</v>
      </c>
      <c r="AY119" s="155" t="s">
        <v>182</v>
      </c>
      <c r="BK119" s="164">
        <f>SUM(BK120:BK123)</f>
        <v>0</v>
      </c>
    </row>
    <row r="120" customHeight="1" ht="33" customFormat="1" s="2">
      <c r="A120" s="33"/>
      <c r="B120" s="167"/>
      <c r="C120" s="168" t="s">
        <v>79</v>
      </c>
      <c r="D120" s="168" t="s">
        <v>185</v>
      </c>
      <c r="E120" s="169" t="s">
        <v>2253</v>
      </c>
      <c r="F120" s="170" t="s">
        <v>2254</v>
      </c>
      <c r="G120" s="171" t="s">
        <v>2101</v>
      </c>
      <c r="H120" s="172">
        <v>576</v>
      </c>
      <c r="I120" s="173"/>
      <c r="J120" s="172">
        <f>ROUND(I120*H120,3)</f>
        <v>0</v>
      </c>
      <c r="K120" s="174"/>
      <c r="L120" s="34"/>
      <c r="M120" s="175" t="s">
        <v>1</v>
      </c>
      <c r="N120" s="176" t="s">
        <v>38</v>
      </c>
      <c r="O120" s="59"/>
      <c r="P120" s="177">
        <f>O120*H120</f>
        <v>0</v>
      </c>
      <c r="Q120" s="177">
        <v>0</v>
      </c>
      <c r="R120" s="177">
        <f>Q120*H120</f>
        <v>0</v>
      </c>
      <c r="S120" s="177">
        <v>0</v>
      </c>
      <c r="T120" s="178">
        <f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79" t="s">
        <v>2255</v>
      </c>
      <c r="AT120" s="179" t="s">
        <v>185</v>
      </c>
      <c r="AU120" s="179" t="s">
        <v>79</v>
      </c>
      <c r="AY120" s="18" t="s">
        <v>182</v>
      </c>
      <c r="BE120" s="180">
        <f>IF(N120="základná",J120,0)</f>
        <v>0</v>
      </c>
      <c r="BF120" s="180">
        <f>IF(N120="znížená",J120,0)</f>
        <v>0</v>
      </c>
      <c r="BG120" s="180">
        <f>IF(N120="zákl. prenesená",J120,0)</f>
        <v>0</v>
      </c>
      <c r="BH120" s="180">
        <f>IF(N120="zníž. prenesená",J120,0)</f>
        <v>0</v>
      </c>
      <c r="BI120" s="180">
        <f>IF(N120="nulová",J120,0)</f>
        <v>0</v>
      </c>
      <c r="BJ120" s="18" t="s">
        <v>84</v>
      </c>
      <c r="BK120" s="181">
        <f>ROUND(I120*H120,3)</f>
        <v>0</v>
      </c>
      <c r="BL120" s="18" t="s">
        <v>2255</v>
      </c>
      <c r="BM120" s="179" t="s">
        <v>2256</v>
      </c>
    </row>
    <row r="121" ht="11" customFormat="1" s="13">
      <c r="B121" s="182"/>
      <c r="D121" s="183" t="s">
        <v>191</v>
      </c>
      <c r="E121" s="184" t="s">
        <v>1</v>
      </c>
      <c r="F121" s="185" t="s">
        <v>2257</v>
      </c>
      <c r="H121" s="186">
        <v>576</v>
      </c>
      <c r="I121" s="187"/>
      <c r="L121" s="182"/>
      <c r="M121" s="188"/>
      <c r="N121" s="189"/>
      <c r="O121" s="189"/>
      <c r="P121" s="189"/>
      <c r="Q121" s="189"/>
      <c r="R121" s="189"/>
      <c r="S121" s="189"/>
      <c r="T121" s="190"/>
      <c r="AT121" s="184" t="s">
        <v>191</v>
      </c>
      <c r="AU121" s="184" t="s">
        <v>79</v>
      </c>
      <c r="AV121" s="13" t="s">
        <v>84</v>
      </c>
      <c r="AW121" s="13" t="s">
        <v>28</v>
      </c>
      <c r="AX121" s="13" t="s">
        <v>72</v>
      </c>
      <c r="AY121" s="184" t="s">
        <v>182</v>
      </c>
    </row>
    <row r="122" ht="11" customFormat="1" s="14">
      <c r="B122" s="191"/>
      <c r="D122" s="183" t="s">
        <v>191</v>
      </c>
      <c r="E122" s="192" t="s">
        <v>1</v>
      </c>
      <c r="F122" s="193" t="s">
        <v>250</v>
      </c>
      <c r="H122" s="194">
        <v>576</v>
      </c>
      <c r="I122" s="195"/>
      <c r="L122" s="191"/>
      <c r="M122" s="196"/>
      <c r="N122" s="197"/>
      <c r="O122" s="197"/>
      <c r="P122" s="197"/>
      <c r="Q122" s="197"/>
      <c r="R122" s="197"/>
      <c r="S122" s="197"/>
      <c r="T122" s="198"/>
      <c r="AT122" s="192" t="s">
        <v>191</v>
      </c>
      <c r="AU122" s="192" t="s">
        <v>79</v>
      </c>
      <c r="AV122" s="14" t="s">
        <v>89</v>
      </c>
      <c r="AW122" s="14" t="s">
        <v>28</v>
      </c>
      <c r="AX122" s="14" t="s">
        <v>72</v>
      </c>
      <c r="AY122" s="192" t="s">
        <v>182</v>
      </c>
    </row>
    <row r="123" ht="11" customFormat="1" s="15">
      <c r="B123" s="199"/>
      <c r="D123" s="183" t="s">
        <v>191</v>
      </c>
      <c r="E123" s="200" t="s">
        <v>1</v>
      </c>
      <c r="F123" s="201" t="s">
        <v>251</v>
      </c>
      <c r="H123" s="202">
        <v>576</v>
      </c>
      <c r="I123" s="203"/>
      <c r="L123" s="199"/>
      <c r="M123" s="204"/>
      <c r="N123" s="205"/>
      <c r="O123" s="205"/>
      <c r="P123" s="205"/>
      <c r="Q123" s="205"/>
      <c r="R123" s="205"/>
      <c r="S123" s="205"/>
      <c r="T123" s="206"/>
      <c r="AT123" s="200" t="s">
        <v>191</v>
      </c>
      <c r="AU123" s="200" t="s">
        <v>79</v>
      </c>
      <c r="AV123" s="15" t="s">
        <v>189</v>
      </c>
      <c r="AW123" s="15" t="s">
        <v>28</v>
      </c>
      <c r="AX123" s="15" t="s">
        <v>79</v>
      </c>
      <c r="AY123" s="200" t="s">
        <v>182</v>
      </c>
    </row>
    <row r="124" customHeight="1" ht="25" customFormat="1" s="12">
      <c r="B124" s="154"/>
      <c r="D124" s="155" t="s">
        <v>71</v>
      </c>
      <c r="E124" s="156" t="s">
        <v>2258</v>
      </c>
      <c r="F124" s="156" t="s">
        <v>2259</v>
      </c>
      <c r="I124" s="157"/>
      <c r="J124" s="158">
        <f>BK124</f>
        <v>0</v>
      </c>
      <c r="L124" s="154"/>
      <c r="M124" s="159"/>
      <c r="N124" s="160"/>
      <c r="O124" s="160"/>
      <c r="P124" s="161">
        <f>SUM(P125:P130)</f>
        <v>0</v>
      </c>
      <c r="Q124" s="160"/>
      <c r="R124" s="161">
        <f>SUM(R125:R130)</f>
        <v>0</v>
      </c>
      <c r="S124" s="160"/>
      <c r="T124" s="162">
        <f>SUM(T125:T130)</f>
        <v>0</v>
      </c>
      <c r="AR124" s="155" t="s">
        <v>249</v>
      </c>
      <c r="AT124" s="163" t="s">
        <v>71</v>
      </c>
      <c r="AU124" s="163" t="s">
        <v>72</v>
      </c>
      <c r="AY124" s="155" t="s">
        <v>182</v>
      </c>
      <c r="BK124" s="164">
        <f>SUM(BK125:BK130)</f>
        <v>0</v>
      </c>
    </row>
    <row r="125" customHeight="1" ht="21" customFormat="1" s="2">
      <c r="A125" s="33"/>
      <c r="B125" s="167"/>
      <c r="C125" s="168" t="s">
        <v>84</v>
      </c>
      <c r="D125" s="168" t="s">
        <v>185</v>
      </c>
      <c r="E125" s="169" t="s">
        <v>2260</v>
      </c>
      <c r="F125" s="170" t="s">
        <v>2261</v>
      </c>
      <c r="G125" s="171" t="s">
        <v>2262</v>
      </c>
      <c r="H125" s="172">
        <v>1</v>
      </c>
      <c r="I125" s="173"/>
      <c r="J125" s="172">
        <f>ROUND(I125*H125,3)</f>
        <v>0</v>
      </c>
      <c r="K125" s="174"/>
      <c r="L125" s="34"/>
      <c r="M125" s="175" t="s">
        <v>1</v>
      </c>
      <c r="N125" s="176" t="s">
        <v>38</v>
      </c>
      <c r="O125" s="59"/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79" t="s">
        <v>2263</v>
      </c>
      <c r="AT125" s="179" t="s">
        <v>185</v>
      </c>
      <c r="AU125" s="179" t="s">
        <v>79</v>
      </c>
      <c r="AY125" s="18" t="s">
        <v>182</v>
      </c>
      <c r="BE125" s="180">
        <f>IF(N125="základná",J125,0)</f>
        <v>0</v>
      </c>
      <c r="BF125" s="180">
        <f>IF(N125="znížená",J125,0)</f>
        <v>0</v>
      </c>
      <c r="BG125" s="180">
        <f>IF(N125="zákl. prenesená",J125,0)</f>
        <v>0</v>
      </c>
      <c r="BH125" s="180">
        <f>IF(N125="zníž. prenesená",J125,0)</f>
        <v>0</v>
      </c>
      <c r="BI125" s="180">
        <f>IF(N125="nulová",J125,0)</f>
        <v>0</v>
      </c>
      <c r="BJ125" s="18" t="s">
        <v>84</v>
      </c>
      <c r="BK125" s="181">
        <f>ROUND(I125*H125,3)</f>
        <v>0</v>
      </c>
      <c r="BL125" s="18" t="s">
        <v>2263</v>
      </c>
      <c r="BM125" s="179" t="s">
        <v>2264</v>
      </c>
    </row>
    <row r="126" customHeight="1" ht="33" customFormat="1" s="2">
      <c r="A126" s="33"/>
      <c r="B126" s="167"/>
      <c r="C126" s="168" t="s">
        <v>89</v>
      </c>
      <c r="D126" s="168" t="s">
        <v>185</v>
      </c>
      <c r="E126" s="169" t="s">
        <v>2265</v>
      </c>
      <c r="F126" s="170" t="s">
        <v>2266</v>
      </c>
      <c r="G126" s="171" t="s">
        <v>1776</v>
      </c>
      <c r="H126" s="172">
        <v>1</v>
      </c>
      <c r="I126" s="173"/>
      <c r="J126" s="172">
        <f>ROUND(I126*H126,3)</f>
        <v>0</v>
      </c>
      <c r="K126" s="174"/>
      <c r="L126" s="34"/>
      <c r="M126" s="175" t="s">
        <v>1</v>
      </c>
      <c r="N126" s="176" t="s">
        <v>38</v>
      </c>
      <c r="O126" s="59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9" t="s">
        <v>2263</v>
      </c>
      <c r="AT126" s="179" t="s">
        <v>185</v>
      </c>
      <c r="AU126" s="179" t="s">
        <v>79</v>
      </c>
      <c r="AY126" s="18" t="s">
        <v>182</v>
      </c>
      <c r="BE126" s="180">
        <f>IF(N126="základná",J126,0)</f>
        <v>0</v>
      </c>
      <c r="BF126" s="180">
        <f>IF(N126="znížená",J126,0)</f>
        <v>0</v>
      </c>
      <c r="BG126" s="180">
        <f>IF(N126="zákl. prenesená",J126,0)</f>
        <v>0</v>
      </c>
      <c r="BH126" s="180">
        <f>IF(N126="zníž. prenesená",J126,0)</f>
        <v>0</v>
      </c>
      <c r="BI126" s="180">
        <f>IF(N126="nulová",J126,0)</f>
        <v>0</v>
      </c>
      <c r="BJ126" s="18" t="s">
        <v>84</v>
      </c>
      <c r="BK126" s="181">
        <f>ROUND(I126*H126,3)</f>
        <v>0</v>
      </c>
      <c r="BL126" s="18" t="s">
        <v>2263</v>
      </c>
      <c r="BM126" s="179" t="s">
        <v>2267</v>
      </c>
    </row>
    <row r="127" customHeight="1" ht="21" customFormat="1" s="2">
      <c r="A127" s="33"/>
      <c r="B127" s="167"/>
      <c r="C127" s="168" t="s">
        <v>189</v>
      </c>
      <c r="D127" s="168" t="s">
        <v>185</v>
      </c>
      <c r="E127" s="169" t="s">
        <v>2268</v>
      </c>
      <c r="F127" s="170" t="s">
        <v>2269</v>
      </c>
      <c r="G127" s="171" t="s">
        <v>1776</v>
      </c>
      <c r="H127" s="172">
        <v>1</v>
      </c>
      <c r="I127" s="173"/>
      <c r="J127" s="172">
        <f>ROUND(I127*H127,3)</f>
        <v>0</v>
      </c>
      <c r="K127" s="174"/>
      <c r="L127" s="34"/>
      <c r="M127" s="175" t="s">
        <v>1</v>
      </c>
      <c r="N127" s="176" t="s">
        <v>38</v>
      </c>
      <c r="O127" s="59"/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9" t="s">
        <v>2263</v>
      </c>
      <c r="AT127" s="179" t="s">
        <v>185</v>
      </c>
      <c r="AU127" s="179" t="s">
        <v>79</v>
      </c>
      <c r="AY127" s="18" t="s">
        <v>182</v>
      </c>
      <c r="BE127" s="180">
        <f>IF(N127="základná",J127,0)</f>
        <v>0</v>
      </c>
      <c r="BF127" s="180">
        <f>IF(N127="znížená",J127,0)</f>
        <v>0</v>
      </c>
      <c r="BG127" s="180">
        <f>IF(N127="zákl. prenesená",J127,0)</f>
        <v>0</v>
      </c>
      <c r="BH127" s="180">
        <f>IF(N127="zníž. prenesená",J127,0)</f>
        <v>0</v>
      </c>
      <c r="BI127" s="180">
        <f>IF(N127="nulová",J127,0)</f>
        <v>0</v>
      </c>
      <c r="BJ127" s="18" t="s">
        <v>84</v>
      </c>
      <c r="BK127" s="181">
        <f>ROUND(I127*H127,3)</f>
        <v>0</v>
      </c>
      <c r="BL127" s="18" t="s">
        <v>2263</v>
      </c>
      <c r="BM127" s="179" t="s">
        <v>2270</v>
      </c>
    </row>
    <row r="128" customHeight="1" ht="21" customFormat="1" s="2">
      <c r="A128" s="33"/>
      <c r="B128" s="167"/>
      <c r="C128" s="168" t="s">
        <v>249</v>
      </c>
      <c r="D128" s="168" t="s">
        <v>185</v>
      </c>
      <c r="E128" s="169" t="s">
        <v>2271</v>
      </c>
      <c r="F128" s="170" t="s">
        <v>2272</v>
      </c>
      <c r="G128" s="171" t="s">
        <v>1776</v>
      </c>
      <c r="H128" s="172">
        <v>1</v>
      </c>
      <c r="I128" s="173"/>
      <c r="J128" s="172">
        <f>ROUND(I128*H128,3)</f>
        <v>0</v>
      </c>
      <c r="K128" s="174"/>
      <c r="L128" s="34"/>
      <c r="M128" s="175" t="s">
        <v>1</v>
      </c>
      <c r="N128" s="176" t="s">
        <v>38</v>
      </c>
      <c r="O128" s="59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2263</v>
      </c>
      <c r="AT128" s="179" t="s">
        <v>185</v>
      </c>
      <c r="AU128" s="179" t="s">
        <v>79</v>
      </c>
      <c r="AY128" s="18" t="s">
        <v>182</v>
      </c>
      <c r="BE128" s="180">
        <f>IF(N128="základná",J128,0)</f>
        <v>0</v>
      </c>
      <c r="BF128" s="180">
        <f>IF(N128="znížená",J128,0)</f>
        <v>0</v>
      </c>
      <c r="BG128" s="180">
        <f>IF(N128="zákl. prenesená",J128,0)</f>
        <v>0</v>
      </c>
      <c r="BH128" s="180">
        <f>IF(N128="zníž. prenesená",J128,0)</f>
        <v>0</v>
      </c>
      <c r="BI128" s="180">
        <f>IF(N128="nulová",J128,0)</f>
        <v>0</v>
      </c>
      <c r="BJ128" s="18" t="s">
        <v>84</v>
      </c>
      <c r="BK128" s="181">
        <f>ROUND(I128*H128,3)</f>
        <v>0</v>
      </c>
      <c r="BL128" s="18" t="s">
        <v>2263</v>
      </c>
      <c r="BM128" s="179" t="s">
        <v>2273</v>
      </c>
    </row>
    <row r="129" customHeight="1" ht="21" customFormat="1" s="2">
      <c r="A129" s="33"/>
      <c r="B129" s="167"/>
      <c r="C129" s="168" t="s">
        <v>330</v>
      </c>
      <c r="D129" s="168" t="s">
        <v>185</v>
      </c>
      <c r="E129" s="169" t="s">
        <v>2274</v>
      </c>
      <c r="F129" s="170" t="s">
        <v>2275</v>
      </c>
      <c r="G129" s="171" t="s">
        <v>1776</v>
      </c>
      <c r="H129" s="172">
        <v>1</v>
      </c>
      <c r="I129" s="173"/>
      <c r="J129" s="172">
        <f>ROUND(I129*H129,3)</f>
        <v>0</v>
      </c>
      <c r="K129" s="174"/>
      <c r="L129" s="34"/>
      <c r="M129" s="175" t="s">
        <v>1</v>
      </c>
      <c r="N129" s="17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2263</v>
      </c>
      <c r="AT129" s="179" t="s">
        <v>185</v>
      </c>
      <c r="AU129" s="179" t="s">
        <v>79</v>
      </c>
      <c r="AY129" s="18" t="s">
        <v>182</v>
      </c>
      <c r="BE129" s="180">
        <f>IF(N129="základná",J129,0)</f>
        <v>0</v>
      </c>
      <c r="BF129" s="180">
        <f>IF(N129="znížená",J129,0)</f>
        <v>0</v>
      </c>
      <c r="BG129" s="180">
        <f>IF(N129="zákl. prenesená",J129,0)</f>
        <v>0</v>
      </c>
      <c r="BH129" s="180">
        <f>IF(N129="zníž. prenesená",J129,0)</f>
        <v>0</v>
      </c>
      <c r="BI129" s="180">
        <f>IF(N129="nulová",J129,0)</f>
        <v>0</v>
      </c>
      <c r="BJ129" s="18" t="s">
        <v>84</v>
      </c>
      <c r="BK129" s="181">
        <f>ROUND(I129*H129,3)</f>
        <v>0</v>
      </c>
      <c r="BL129" s="18" t="s">
        <v>2263</v>
      </c>
      <c r="BM129" s="179" t="s">
        <v>2276</v>
      </c>
    </row>
    <row r="130" customHeight="1" ht="21" customFormat="1" s="2">
      <c r="A130" s="33"/>
      <c r="B130" s="167"/>
      <c r="C130" s="168" t="s">
        <v>360</v>
      </c>
      <c r="D130" s="168" t="s">
        <v>185</v>
      </c>
      <c r="E130" s="169" t="s">
        <v>2277</v>
      </c>
      <c r="F130" s="170" t="s">
        <v>2278</v>
      </c>
      <c r="G130" s="171" t="s">
        <v>1776</v>
      </c>
      <c r="H130" s="172">
        <v>1</v>
      </c>
      <c r="I130" s="173"/>
      <c r="J130" s="172">
        <f>ROUND(I130*H130,3)</f>
        <v>0</v>
      </c>
      <c r="K130" s="174"/>
      <c r="L130" s="34"/>
      <c r="M130" s="230" t="s">
        <v>1</v>
      </c>
      <c r="N130" s="231" t="s">
        <v>38</v>
      </c>
      <c r="O130" s="232"/>
      <c r="P130" s="233">
        <f>O130*H130</f>
        <v>0</v>
      </c>
      <c r="Q130" s="233">
        <v>0</v>
      </c>
      <c r="R130" s="233">
        <f>Q130*H130</f>
        <v>0</v>
      </c>
      <c r="S130" s="233">
        <v>0</v>
      </c>
      <c r="T130" s="234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9" t="s">
        <v>2263</v>
      </c>
      <c r="AT130" s="179" t="s">
        <v>185</v>
      </c>
      <c r="AU130" s="179" t="s">
        <v>79</v>
      </c>
      <c r="AY130" s="18" t="s">
        <v>182</v>
      </c>
      <c r="BE130" s="180">
        <f>IF(N130="základná",J130,0)</f>
        <v>0</v>
      </c>
      <c r="BF130" s="180">
        <f>IF(N130="znížená",J130,0)</f>
        <v>0</v>
      </c>
      <c r="BG130" s="180">
        <f>IF(N130="zákl. prenesená",J130,0)</f>
        <v>0</v>
      </c>
      <c r="BH130" s="180">
        <f>IF(N130="zníž. prenesená",J130,0)</f>
        <v>0</v>
      </c>
      <c r="BI130" s="180">
        <f>IF(N130="nulová",J130,0)</f>
        <v>0</v>
      </c>
      <c r="BJ130" s="18" t="s">
        <v>84</v>
      </c>
      <c r="BK130" s="181">
        <f>ROUND(I130*H130,3)</f>
        <v>0</v>
      </c>
      <c r="BL130" s="18" t="s">
        <v>2263</v>
      </c>
      <c r="BM130" s="179" t="s">
        <v>2279</v>
      </c>
    </row>
    <row r="131" customHeight="1" ht="6" customFormat="1" s="2">
      <c r="A131" s="33"/>
      <c r="B131" s="48"/>
      <c r="C131" s="49"/>
      <c r="D131" s="49"/>
      <c r="E131" s="49"/>
      <c r="F131" s="49"/>
      <c r="G131" s="49"/>
      <c r="H131" s="49"/>
      <c r="I131" s="126"/>
      <c r="J131" s="49"/>
      <c r="K131" s="49"/>
      <c r="L131" s="34"/>
      <c r="M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</sheetData>
  <autoFilter ref="C117:K130"/>
  <mergeCells count="9">
    <mergeCell ref="L2:V2"/>
    <mergeCell ref="E7:H7"/>
    <mergeCell ref="E9:H9"/>
    <mergeCell ref="E18:H18"/>
    <mergeCell ref="E27:H27"/>
    <mergeCell ref="E85:H85"/>
    <mergeCell ref="E87:H87"/>
    <mergeCell ref="E108:H108"/>
    <mergeCell ref="E110:H11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37"/>
  <sheetViews>
    <sheetView showGridLines="0" topLeftCell="A696" workbookViewId="0">
      <selection activeCell="E7" sqref="E7:H7"/>
    </sheetView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90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147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149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151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ROUND(J135,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ROUND((SUM(BE135:BE736)),  2)</f>
        <v>0</v>
      </c>
      <c r="G37" s="33"/>
      <c r="H37" s="33"/>
      <c r="I37" s="113">
        <v>0.2</v>
      </c>
      <c r="J37" s="112">
        <f>ROUND(((SUM(BE135:BE736))*I37),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ROUND((SUM(BF135:BF736)),  2)</f>
        <v>0</v>
      </c>
      <c r="G38" s="33"/>
      <c r="H38" s="33"/>
      <c r="I38" s="113">
        <v>0.2</v>
      </c>
      <c r="J38" s="112">
        <f>ROUND(((SUM(BF135:BF736))*I38),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ROUND((SUM(BG135:BG736)),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ROUND((SUM(BH135:BH736)),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ROUND((SUM(BI135:BI736)),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147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149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E.1.1.A - Búracie práce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J135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157</v>
      </c>
      <c r="E101" s="134"/>
      <c r="F101" s="134"/>
      <c r="G101" s="134"/>
      <c r="H101" s="134"/>
      <c r="I101" s="135"/>
      <c r="J101" s="136">
        <f>J136</f>
        <v>0</v>
      </c>
      <c r="L101" s="132"/>
    </row>
    <row r="102" customHeight="1" ht="19" customFormat="1" s="10">
      <c r="B102" s="137"/>
      <c r="D102" s="138" t="s">
        <v>158</v>
      </c>
      <c r="E102" s="139"/>
      <c r="F102" s="139"/>
      <c r="G102" s="139"/>
      <c r="H102" s="139"/>
      <c r="I102" s="140"/>
      <c r="J102" s="141">
        <f>J137</f>
        <v>0</v>
      </c>
      <c r="L102" s="137"/>
    </row>
    <row r="103" customHeight="1" ht="24" customFormat="1" s="9">
      <c r="B103" s="132"/>
      <c r="D103" s="133" t="s">
        <v>159</v>
      </c>
      <c r="E103" s="134"/>
      <c r="F103" s="134"/>
      <c r="G103" s="134"/>
      <c r="H103" s="134"/>
      <c r="I103" s="135"/>
      <c r="J103" s="136">
        <f>J543</f>
        <v>0</v>
      </c>
      <c r="L103" s="132"/>
    </row>
    <row r="104" customHeight="1" ht="19" customFormat="1" s="10">
      <c r="B104" s="137"/>
      <c r="D104" s="138" t="s">
        <v>160</v>
      </c>
      <c r="E104" s="139"/>
      <c r="F104" s="139"/>
      <c r="G104" s="139"/>
      <c r="H104" s="139"/>
      <c r="I104" s="140"/>
      <c r="J104" s="141">
        <f>J544</f>
        <v>0</v>
      </c>
      <c r="L104" s="137"/>
    </row>
    <row r="105" customHeight="1" ht="19" customFormat="1" s="10">
      <c r="B105" s="137"/>
      <c r="D105" s="138" t="s">
        <v>161</v>
      </c>
      <c r="E105" s="139"/>
      <c r="F105" s="139"/>
      <c r="G105" s="139"/>
      <c r="H105" s="139"/>
      <c r="I105" s="140"/>
      <c r="J105" s="141">
        <f>J563</f>
        <v>0</v>
      </c>
      <c r="L105" s="137"/>
    </row>
    <row r="106" customHeight="1" ht="19" customFormat="1" s="10">
      <c r="B106" s="137"/>
      <c r="D106" s="138" t="s">
        <v>162</v>
      </c>
      <c r="E106" s="139"/>
      <c r="F106" s="139"/>
      <c r="G106" s="139"/>
      <c r="H106" s="139"/>
      <c r="I106" s="140"/>
      <c r="J106" s="141">
        <f>J592</f>
        <v>0</v>
      </c>
      <c r="L106" s="137"/>
    </row>
    <row r="107" customHeight="1" ht="19" customFormat="1" s="10">
      <c r="B107" s="137"/>
      <c r="D107" s="138" t="s">
        <v>163</v>
      </c>
      <c r="E107" s="139"/>
      <c r="F107" s="139"/>
      <c r="G107" s="139"/>
      <c r="H107" s="139"/>
      <c r="I107" s="140"/>
      <c r="J107" s="141">
        <f>J617</f>
        <v>0</v>
      </c>
      <c r="L107" s="137"/>
    </row>
    <row r="108" customHeight="1" ht="19" customFormat="1" s="10">
      <c r="B108" s="137"/>
      <c r="D108" s="138" t="s">
        <v>164</v>
      </c>
      <c r="E108" s="139"/>
      <c r="F108" s="139"/>
      <c r="G108" s="139"/>
      <c r="H108" s="139"/>
      <c r="I108" s="140"/>
      <c r="J108" s="141">
        <f>J642</f>
        <v>0</v>
      </c>
      <c r="L108" s="137"/>
    </row>
    <row r="109" customHeight="1" ht="19" customFormat="1" s="10">
      <c r="B109" s="137"/>
      <c r="D109" s="138" t="s">
        <v>165</v>
      </c>
      <c r="E109" s="139"/>
      <c r="F109" s="139"/>
      <c r="G109" s="139"/>
      <c r="H109" s="139"/>
      <c r="I109" s="140"/>
      <c r="J109" s="141">
        <f>J665</f>
        <v>0</v>
      </c>
      <c r="L109" s="137"/>
    </row>
    <row r="110" customHeight="1" ht="24" customFormat="1" s="9">
      <c r="B110" s="132"/>
      <c r="D110" s="133" t="s">
        <v>166</v>
      </c>
      <c r="E110" s="134"/>
      <c r="F110" s="134"/>
      <c r="G110" s="134"/>
      <c r="H110" s="134"/>
      <c r="I110" s="135"/>
      <c r="J110" s="136">
        <f>J694</f>
        <v>0</v>
      </c>
      <c r="L110" s="132"/>
    </row>
    <row r="111" customHeight="1" ht="19" customFormat="1" s="10">
      <c r="B111" s="137"/>
      <c r="D111" s="138" t="s">
        <v>167</v>
      </c>
      <c r="E111" s="139"/>
      <c r="F111" s="139"/>
      <c r="G111" s="139"/>
      <c r="H111" s="139"/>
      <c r="I111" s="140"/>
      <c r="J111" s="141">
        <f>J695</f>
        <v>0</v>
      </c>
      <c r="L111" s="137"/>
    </row>
    <row r="112" customHeight="1" ht="21" customFormat="1" s="2">
      <c r="A112" s="33"/>
      <c r="B112" s="34"/>
      <c r="C112" s="33"/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6" customFormat="1" s="2">
      <c r="A113" s="33"/>
      <c r="B113" s="48"/>
      <c r="C113" s="49"/>
      <c r="D113" s="49"/>
      <c r="E113" s="49"/>
      <c r="F113" s="49"/>
      <c r="G113" s="49"/>
      <c r="H113" s="49"/>
      <c r="I113" s="126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customHeight="1" ht="6" customFormat="1" s="2">
      <c r="A117" s="33"/>
      <c r="B117" s="50"/>
      <c r="C117" s="51"/>
      <c r="D117" s="51"/>
      <c r="E117" s="51"/>
      <c r="F117" s="51"/>
      <c r="G117" s="51"/>
      <c r="H117" s="51"/>
      <c r="I117" s="127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customHeight="1" ht="24" customFormat="1" s="2">
      <c r="A118" s="33"/>
      <c r="B118" s="34"/>
      <c r="C118" s="22" t="s">
        <v>168</v>
      </c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6" customFormat="1" s="2">
      <c r="A119" s="33"/>
      <c r="B119" s="34"/>
      <c r="C119" s="33"/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12" customFormat="1" s="2">
      <c r="A120" s="33"/>
      <c r="B120" s="34"/>
      <c r="C120" s="28" t="s">
        <v>14</v>
      </c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23" customFormat="1" s="2">
      <c r="A121" s="33"/>
      <c r="B121" s="34"/>
      <c r="C121" s="33"/>
      <c r="D121" s="33"/>
      <c r="E121" s="282" t="str">
        <f>E7</f>
        <v>Výmena vnútorných rozvodov ZTI (voda, kanál) - II. sekcia a stavebné úpravy soc. zariadení – IV. sekcia </v>
      </c>
      <c r="F121" s="283"/>
      <c r="G121" s="283"/>
      <c r="H121" s="28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2" customFormat="1" s="1">
      <c r="B122" s="21"/>
      <c r="C122" s="28" t="s">
        <v>146</v>
      </c>
      <c r="I122" s="99"/>
      <c r="L122" s="21"/>
    </row>
    <row r="123" customHeight="1" ht="16" customFormat="1" s="1">
      <c r="B123" s="21"/>
      <c r="E123" s="282" t="s">
        <v>147</v>
      </c>
      <c r="F123" s="266"/>
      <c r="G123" s="266"/>
      <c r="H123" s="266"/>
      <c r="I123" s="99"/>
      <c r="L123" s="21"/>
    </row>
    <row r="124" customHeight="1" ht="12" customFormat="1" s="1">
      <c r="B124" s="21"/>
      <c r="C124" s="28" t="s">
        <v>148</v>
      </c>
      <c r="I124" s="99"/>
      <c r="L124" s="21"/>
    </row>
    <row r="125" customHeight="1" ht="16" customFormat="1" s="2">
      <c r="A125" s="33"/>
      <c r="B125" s="34"/>
      <c r="C125" s="33"/>
      <c r="D125" s="33"/>
      <c r="E125" s="284" t="s">
        <v>149</v>
      </c>
      <c r="F125" s="285"/>
      <c r="G125" s="285"/>
      <c r="H125" s="285"/>
      <c r="I125" s="10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12" customFormat="1" s="2">
      <c r="A126" s="33"/>
      <c r="B126" s="34"/>
      <c r="C126" s="28" t="s">
        <v>150</v>
      </c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16" customFormat="1" s="2">
      <c r="A127" s="33"/>
      <c r="B127" s="34"/>
      <c r="C127" s="33"/>
      <c r="D127" s="33"/>
      <c r="E127" s="238" t="str">
        <f>E13</f>
        <v>E.1.1.A - Búracie práce</v>
      </c>
      <c r="F127" s="285"/>
      <c r="G127" s="285"/>
      <c r="H127" s="285"/>
      <c r="I127" s="10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customHeight="1" ht="6" customFormat="1" s="2">
      <c r="A128" s="33"/>
      <c r="B128" s="34"/>
      <c r="C128" s="33"/>
      <c r="D128" s="33"/>
      <c r="E128" s="33"/>
      <c r="F128" s="33"/>
      <c r="G128" s="33"/>
      <c r="H128" s="33"/>
      <c r="I128" s="10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customHeight="1" ht="12" customFormat="1" s="2">
      <c r="A129" s="33"/>
      <c r="B129" s="34"/>
      <c r="C129" s="28" t="s">
        <v>17</v>
      </c>
      <c r="D129" s="33"/>
      <c r="E129" s="33"/>
      <c r="F129" s="26">
        <f>F16</f>
      </c>
      <c r="G129" s="33"/>
      <c r="H129" s="33"/>
      <c r="I129" s="104" t="s">
        <v>19</v>
      </c>
      <c r="J129" s="56">
        <f>IF(J16="","",J16)</f>
        <v>43950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customHeight="1" ht="6" customFormat="1" s="2">
      <c r="A130" s="33"/>
      <c r="B130" s="34"/>
      <c r="C130" s="33"/>
      <c r="D130" s="33"/>
      <c r="E130" s="33"/>
      <c r="F130" s="33"/>
      <c r="G130" s="33"/>
      <c r="H130" s="33"/>
      <c r="I130" s="10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customHeight="1" ht="25" customFormat="1" s="2">
      <c r="A131" s="33"/>
      <c r="B131" s="34"/>
      <c r="C131" s="28" t="s">
        <v>20</v>
      </c>
      <c r="D131" s="33"/>
      <c r="E131" s="33"/>
      <c r="F131" s="26" t="str">
        <f>E19</f>
        <v>UNIVERZITA PAVLA JOZEFA ŠAFÁRIKA V KOŠICIACH</v>
      </c>
      <c r="G131" s="33"/>
      <c r="H131" s="33"/>
      <c r="I131" s="104" t="s">
        <v>26</v>
      </c>
      <c r="J131" s="31" t="str">
        <f>E25</f>
        <v>d.g.A. design graphic architecture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customFormat="1" s="2">
      <c r="A132" s="33"/>
      <c r="B132" s="34"/>
      <c r="C132" s="28" t="s">
        <v>24</v>
      </c>
      <c r="D132" s="33"/>
      <c r="E132" s="33"/>
      <c r="F132" s="26" t="str">
        <f>IF(E22="","",E22)</f>
        <v>Vyplň údaj</v>
      </c>
      <c r="G132" s="33"/>
      <c r="H132" s="33"/>
      <c r="I132" s="104" t="s">
        <v>30</v>
      </c>
      <c r="J132" s="31">
        <f>E28</f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customHeight="1" ht="9" customFormat="1" s="2">
      <c r="A133" s="33"/>
      <c r="B133" s="34"/>
      <c r="C133" s="33"/>
      <c r="D133" s="33"/>
      <c r="E133" s="33"/>
      <c r="F133" s="33"/>
      <c r="G133" s="33"/>
      <c r="H133" s="33"/>
      <c r="I133" s="10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customHeight="1" ht="29" customFormat="1" s="11">
      <c r="A134" s="142"/>
      <c r="B134" s="143"/>
      <c r="C134" s="144" t="s">
        <v>169</v>
      </c>
      <c r="D134" s="145" t="s">
        <v>57</v>
      </c>
      <c r="E134" s="145" t="s">
        <v>53</v>
      </c>
      <c r="F134" s="145" t="s">
        <v>54</v>
      </c>
      <c r="G134" s="145" t="s">
        <v>170</v>
      </c>
      <c r="H134" s="145" t="s">
        <v>171</v>
      </c>
      <c r="I134" s="146" t="s">
        <v>172</v>
      </c>
      <c r="J134" s="147" t="s">
        <v>154</v>
      </c>
      <c r="K134" s="148" t="s">
        <v>173</v>
      </c>
      <c r="L134" s="149"/>
      <c r="M134" s="63" t="s">
        <v>1</v>
      </c>
      <c r="N134" s="64" t="s">
        <v>36</v>
      </c>
      <c r="O134" s="64" t="s">
        <v>174</v>
      </c>
      <c r="P134" s="64" t="s">
        <v>175</v>
      </c>
      <c r="Q134" s="64" t="s">
        <v>176</v>
      </c>
      <c r="R134" s="64" t="s">
        <v>177</v>
      </c>
      <c r="S134" s="64" t="s">
        <v>178</v>
      </c>
      <c r="T134" s="65" t="s">
        <v>179</v>
      </c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</row>
    <row r="135" customHeight="1" ht="22" customFormat="1" s="2">
      <c r="A135" s="33"/>
      <c r="B135" s="34"/>
      <c r="C135" s="70" t="s">
        <v>155</v>
      </c>
      <c r="D135" s="33"/>
      <c r="E135" s="33"/>
      <c r="F135" s="33"/>
      <c r="G135" s="33"/>
      <c r="H135" s="33"/>
      <c r="I135" s="103"/>
      <c r="J135" s="150">
        <f>BK135</f>
        <v>0</v>
      </c>
      <c r="K135" s="33"/>
      <c r="L135" s="34"/>
      <c r="M135" s="66"/>
      <c r="N135" s="57"/>
      <c r="O135" s="67"/>
      <c r="P135" s="151">
        <f>P136+P543+P694</f>
        <v>0</v>
      </c>
      <c r="Q135" s="67"/>
      <c r="R135" s="151">
        <f>R136+R543+R694</f>
        <v>6.241515000000001</v>
      </c>
      <c r="S135" s="67"/>
      <c r="T135" s="152">
        <f>T136+T543+T694</f>
        <v>497.66797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71</v>
      </c>
      <c r="AU135" s="18" t="s">
        <v>156</v>
      </c>
      <c r="BK135" s="153">
        <f>BK136+BK543+BK694</f>
        <v>0</v>
      </c>
    </row>
    <row r="136" customHeight="1" ht="25" customFormat="1" s="12">
      <c r="B136" s="154"/>
      <c r="D136" s="155" t="s">
        <v>71</v>
      </c>
      <c r="E136" s="156" t="s">
        <v>180</v>
      </c>
      <c r="F136" s="156" t="s">
        <v>181</v>
      </c>
      <c r="I136" s="157"/>
      <c r="J136" s="158">
        <f>BK136</f>
        <v>0</v>
      </c>
      <c r="L136" s="154"/>
      <c r="M136" s="159"/>
      <c r="N136" s="160"/>
      <c r="O136" s="160"/>
      <c r="P136" s="161">
        <f>P137</f>
        <v>0</v>
      </c>
      <c r="Q136" s="160"/>
      <c r="R136" s="161">
        <f>R137</f>
        <v>0</v>
      </c>
      <c r="S136" s="160"/>
      <c r="T136" s="162">
        <f>T137</f>
        <v>467.367208</v>
      </c>
      <c r="AR136" s="155" t="s">
        <v>79</v>
      </c>
      <c r="AT136" s="163" t="s">
        <v>71</v>
      </c>
      <c r="AU136" s="163" t="s">
        <v>72</v>
      </c>
      <c r="AY136" s="155" t="s">
        <v>182</v>
      </c>
      <c r="BK136" s="164">
        <f>BK137</f>
        <v>0</v>
      </c>
    </row>
    <row r="137" customHeight="1" ht="22" customFormat="1" s="12">
      <c r="B137" s="154"/>
      <c r="D137" s="155" t="s">
        <v>71</v>
      </c>
      <c r="E137" s="165" t="s">
        <v>183</v>
      </c>
      <c r="F137" s="165" t="s">
        <v>184</v>
      </c>
      <c r="I137" s="157"/>
      <c r="J137" s="166">
        <f>BK137</f>
        <v>0</v>
      </c>
      <c r="L137" s="154"/>
      <c r="M137" s="159"/>
      <c r="N137" s="160"/>
      <c r="O137" s="160"/>
      <c r="P137" s="161">
        <f>SUM(P138:P542)</f>
        <v>0</v>
      </c>
      <c r="Q137" s="160"/>
      <c r="R137" s="161">
        <f>SUM(R138:R542)</f>
        <v>0</v>
      </c>
      <c r="S137" s="160"/>
      <c r="T137" s="162">
        <f>SUM(T138:T542)</f>
        <v>467.367208</v>
      </c>
      <c r="AR137" s="155" t="s">
        <v>79</v>
      </c>
      <c r="AT137" s="163" t="s">
        <v>71</v>
      </c>
      <c r="AU137" s="163" t="s">
        <v>79</v>
      </c>
      <c r="AY137" s="155" t="s">
        <v>182</v>
      </c>
      <c r="BK137" s="164">
        <f>SUM(BK138:BK542)</f>
        <v>0</v>
      </c>
    </row>
    <row r="138" customHeight="1" ht="44" customFormat="1" s="2">
      <c r="A138" s="33"/>
      <c r="B138" s="167"/>
      <c r="C138" s="168" t="s">
        <v>79</v>
      </c>
      <c r="D138" s="168" t="s">
        <v>185</v>
      </c>
      <c r="E138" s="169" t="s">
        <v>186</v>
      </c>
      <c r="F138" s="170" t="s">
        <v>187</v>
      </c>
      <c r="G138" s="171" t="s">
        <v>188</v>
      </c>
      <c r="H138" s="172">
        <v>77.956</v>
      </c>
      <c r="I138" s="173"/>
      <c r="J138" s="172">
        <f>ROUND(I138*H138,3)</f>
        <v>0</v>
      </c>
      <c r="K138" s="174"/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1.905</v>
      </c>
      <c r="T138" s="178">
        <f>S138*H138</f>
        <v>148.50618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189</v>
      </c>
      <c r="AT138" s="179" t="s">
        <v>185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189</v>
      </c>
      <c r="BM138" s="179" t="s">
        <v>190</v>
      </c>
    </row>
    <row r="139" ht="11" customFormat="1" s="13">
      <c r="B139" s="182"/>
      <c r="D139" s="183" t="s">
        <v>191</v>
      </c>
      <c r="E139" s="184" t="s">
        <v>1</v>
      </c>
      <c r="F139" s="185" t="s">
        <v>192</v>
      </c>
      <c r="H139" s="186">
        <v>3.3E-2</v>
      </c>
      <c r="I139" s="187"/>
      <c r="L139" s="182"/>
      <c r="M139" s="188"/>
      <c r="N139" s="189"/>
      <c r="O139" s="189"/>
      <c r="P139" s="189"/>
      <c r="Q139" s="189"/>
      <c r="R139" s="189"/>
      <c r="S139" s="189"/>
      <c r="T139" s="190"/>
      <c r="AT139" s="184" t="s">
        <v>191</v>
      </c>
      <c r="AU139" s="184" t="s">
        <v>84</v>
      </c>
      <c r="AV139" s="13" t="s">
        <v>84</v>
      </c>
      <c r="AW139" s="13" t="s">
        <v>28</v>
      </c>
      <c r="AX139" s="13" t="s">
        <v>72</v>
      </c>
      <c r="AY139" s="184" t="s">
        <v>182</v>
      </c>
    </row>
    <row r="140" ht="11" customFormat="1" s="14">
      <c r="B140" s="191"/>
      <c r="D140" s="183" t="s">
        <v>191</v>
      </c>
      <c r="E140" s="192" t="s">
        <v>1</v>
      </c>
      <c r="F140" s="193" t="s">
        <v>193</v>
      </c>
      <c r="H140" s="194">
        <v>3.3E-2</v>
      </c>
      <c r="I140" s="195"/>
      <c r="L140" s="191"/>
      <c r="M140" s="196"/>
      <c r="N140" s="197"/>
      <c r="O140" s="197"/>
      <c r="P140" s="197"/>
      <c r="Q140" s="197"/>
      <c r="R140" s="197"/>
      <c r="S140" s="197"/>
      <c r="T140" s="198"/>
      <c r="AT140" s="192" t="s">
        <v>191</v>
      </c>
      <c r="AU140" s="192" t="s">
        <v>84</v>
      </c>
      <c r="AV140" s="14" t="s">
        <v>89</v>
      </c>
      <c r="AW140" s="14" t="s">
        <v>28</v>
      </c>
      <c r="AX140" s="14" t="s">
        <v>72</v>
      </c>
      <c r="AY140" s="192" t="s">
        <v>182</v>
      </c>
    </row>
    <row r="141" ht="11" customFormat="1" s="13">
      <c r="B141" s="182"/>
      <c r="D141" s="183" t="s">
        <v>191</v>
      </c>
      <c r="E141" s="184" t="s">
        <v>1</v>
      </c>
      <c r="F141" s="185" t="s">
        <v>194</v>
      </c>
      <c r="H141" s="186">
        <v>2.2E-2</v>
      </c>
      <c r="I141" s="187"/>
      <c r="L141" s="182"/>
      <c r="M141" s="188"/>
      <c r="N141" s="189"/>
      <c r="O141" s="189"/>
      <c r="P141" s="189"/>
      <c r="Q141" s="189"/>
      <c r="R141" s="189"/>
      <c r="S141" s="189"/>
      <c r="T141" s="190"/>
      <c r="AT141" s="184" t="s">
        <v>191</v>
      </c>
      <c r="AU141" s="184" t="s">
        <v>84</v>
      </c>
      <c r="AV141" s="13" t="s">
        <v>84</v>
      </c>
      <c r="AW141" s="13" t="s">
        <v>28</v>
      </c>
      <c r="AX141" s="13" t="s">
        <v>72</v>
      </c>
      <c r="AY141" s="184" t="s">
        <v>182</v>
      </c>
    </row>
    <row r="142" ht="11" customFormat="1" s="14">
      <c r="B142" s="191"/>
      <c r="D142" s="183" t="s">
        <v>191</v>
      </c>
      <c r="E142" s="192" t="s">
        <v>1</v>
      </c>
      <c r="F142" s="193" t="s">
        <v>195</v>
      </c>
      <c r="H142" s="194">
        <v>2.2E-2</v>
      </c>
      <c r="I142" s="195"/>
      <c r="L142" s="191"/>
      <c r="M142" s="196"/>
      <c r="N142" s="197"/>
      <c r="O142" s="197"/>
      <c r="P142" s="197"/>
      <c r="Q142" s="197"/>
      <c r="R142" s="197"/>
      <c r="S142" s="197"/>
      <c r="T142" s="198"/>
      <c r="AT142" s="192" t="s">
        <v>191</v>
      </c>
      <c r="AU142" s="192" t="s">
        <v>84</v>
      </c>
      <c r="AV142" s="14" t="s">
        <v>89</v>
      </c>
      <c r="AW142" s="14" t="s">
        <v>28</v>
      </c>
      <c r="AX142" s="14" t="s">
        <v>72</v>
      </c>
      <c r="AY142" s="192" t="s">
        <v>182</v>
      </c>
    </row>
    <row r="143" ht="11" customFormat="1" s="13">
      <c r="B143" s="182"/>
      <c r="D143" s="183" t="s">
        <v>191</v>
      </c>
      <c r="E143" s="184" t="s">
        <v>1</v>
      </c>
      <c r="F143" s="185" t="s">
        <v>196</v>
      </c>
      <c r="H143" s="186">
        <v>5.6E-2</v>
      </c>
      <c r="I143" s="187"/>
      <c r="L143" s="182"/>
      <c r="M143" s="188"/>
      <c r="N143" s="189"/>
      <c r="O143" s="189"/>
      <c r="P143" s="189"/>
      <c r="Q143" s="189"/>
      <c r="R143" s="189"/>
      <c r="S143" s="189"/>
      <c r="T143" s="190"/>
      <c r="AT143" s="184" t="s">
        <v>191</v>
      </c>
      <c r="AU143" s="184" t="s">
        <v>84</v>
      </c>
      <c r="AV143" s="13" t="s">
        <v>84</v>
      </c>
      <c r="AW143" s="13" t="s">
        <v>28</v>
      </c>
      <c r="AX143" s="13" t="s">
        <v>72</v>
      </c>
      <c r="AY143" s="184" t="s">
        <v>182</v>
      </c>
    </row>
    <row r="144" ht="11" customFormat="1" s="14">
      <c r="B144" s="191"/>
      <c r="D144" s="183" t="s">
        <v>191</v>
      </c>
      <c r="E144" s="192" t="s">
        <v>1</v>
      </c>
      <c r="F144" s="193" t="s">
        <v>197</v>
      </c>
      <c r="H144" s="194">
        <v>5.6E-2</v>
      </c>
      <c r="I144" s="195"/>
      <c r="L144" s="191"/>
      <c r="M144" s="196"/>
      <c r="N144" s="197"/>
      <c r="O144" s="197"/>
      <c r="P144" s="197"/>
      <c r="Q144" s="197"/>
      <c r="R144" s="197"/>
      <c r="S144" s="197"/>
      <c r="T144" s="198"/>
      <c r="AT144" s="192" t="s">
        <v>191</v>
      </c>
      <c r="AU144" s="192" t="s">
        <v>84</v>
      </c>
      <c r="AV144" s="14" t="s">
        <v>89</v>
      </c>
      <c r="AW144" s="14" t="s">
        <v>28</v>
      </c>
      <c r="AX144" s="14" t="s">
        <v>72</v>
      </c>
      <c r="AY144" s="192" t="s">
        <v>182</v>
      </c>
    </row>
    <row r="145" ht="11" customFormat="1" s="13">
      <c r="B145" s="182"/>
      <c r="D145" s="183" t="s">
        <v>191</v>
      </c>
      <c r="E145" s="184" t="s">
        <v>1</v>
      </c>
      <c r="F145" s="185" t="s">
        <v>198</v>
      </c>
      <c r="H145" s="186">
        <v>1.4</v>
      </c>
      <c r="I145" s="187"/>
      <c r="L145" s="182"/>
      <c r="M145" s="188"/>
      <c r="N145" s="189"/>
      <c r="O145" s="189"/>
      <c r="P145" s="189"/>
      <c r="Q145" s="189"/>
      <c r="R145" s="189"/>
      <c r="S145" s="189"/>
      <c r="T145" s="190"/>
      <c r="AT145" s="184" t="s">
        <v>191</v>
      </c>
      <c r="AU145" s="184" t="s">
        <v>84</v>
      </c>
      <c r="AV145" s="13" t="s">
        <v>84</v>
      </c>
      <c r="AW145" s="13" t="s">
        <v>28</v>
      </c>
      <c r="AX145" s="13" t="s">
        <v>72</v>
      </c>
      <c r="AY145" s="184" t="s">
        <v>182</v>
      </c>
    </row>
    <row r="146" ht="11" customFormat="1" s="14">
      <c r="B146" s="191"/>
      <c r="D146" s="183" t="s">
        <v>191</v>
      </c>
      <c r="E146" s="192" t="s">
        <v>1</v>
      </c>
      <c r="F146" s="193" t="s">
        <v>199</v>
      </c>
      <c r="H146" s="194">
        <v>1.4</v>
      </c>
      <c r="I146" s="195"/>
      <c r="L146" s="191"/>
      <c r="M146" s="196"/>
      <c r="N146" s="197"/>
      <c r="O146" s="197"/>
      <c r="P146" s="197"/>
      <c r="Q146" s="197"/>
      <c r="R146" s="197"/>
      <c r="S146" s="197"/>
      <c r="T146" s="198"/>
      <c r="AT146" s="192" t="s">
        <v>191</v>
      </c>
      <c r="AU146" s="192" t="s">
        <v>84</v>
      </c>
      <c r="AV146" s="14" t="s">
        <v>89</v>
      </c>
      <c r="AW146" s="14" t="s">
        <v>28</v>
      </c>
      <c r="AX146" s="14" t="s">
        <v>72</v>
      </c>
      <c r="AY146" s="192" t="s">
        <v>182</v>
      </c>
    </row>
    <row r="147" ht="11" customFormat="1" s="13">
      <c r="B147" s="182"/>
      <c r="D147" s="183" t="s">
        <v>191</v>
      </c>
      <c r="E147" s="184" t="s">
        <v>1</v>
      </c>
      <c r="F147" s="185" t="s">
        <v>200</v>
      </c>
      <c r="H147" s="186">
        <v>4.13</v>
      </c>
      <c r="I147" s="187"/>
      <c r="L147" s="182"/>
      <c r="M147" s="188"/>
      <c r="N147" s="189"/>
      <c r="O147" s="189"/>
      <c r="P147" s="189"/>
      <c r="Q147" s="189"/>
      <c r="R147" s="189"/>
      <c r="S147" s="189"/>
      <c r="T147" s="190"/>
      <c r="AT147" s="184" t="s">
        <v>191</v>
      </c>
      <c r="AU147" s="184" t="s">
        <v>84</v>
      </c>
      <c r="AV147" s="13" t="s">
        <v>84</v>
      </c>
      <c r="AW147" s="13" t="s">
        <v>28</v>
      </c>
      <c r="AX147" s="13" t="s">
        <v>72</v>
      </c>
      <c r="AY147" s="184" t="s">
        <v>182</v>
      </c>
    </row>
    <row r="148" ht="11" customFormat="1" s="14">
      <c r="B148" s="191"/>
      <c r="D148" s="183" t="s">
        <v>191</v>
      </c>
      <c r="E148" s="192" t="s">
        <v>1</v>
      </c>
      <c r="F148" s="193" t="s">
        <v>201</v>
      </c>
      <c r="H148" s="194">
        <v>4.13</v>
      </c>
      <c r="I148" s="195"/>
      <c r="L148" s="191"/>
      <c r="M148" s="196"/>
      <c r="N148" s="197"/>
      <c r="O148" s="197"/>
      <c r="P148" s="197"/>
      <c r="Q148" s="197"/>
      <c r="R148" s="197"/>
      <c r="S148" s="197"/>
      <c r="T148" s="198"/>
      <c r="AT148" s="192" t="s">
        <v>191</v>
      </c>
      <c r="AU148" s="192" t="s">
        <v>84</v>
      </c>
      <c r="AV148" s="14" t="s">
        <v>89</v>
      </c>
      <c r="AW148" s="14" t="s">
        <v>28</v>
      </c>
      <c r="AX148" s="14" t="s">
        <v>72</v>
      </c>
      <c r="AY148" s="192" t="s">
        <v>182</v>
      </c>
    </row>
    <row r="149" ht="11" customFormat="1" s="13">
      <c r="B149" s="182"/>
      <c r="D149" s="183" t="s">
        <v>191</v>
      </c>
      <c r="E149" s="184" t="s">
        <v>1</v>
      </c>
      <c r="F149" s="185" t="s">
        <v>192</v>
      </c>
      <c r="H149" s="186">
        <v>3.3E-2</v>
      </c>
      <c r="I149" s="187"/>
      <c r="L149" s="182"/>
      <c r="M149" s="188"/>
      <c r="N149" s="189"/>
      <c r="O149" s="189"/>
      <c r="P149" s="189"/>
      <c r="Q149" s="189"/>
      <c r="R149" s="189"/>
      <c r="S149" s="189"/>
      <c r="T149" s="190"/>
      <c r="AT149" s="184" t="s">
        <v>191</v>
      </c>
      <c r="AU149" s="184" t="s">
        <v>84</v>
      </c>
      <c r="AV149" s="13" t="s">
        <v>84</v>
      </c>
      <c r="AW149" s="13" t="s">
        <v>28</v>
      </c>
      <c r="AX149" s="13" t="s">
        <v>72</v>
      </c>
      <c r="AY149" s="184" t="s">
        <v>182</v>
      </c>
    </row>
    <row r="150" ht="11" customFormat="1" s="14">
      <c r="B150" s="191"/>
      <c r="D150" s="183" t="s">
        <v>191</v>
      </c>
      <c r="E150" s="192" t="s">
        <v>1</v>
      </c>
      <c r="F150" s="193" t="s">
        <v>202</v>
      </c>
      <c r="H150" s="194">
        <v>3.3E-2</v>
      </c>
      <c r="I150" s="195"/>
      <c r="L150" s="191"/>
      <c r="M150" s="196"/>
      <c r="N150" s="197"/>
      <c r="O150" s="197"/>
      <c r="P150" s="197"/>
      <c r="Q150" s="197"/>
      <c r="R150" s="197"/>
      <c r="S150" s="197"/>
      <c r="T150" s="198"/>
      <c r="AT150" s="192" t="s">
        <v>191</v>
      </c>
      <c r="AU150" s="192" t="s">
        <v>84</v>
      </c>
      <c r="AV150" s="14" t="s">
        <v>89</v>
      </c>
      <c r="AW150" s="14" t="s">
        <v>28</v>
      </c>
      <c r="AX150" s="14" t="s">
        <v>72</v>
      </c>
      <c r="AY150" s="192" t="s">
        <v>182</v>
      </c>
    </row>
    <row r="151" ht="11" customFormat="1" s="13">
      <c r="B151" s="182"/>
      <c r="D151" s="183" t="s">
        <v>191</v>
      </c>
      <c r="E151" s="184" t="s">
        <v>1</v>
      </c>
      <c r="F151" s="185" t="s">
        <v>194</v>
      </c>
      <c r="H151" s="186">
        <v>2.2E-2</v>
      </c>
      <c r="I151" s="187"/>
      <c r="L151" s="182"/>
      <c r="M151" s="188"/>
      <c r="N151" s="189"/>
      <c r="O151" s="189"/>
      <c r="P151" s="189"/>
      <c r="Q151" s="189"/>
      <c r="R151" s="189"/>
      <c r="S151" s="189"/>
      <c r="T151" s="190"/>
      <c r="AT151" s="184" t="s">
        <v>191</v>
      </c>
      <c r="AU151" s="184" t="s">
        <v>84</v>
      </c>
      <c r="AV151" s="13" t="s">
        <v>84</v>
      </c>
      <c r="AW151" s="13" t="s">
        <v>28</v>
      </c>
      <c r="AX151" s="13" t="s">
        <v>72</v>
      </c>
      <c r="AY151" s="184" t="s">
        <v>182</v>
      </c>
    </row>
    <row r="152" ht="11" customFormat="1" s="14">
      <c r="B152" s="191"/>
      <c r="D152" s="183" t="s">
        <v>191</v>
      </c>
      <c r="E152" s="192" t="s">
        <v>1</v>
      </c>
      <c r="F152" s="193" t="s">
        <v>203</v>
      </c>
      <c r="H152" s="194">
        <v>2.2E-2</v>
      </c>
      <c r="I152" s="195"/>
      <c r="L152" s="191"/>
      <c r="M152" s="196"/>
      <c r="N152" s="197"/>
      <c r="O152" s="197"/>
      <c r="P152" s="197"/>
      <c r="Q152" s="197"/>
      <c r="R152" s="197"/>
      <c r="S152" s="197"/>
      <c r="T152" s="198"/>
      <c r="AT152" s="192" t="s">
        <v>191</v>
      </c>
      <c r="AU152" s="192" t="s">
        <v>84</v>
      </c>
      <c r="AV152" s="14" t="s">
        <v>89</v>
      </c>
      <c r="AW152" s="14" t="s">
        <v>28</v>
      </c>
      <c r="AX152" s="14" t="s">
        <v>72</v>
      </c>
      <c r="AY152" s="192" t="s">
        <v>182</v>
      </c>
    </row>
    <row r="153" ht="11" customFormat="1" s="13">
      <c r="B153" s="182"/>
      <c r="D153" s="183" t="s">
        <v>191</v>
      </c>
      <c r="E153" s="184" t="s">
        <v>1</v>
      </c>
      <c r="F153" s="185" t="s">
        <v>196</v>
      </c>
      <c r="H153" s="186">
        <v>5.6E-2</v>
      </c>
      <c r="I153" s="187"/>
      <c r="L153" s="182"/>
      <c r="M153" s="188"/>
      <c r="N153" s="189"/>
      <c r="O153" s="189"/>
      <c r="P153" s="189"/>
      <c r="Q153" s="189"/>
      <c r="R153" s="189"/>
      <c r="S153" s="189"/>
      <c r="T153" s="190"/>
      <c r="AT153" s="184" t="s">
        <v>191</v>
      </c>
      <c r="AU153" s="184" t="s">
        <v>84</v>
      </c>
      <c r="AV153" s="13" t="s">
        <v>84</v>
      </c>
      <c r="AW153" s="13" t="s">
        <v>28</v>
      </c>
      <c r="AX153" s="13" t="s">
        <v>72</v>
      </c>
      <c r="AY153" s="184" t="s">
        <v>182</v>
      </c>
    </row>
    <row r="154" ht="11" customFormat="1" s="14">
      <c r="B154" s="191"/>
      <c r="D154" s="183" t="s">
        <v>191</v>
      </c>
      <c r="E154" s="192" t="s">
        <v>1</v>
      </c>
      <c r="F154" s="193" t="s">
        <v>204</v>
      </c>
      <c r="H154" s="194">
        <v>5.6E-2</v>
      </c>
      <c r="I154" s="195"/>
      <c r="L154" s="191"/>
      <c r="M154" s="196"/>
      <c r="N154" s="197"/>
      <c r="O154" s="197"/>
      <c r="P154" s="197"/>
      <c r="Q154" s="197"/>
      <c r="R154" s="197"/>
      <c r="S154" s="197"/>
      <c r="T154" s="198"/>
      <c r="AT154" s="192" t="s">
        <v>191</v>
      </c>
      <c r="AU154" s="192" t="s">
        <v>84</v>
      </c>
      <c r="AV154" s="14" t="s">
        <v>89</v>
      </c>
      <c r="AW154" s="14" t="s">
        <v>28</v>
      </c>
      <c r="AX154" s="14" t="s">
        <v>72</v>
      </c>
      <c r="AY154" s="192" t="s">
        <v>182</v>
      </c>
    </row>
    <row r="155" ht="11" customFormat="1" s="13">
      <c r="B155" s="182"/>
      <c r="D155" s="183" t="s">
        <v>191</v>
      </c>
      <c r="E155" s="184" t="s">
        <v>1</v>
      </c>
      <c r="F155" s="185" t="s">
        <v>198</v>
      </c>
      <c r="H155" s="186">
        <v>1.4</v>
      </c>
      <c r="I155" s="187"/>
      <c r="L155" s="182"/>
      <c r="M155" s="188"/>
      <c r="N155" s="189"/>
      <c r="O155" s="189"/>
      <c r="P155" s="189"/>
      <c r="Q155" s="189"/>
      <c r="R155" s="189"/>
      <c r="S155" s="189"/>
      <c r="T155" s="190"/>
      <c r="AT155" s="184" t="s">
        <v>191</v>
      </c>
      <c r="AU155" s="184" t="s">
        <v>84</v>
      </c>
      <c r="AV155" s="13" t="s">
        <v>84</v>
      </c>
      <c r="AW155" s="13" t="s">
        <v>28</v>
      </c>
      <c r="AX155" s="13" t="s">
        <v>72</v>
      </c>
      <c r="AY155" s="184" t="s">
        <v>182</v>
      </c>
    </row>
    <row r="156" ht="11" customFormat="1" s="14">
      <c r="B156" s="191"/>
      <c r="D156" s="183" t="s">
        <v>191</v>
      </c>
      <c r="E156" s="192" t="s">
        <v>1</v>
      </c>
      <c r="F156" s="193" t="s">
        <v>205</v>
      </c>
      <c r="H156" s="194">
        <v>1.4</v>
      </c>
      <c r="I156" s="195"/>
      <c r="L156" s="191"/>
      <c r="M156" s="196"/>
      <c r="N156" s="197"/>
      <c r="O156" s="197"/>
      <c r="P156" s="197"/>
      <c r="Q156" s="197"/>
      <c r="R156" s="197"/>
      <c r="S156" s="197"/>
      <c r="T156" s="198"/>
      <c r="AT156" s="192" t="s">
        <v>191</v>
      </c>
      <c r="AU156" s="192" t="s">
        <v>84</v>
      </c>
      <c r="AV156" s="14" t="s">
        <v>89</v>
      </c>
      <c r="AW156" s="14" t="s">
        <v>28</v>
      </c>
      <c r="AX156" s="14" t="s">
        <v>72</v>
      </c>
      <c r="AY156" s="192" t="s">
        <v>182</v>
      </c>
    </row>
    <row r="157" ht="11" customFormat="1" s="13">
      <c r="B157" s="182"/>
      <c r="D157" s="183" t="s">
        <v>191</v>
      </c>
      <c r="E157" s="184" t="s">
        <v>1</v>
      </c>
      <c r="F157" s="185" t="s">
        <v>200</v>
      </c>
      <c r="H157" s="186">
        <v>4.13</v>
      </c>
      <c r="I157" s="187"/>
      <c r="L157" s="182"/>
      <c r="M157" s="188"/>
      <c r="N157" s="189"/>
      <c r="O157" s="189"/>
      <c r="P157" s="189"/>
      <c r="Q157" s="189"/>
      <c r="R157" s="189"/>
      <c r="S157" s="189"/>
      <c r="T157" s="190"/>
      <c r="AT157" s="184" t="s">
        <v>191</v>
      </c>
      <c r="AU157" s="184" t="s">
        <v>84</v>
      </c>
      <c r="AV157" s="13" t="s">
        <v>84</v>
      </c>
      <c r="AW157" s="13" t="s">
        <v>28</v>
      </c>
      <c r="AX157" s="13" t="s">
        <v>72</v>
      </c>
      <c r="AY157" s="184" t="s">
        <v>182</v>
      </c>
    </row>
    <row r="158" ht="11" customFormat="1" s="14">
      <c r="B158" s="191"/>
      <c r="D158" s="183" t="s">
        <v>191</v>
      </c>
      <c r="E158" s="192" t="s">
        <v>1</v>
      </c>
      <c r="F158" s="193" t="s">
        <v>206</v>
      </c>
      <c r="H158" s="194">
        <v>4.13</v>
      </c>
      <c r="I158" s="195"/>
      <c r="L158" s="191"/>
      <c r="M158" s="196"/>
      <c r="N158" s="197"/>
      <c r="O158" s="197"/>
      <c r="P158" s="197"/>
      <c r="Q158" s="197"/>
      <c r="R158" s="197"/>
      <c r="S158" s="197"/>
      <c r="T158" s="198"/>
      <c r="AT158" s="192" t="s">
        <v>191</v>
      </c>
      <c r="AU158" s="192" t="s">
        <v>84</v>
      </c>
      <c r="AV158" s="14" t="s">
        <v>89</v>
      </c>
      <c r="AW158" s="14" t="s">
        <v>28</v>
      </c>
      <c r="AX158" s="14" t="s">
        <v>72</v>
      </c>
      <c r="AY158" s="192" t="s">
        <v>182</v>
      </c>
    </row>
    <row r="159" ht="11" customFormat="1" s="13">
      <c r="B159" s="182"/>
      <c r="D159" s="183" t="s">
        <v>191</v>
      </c>
      <c r="E159" s="184" t="s">
        <v>1</v>
      </c>
      <c r="F159" s="185" t="s">
        <v>192</v>
      </c>
      <c r="H159" s="186">
        <v>3.3E-2</v>
      </c>
      <c r="I159" s="187"/>
      <c r="L159" s="182"/>
      <c r="M159" s="188"/>
      <c r="N159" s="189"/>
      <c r="O159" s="189"/>
      <c r="P159" s="189"/>
      <c r="Q159" s="189"/>
      <c r="R159" s="189"/>
      <c r="S159" s="189"/>
      <c r="T159" s="190"/>
      <c r="AT159" s="184" t="s">
        <v>191</v>
      </c>
      <c r="AU159" s="184" t="s">
        <v>84</v>
      </c>
      <c r="AV159" s="13" t="s">
        <v>84</v>
      </c>
      <c r="AW159" s="13" t="s">
        <v>28</v>
      </c>
      <c r="AX159" s="13" t="s">
        <v>72</v>
      </c>
      <c r="AY159" s="184" t="s">
        <v>182</v>
      </c>
    </row>
    <row r="160" ht="11" customFormat="1" s="14">
      <c r="B160" s="191"/>
      <c r="D160" s="183" t="s">
        <v>191</v>
      </c>
      <c r="E160" s="192" t="s">
        <v>1</v>
      </c>
      <c r="F160" s="193" t="s">
        <v>207</v>
      </c>
      <c r="H160" s="194">
        <v>3.3E-2</v>
      </c>
      <c r="I160" s="195"/>
      <c r="L160" s="191"/>
      <c r="M160" s="196"/>
      <c r="N160" s="197"/>
      <c r="O160" s="197"/>
      <c r="P160" s="197"/>
      <c r="Q160" s="197"/>
      <c r="R160" s="197"/>
      <c r="S160" s="197"/>
      <c r="T160" s="198"/>
      <c r="AT160" s="192" t="s">
        <v>191</v>
      </c>
      <c r="AU160" s="192" t="s">
        <v>84</v>
      </c>
      <c r="AV160" s="14" t="s">
        <v>89</v>
      </c>
      <c r="AW160" s="14" t="s">
        <v>28</v>
      </c>
      <c r="AX160" s="14" t="s">
        <v>72</v>
      </c>
      <c r="AY160" s="192" t="s">
        <v>182</v>
      </c>
    </row>
    <row r="161" ht="11" customFormat="1" s="13">
      <c r="B161" s="182"/>
      <c r="D161" s="183" t="s">
        <v>191</v>
      </c>
      <c r="E161" s="184" t="s">
        <v>1</v>
      </c>
      <c r="F161" s="185" t="s">
        <v>194</v>
      </c>
      <c r="H161" s="186">
        <v>2.2E-2</v>
      </c>
      <c r="I161" s="187"/>
      <c r="L161" s="182"/>
      <c r="M161" s="188"/>
      <c r="N161" s="189"/>
      <c r="O161" s="189"/>
      <c r="P161" s="189"/>
      <c r="Q161" s="189"/>
      <c r="R161" s="189"/>
      <c r="S161" s="189"/>
      <c r="T161" s="190"/>
      <c r="AT161" s="184" t="s">
        <v>191</v>
      </c>
      <c r="AU161" s="184" t="s">
        <v>84</v>
      </c>
      <c r="AV161" s="13" t="s">
        <v>84</v>
      </c>
      <c r="AW161" s="13" t="s">
        <v>28</v>
      </c>
      <c r="AX161" s="13" t="s">
        <v>72</v>
      </c>
      <c r="AY161" s="184" t="s">
        <v>182</v>
      </c>
    </row>
    <row r="162" ht="11" customFormat="1" s="14">
      <c r="B162" s="191"/>
      <c r="D162" s="183" t="s">
        <v>191</v>
      </c>
      <c r="E162" s="192" t="s">
        <v>1</v>
      </c>
      <c r="F162" s="193" t="s">
        <v>208</v>
      </c>
      <c r="H162" s="194">
        <v>2.2E-2</v>
      </c>
      <c r="I162" s="195"/>
      <c r="L162" s="191"/>
      <c r="M162" s="196"/>
      <c r="N162" s="197"/>
      <c r="O162" s="197"/>
      <c r="P162" s="197"/>
      <c r="Q162" s="197"/>
      <c r="R162" s="197"/>
      <c r="S162" s="197"/>
      <c r="T162" s="198"/>
      <c r="AT162" s="192" t="s">
        <v>191</v>
      </c>
      <c r="AU162" s="192" t="s">
        <v>84</v>
      </c>
      <c r="AV162" s="14" t="s">
        <v>89</v>
      </c>
      <c r="AW162" s="14" t="s">
        <v>28</v>
      </c>
      <c r="AX162" s="14" t="s">
        <v>72</v>
      </c>
      <c r="AY162" s="192" t="s">
        <v>182</v>
      </c>
    </row>
    <row r="163" ht="11" customFormat="1" s="13">
      <c r="B163" s="182"/>
      <c r="D163" s="183" t="s">
        <v>191</v>
      </c>
      <c r="E163" s="184" t="s">
        <v>1</v>
      </c>
      <c r="F163" s="185" t="s">
        <v>196</v>
      </c>
      <c r="H163" s="186">
        <v>5.6E-2</v>
      </c>
      <c r="I163" s="187"/>
      <c r="L163" s="182"/>
      <c r="M163" s="188"/>
      <c r="N163" s="189"/>
      <c r="O163" s="189"/>
      <c r="P163" s="189"/>
      <c r="Q163" s="189"/>
      <c r="R163" s="189"/>
      <c r="S163" s="189"/>
      <c r="T163" s="190"/>
      <c r="AT163" s="184" t="s">
        <v>191</v>
      </c>
      <c r="AU163" s="184" t="s">
        <v>84</v>
      </c>
      <c r="AV163" s="13" t="s">
        <v>84</v>
      </c>
      <c r="AW163" s="13" t="s">
        <v>28</v>
      </c>
      <c r="AX163" s="13" t="s">
        <v>72</v>
      </c>
      <c r="AY163" s="184" t="s">
        <v>182</v>
      </c>
    </row>
    <row r="164" ht="11" customFormat="1" s="14">
      <c r="B164" s="191"/>
      <c r="D164" s="183" t="s">
        <v>191</v>
      </c>
      <c r="E164" s="192" t="s">
        <v>1</v>
      </c>
      <c r="F164" s="193" t="s">
        <v>209</v>
      </c>
      <c r="H164" s="194">
        <v>5.6E-2</v>
      </c>
      <c r="I164" s="195"/>
      <c r="L164" s="191"/>
      <c r="M164" s="196"/>
      <c r="N164" s="197"/>
      <c r="O164" s="197"/>
      <c r="P164" s="197"/>
      <c r="Q164" s="197"/>
      <c r="R164" s="197"/>
      <c r="S164" s="197"/>
      <c r="T164" s="198"/>
      <c r="AT164" s="192" t="s">
        <v>191</v>
      </c>
      <c r="AU164" s="192" t="s">
        <v>84</v>
      </c>
      <c r="AV164" s="14" t="s">
        <v>89</v>
      </c>
      <c r="AW164" s="14" t="s">
        <v>28</v>
      </c>
      <c r="AX164" s="14" t="s">
        <v>72</v>
      </c>
      <c r="AY164" s="192" t="s">
        <v>182</v>
      </c>
    </row>
    <row r="165" ht="11" customFormat="1" s="13">
      <c r="B165" s="182"/>
      <c r="D165" s="183" t="s">
        <v>191</v>
      </c>
      <c r="E165" s="184" t="s">
        <v>1</v>
      </c>
      <c r="F165" s="185" t="s">
        <v>198</v>
      </c>
      <c r="H165" s="186">
        <v>1.4</v>
      </c>
      <c r="I165" s="187"/>
      <c r="L165" s="182"/>
      <c r="M165" s="188"/>
      <c r="N165" s="189"/>
      <c r="O165" s="189"/>
      <c r="P165" s="189"/>
      <c r="Q165" s="189"/>
      <c r="R165" s="189"/>
      <c r="S165" s="189"/>
      <c r="T165" s="190"/>
      <c r="AT165" s="184" t="s">
        <v>191</v>
      </c>
      <c r="AU165" s="184" t="s">
        <v>84</v>
      </c>
      <c r="AV165" s="13" t="s">
        <v>84</v>
      </c>
      <c r="AW165" s="13" t="s">
        <v>28</v>
      </c>
      <c r="AX165" s="13" t="s">
        <v>72</v>
      </c>
      <c r="AY165" s="184" t="s">
        <v>182</v>
      </c>
    </row>
    <row r="166" ht="11" customFormat="1" s="14">
      <c r="B166" s="191"/>
      <c r="D166" s="183" t="s">
        <v>191</v>
      </c>
      <c r="E166" s="192" t="s">
        <v>1</v>
      </c>
      <c r="F166" s="193" t="s">
        <v>210</v>
      </c>
      <c r="H166" s="194">
        <v>1.4</v>
      </c>
      <c r="I166" s="195"/>
      <c r="L166" s="191"/>
      <c r="M166" s="196"/>
      <c r="N166" s="197"/>
      <c r="O166" s="197"/>
      <c r="P166" s="197"/>
      <c r="Q166" s="197"/>
      <c r="R166" s="197"/>
      <c r="S166" s="197"/>
      <c r="T166" s="198"/>
      <c r="AT166" s="192" t="s">
        <v>191</v>
      </c>
      <c r="AU166" s="192" t="s">
        <v>84</v>
      </c>
      <c r="AV166" s="14" t="s">
        <v>89</v>
      </c>
      <c r="AW166" s="14" t="s">
        <v>28</v>
      </c>
      <c r="AX166" s="14" t="s">
        <v>72</v>
      </c>
      <c r="AY166" s="192" t="s">
        <v>182</v>
      </c>
    </row>
    <row r="167" ht="11" customFormat="1" s="13">
      <c r="B167" s="182"/>
      <c r="D167" s="183" t="s">
        <v>191</v>
      </c>
      <c r="E167" s="184" t="s">
        <v>1</v>
      </c>
      <c r="F167" s="185" t="s">
        <v>200</v>
      </c>
      <c r="H167" s="186">
        <v>4.13</v>
      </c>
      <c r="I167" s="187"/>
      <c r="L167" s="182"/>
      <c r="M167" s="188"/>
      <c r="N167" s="189"/>
      <c r="O167" s="189"/>
      <c r="P167" s="189"/>
      <c r="Q167" s="189"/>
      <c r="R167" s="189"/>
      <c r="S167" s="189"/>
      <c r="T167" s="190"/>
      <c r="AT167" s="184" t="s">
        <v>191</v>
      </c>
      <c r="AU167" s="184" t="s">
        <v>84</v>
      </c>
      <c r="AV167" s="13" t="s">
        <v>84</v>
      </c>
      <c r="AW167" s="13" t="s">
        <v>28</v>
      </c>
      <c r="AX167" s="13" t="s">
        <v>72</v>
      </c>
      <c r="AY167" s="184" t="s">
        <v>182</v>
      </c>
    </row>
    <row r="168" ht="11" customFormat="1" s="14">
      <c r="B168" s="191"/>
      <c r="D168" s="183" t="s">
        <v>191</v>
      </c>
      <c r="E168" s="192" t="s">
        <v>1</v>
      </c>
      <c r="F168" s="193" t="s">
        <v>211</v>
      </c>
      <c r="H168" s="194">
        <v>4.13</v>
      </c>
      <c r="I168" s="195"/>
      <c r="L168" s="191"/>
      <c r="M168" s="196"/>
      <c r="N168" s="197"/>
      <c r="O168" s="197"/>
      <c r="P168" s="197"/>
      <c r="Q168" s="197"/>
      <c r="R168" s="197"/>
      <c r="S168" s="197"/>
      <c r="T168" s="198"/>
      <c r="AT168" s="192" t="s">
        <v>191</v>
      </c>
      <c r="AU168" s="192" t="s">
        <v>84</v>
      </c>
      <c r="AV168" s="14" t="s">
        <v>89</v>
      </c>
      <c r="AW168" s="14" t="s">
        <v>28</v>
      </c>
      <c r="AX168" s="14" t="s">
        <v>72</v>
      </c>
      <c r="AY168" s="192" t="s">
        <v>182</v>
      </c>
    </row>
    <row r="169" ht="11" customFormat="1" s="13">
      <c r="B169" s="182"/>
      <c r="D169" s="183" t="s">
        <v>191</v>
      </c>
      <c r="E169" s="184" t="s">
        <v>1</v>
      </c>
      <c r="F169" s="185" t="s">
        <v>192</v>
      </c>
      <c r="H169" s="186">
        <v>3.3E-2</v>
      </c>
      <c r="I169" s="187"/>
      <c r="L169" s="182"/>
      <c r="M169" s="188"/>
      <c r="N169" s="189"/>
      <c r="O169" s="189"/>
      <c r="P169" s="189"/>
      <c r="Q169" s="189"/>
      <c r="R169" s="189"/>
      <c r="S169" s="189"/>
      <c r="T169" s="190"/>
      <c r="AT169" s="184" t="s">
        <v>191</v>
      </c>
      <c r="AU169" s="184" t="s">
        <v>84</v>
      </c>
      <c r="AV169" s="13" t="s">
        <v>84</v>
      </c>
      <c r="AW169" s="13" t="s">
        <v>28</v>
      </c>
      <c r="AX169" s="13" t="s">
        <v>72</v>
      </c>
      <c r="AY169" s="184" t="s">
        <v>182</v>
      </c>
    </row>
    <row r="170" ht="11" customFormat="1" s="14">
      <c r="B170" s="191"/>
      <c r="D170" s="183" t="s">
        <v>191</v>
      </c>
      <c r="E170" s="192" t="s">
        <v>1</v>
      </c>
      <c r="F170" s="193" t="s">
        <v>212</v>
      </c>
      <c r="H170" s="194">
        <v>3.3E-2</v>
      </c>
      <c r="I170" s="195"/>
      <c r="L170" s="191"/>
      <c r="M170" s="196"/>
      <c r="N170" s="197"/>
      <c r="O170" s="197"/>
      <c r="P170" s="197"/>
      <c r="Q170" s="197"/>
      <c r="R170" s="197"/>
      <c r="S170" s="197"/>
      <c r="T170" s="198"/>
      <c r="AT170" s="192" t="s">
        <v>191</v>
      </c>
      <c r="AU170" s="192" t="s">
        <v>84</v>
      </c>
      <c r="AV170" s="14" t="s">
        <v>89</v>
      </c>
      <c r="AW170" s="14" t="s">
        <v>28</v>
      </c>
      <c r="AX170" s="14" t="s">
        <v>72</v>
      </c>
      <c r="AY170" s="192" t="s">
        <v>182</v>
      </c>
    </row>
    <row r="171" ht="11" customFormat="1" s="13">
      <c r="B171" s="182"/>
      <c r="D171" s="183" t="s">
        <v>191</v>
      </c>
      <c r="E171" s="184" t="s">
        <v>1</v>
      </c>
      <c r="F171" s="185" t="s">
        <v>194</v>
      </c>
      <c r="H171" s="186">
        <v>2.2E-2</v>
      </c>
      <c r="I171" s="187"/>
      <c r="L171" s="182"/>
      <c r="M171" s="188"/>
      <c r="N171" s="189"/>
      <c r="O171" s="189"/>
      <c r="P171" s="189"/>
      <c r="Q171" s="189"/>
      <c r="R171" s="189"/>
      <c r="S171" s="189"/>
      <c r="T171" s="190"/>
      <c r="AT171" s="184" t="s">
        <v>191</v>
      </c>
      <c r="AU171" s="184" t="s">
        <v>84</v>
      </c>
      <c r="AV171" s="13" t="s">
        <v>84</v>
      </c>
      <c r="AW171" s="13" t="s">
        <v>28</v>
      </c>
      <c r="AX171" s="13" t="s">
        <v>72</v>
      </c>
      <c r="AY171" s="184" t="s">
        <v>182</v>
      </c>
    </row>
    <row r="172" ht="11" customFormat="1" s="14">
      <c r="B172" s="191"/>
      <c r="D172" s="183" t="s">
        <v>191</v>
      </c>
      <c r="E172" s="192" t="s">
        <v>1</v>
      </c>
      <c r="F172" s="193" t="s">
        <v>213</v>
      </c>
      <c r="H172" s="194">
        <v>2.2E-2</v>
      </c>
      <c r="I172" s="195"/>
      <c r="L172" s="191"/>
      <c r="M172" s="196"/>
      <c r="N172" s="197"/>
      <c r="O172" s="197"/>
      <c r="P172" s="197"/>
      <c r="Q172" s="197"/>
      <c r="R172" s="197"/>
      <c r="S172" s="197"/>
      <c r="T172" s="198"/>
      <c r="AT172" s="192" t="s">
        <v>191</v>
      </c>
      <c r="AU172" s="192" t="s">
        <v>84</v>
      </c>
      <c r="AV172" s="14" t="s">
        <v>89</v>
      </c>
      <c r="AW172" s="14" t="s">
        <v>28</v>
      </c>
      <c r="AX172" s="14" t="s">
        <v>72</v>
      </c>
      <c r="AY172" s="192" t="s">
        <v>182</v>
      </c>
    </row>
    <row r="173" ht="11" customFormat="1" s="13">
      <c r="B173" s="182"/>
      <c r="D173" s="183" t="s">
        <v>191</v>
      </c>
      <c r="E173" s="184" t="s">
        <v>1</v>
      </c>
      <c r="F173" s="185" t="s">
        <v>196</v>
      </c>
      <c r="H173" s="186">
        <v>5.6E-2</v>
      </c>
      <c r="I173" s="187"/>
      <c r="L173" s="182"/>
      <c r="M173" s="188"/>
      <c r="N173" s="189"/>
      <c r="O173" s="189"/>
      <c r="P173" s="189"/>
      <c r="Q173" s="189"/>
      <c r="R173" s="189"/>
      <c r="S173" s="189"/>
      <c r="T173" s="190"/>
      <c r="AT173" s="184" t="s">
        <v>191</v>
      </c>
      <c r="AU173" s="184" t="s">
        <v>84</v>
      </c>
      <c r="AV173" s="13" t="s">
        <v>84</v>
      </c>
      <c r="AW173" s="13" t="s">
        <v>28</v>
      </c>
      <c r="AX173" s="13" t="s">
        <v>72</v>
      </c>
      <c r="AY173" s="184" t="s">
        <v>182</v>
      </c>
    </row>
    <row r="174" ht="11" customFormat="1" s="14">
      <c r="B174" s="191"/>
      <c r="D174" s="183" t="s">
        <v>191</v>
      </c>
      <c r="E174" s="192" t="s">
        <v>1</v>
      </c>
      <c r="F174" s="193" t="s">
        <v>214</v>
      </c>
      <c r="H174" s="194">
        <v>5.6E-2</v>
      </c>
      <c r="I174" s="195"/>
      <c r="L174" s="191"/>
      <c r="M174" s="196"/>
      <c r="N174" s="197"/>
      <c r="O174" s="197"/>
      <c r="P174" s="197"/>
      <c r="Q174" s="197"/>
      <c r="R174" s="197"/>
      <c r="S174" s="197"/>
      <c r="T174" s="198"/>
      <c r="AT174" s="192" t="s">
        <v>191</v>
      </c>
      <c r="AU174" s="192" t="s">
        <v>84</v>
      </c>
      <c r="AV174" s="14" t="s">
        <v>89</v>
      </c>
      <c r="AW174" s="14" t="s">
        <v>28</v>
      </c>
      <c r="AX174" s="14" t="s">
        <v>72</v>
      </c>
      <c r="AY174" s="192" t="s">
        <v>182</v>
      </c>
    </row>
    <row r="175" ht="11" customFormat="1" s="13">
      <c r="B175" s="182"/>
      <c r="D175" s="183" t="s">
        <v>191</v>
      </c>
      <c r="E175" s="184" t="s">
        <v>1</v>
      </c>
      <c r="F175" s="185" t="s">
        <v>198</v>
      </c>
      <c r="H175" s="186">
        <v>1.4</v>
      </c>
      <c r="I175" s="187"/>
      <c r="L175" s="182"/>
      <c r="M175" s="188"/>
      <c r="N175" s="189"/>
      <c r="O175" s="189"/>
      <c r="P175" s="189"/>
      <c r="Q175" s="189"/>
      <c r="R175" s="189"/>
      <c r="S175" s="189"/>
      <c r="T175" s="190"/>
      <c r="AT175" s="184" t="s">
        <v>191</v>
      </c>
      <c r="AU175" s="184" t="s">
        <v>84</v>
      </c>
      <c r="AV175" s="13" t="s">
        <v>84</v>
      </c>
      <c r="AW175" s="13" t="s">
        <v>28</v>
      </c>
      <c r="AX175" s="13" t="s">
        <v>72</v>
      </c>
      <c r="AY175" s="184" t="s">
        <v>182</v>
      </c>
    </row>
    <row r="176" ht="11" customFormat="1" s="14">
      <c r="B176" s="191"/>
      <c r="D176" s="183" t="s">
        <v>191</v>
      </c>
      <c r="E176" s="192" t="s">
        <v>1</v>
      </c>
      <c r="F176" s="193" t="s">
        <v>215</v>
      </c>
      <c r="H176" s="194">
        <v>1.4</v>
      </c>
      <c r="I176" s="195"/>
      <c r="L176" s="191"/>
      <c r="M176" s="196"/>
      <c r="N176" s="197"/>
      <c r="O176" s="197"/>
      <c r="P176" s="197"/>
      <c r="Q176" s="197"/>
      <c r="R176" s="197"/>
      <c r="S176" s="197"/>
      <c r="T176" s="198"/>
      <c r="AT176" s="192" t="s">
        <v>191</v>
      </c>
      <c r="AU176" s="192" t="s">
        <v>84</v>
      </c>
      <c r="AV176" s="14" t="s">
        <v>89</v>
      </c>
      <c r="AW176" s="14" t="s">
        <v>28</v>
      </c>
      <c r="AX176" s="14" t="s">
        <v>72</v>
      </c>
      <c r="AY176" s="192" t="s">
        <v>182</v>
      </c>
    </row>
    <row r="177" ht="11" customFormat="1" s="13">
      <c r="B177" s="182"/>
      <c r="D177" s="183" t="s">
        <v>191</v>
      </c>
      <c r="E177" s="184" t="s">
        <v>1</v>
      </c>
      <c r="F177" s="185" t="s">
        <v>200</v>
      </c>
      <c r="H177" s="186">
        <v>4.13</v>
      </c>
      <c r="I177" s="187"/>
      <c r="L177" s="182"/>
      <c r="M177" s="188"/>
      <c r="N177" s="189"/>
      <c r="O177" s="189"/>
      <c r="P177" s="189"/>
      <c r="Q177" s="189"/>
      <c r="R177" s="189"/>
      <c r="S177" s="189"/>
      <c r="T177" s="190"/>
      <c r="AT177" s="184" t="s">
        <v>191</v>
      </c>
      <c r="AU177" s="184" t="s">
        <v>84</v>
      </c>
      <c r="AV177" s="13" t="s">
        <v>84</v>
      </c>
      <c r="AW177" s="13" t="s">
        <v>28</v>
      </c>
      <c r="AX177" s="13" t="s">
        <v>72</v>
      </c>
      <c r="AY177" s="184" t="s">
        <v>182</v>
      </c>
    </row>
    <row r="178" ht="11" customFormat="1" s="14">
      <c r="B178" s="191"/>
      <c r="D178" s="183" t="s">
        <v>191</v>
      </c>
      <c r="E178" s="192" t="s">
        <v>1</v>
      </c>
      <c r="F178" s="193" t="s">
        <v>216</v>
      </c>
      <c r="H178" s="194">
        <v>4.13</v>
      </c>
      <c r="I178" s="195"/>
      <c r="L178" s="191"/>
      <c r="M178" s="196"/>
      <c r="N178" s="197"/>
      <c r="O178" s="197"/>
      <c r="P178" s="197"/>
      <c r="Q178" s="197"/>
      <c r="R178" s="197"/>
      <c r="S178" s="197"/>
      <c r="T178" s="198"/>
      <c r="AT178" s="192" t="s">
        <v>191</v>
      </c>
      <c r="AU178" s="192" t="s">
        <v>84</v>
      </c>
      <c r="AV178" s="14" t="s">
        <v>89</v>
      </c>
      <c r="AW178" s="14" t="s">
        <v>28</v>
      </c>
      <c r="AX178" s="14" t="s">
        <v>72</v>
      </c>
      <c r="AY178" s="192" t="s">
        <v>182</v>
      </c>
    </row>
    <row r="179" ht="11" customFormat="1" s="13">
      <c r="B179" s="182"/>
      <c r="D179" s="183" t="s">
        <v>191</v>
      </c>
      <c r="E179" s="184" t="s">
        <v>1</v>
      </c>
      <c r="F179" s="185" t="s">
        <v>192</v>
      </c>
      <c r="H179" s="186">
        <v>3.3E-2</v>
      </c>
      <c r="I179" s="187"/>
      <c r="L179" s="182"/>
      <c r="M179" s="188"/>
      <c r="N179" s="189"/>
      <c r="O179" s="189"/>
      <c r="P179" s="189"/>
      <c r="Q179" s="189"/>
      <c r="R179" s="189"/>
      <c r="S179" s="189"/>
      <c r="T179" s="190"/>
      <c r="AT179" s="184" t="s">
        <v>191</v>
      </c>
      <c r="AU179" s="184" t="s">
        <v>84</v>
      </c>
      <c r="AV179" s="13" t="s">
        <v>84</v>
      </c>
      <c r="AW179" s="13" t="s">
        <v>28</v>
      </c>
      <c r="AX179" s="13" t="s">
        <v>72</v>
      </c>
      <c r="AY179" s="184" t="s">
        <v>182</v>
      </c>
    </row>
    <row r="180" ht="11" customFormat="1" s="14">
      <c r="B180" s="191"/>
      <c r="D180" s="183" t="s">
        <v>191</v>
      </c>
      <c r="E180" s="192" t="s">
        <v>1</v>
      </c>
      <c r="F180" s="193" t="s">
        <v>217</v>
      </c>
      <c r="H180" s="194">
        <v>3.3E-2</v>
      </c>
      <c r="I180" s="195"/>
      <c r="L180" s="191"/>
      <c r="M180" s="196"/>
      <c r="N180" s="197"/>
      <c r="O180" s="197"/>
      <c r="P180" s="197"/>
      <c r="Q180" s="197"/>
      <c r="R180" s="197"/>
      <c r="S180" s="197"/>
      <c r="T180" s="198"/>
      <c r="AT180" s="192" t="s">
        <v>191</v>
      </c>
      <c r="AU180" s="192" t="s">
        <v>84</v>
      </c>
      <c r="AV180" s="14" t="s">
        <v>89</v>
      </c>
      <c r="AW180" s="14" t="s">
        <v>28</v>
      </c>
      <c r="AX180" s="14" t="s">
        <v>72</v>
      </c>
      <c r="AY180" s="192" t="s">
        <v>182</v>
      </c>
    </row>
    <row r="181" ht="11" customFormat="1" s="13">
      <c r="B181" s="182"/>
      <c r="D181" s="183" t="s">
        <v>191</v>
      </c>
      <c r="E181" s="184" t="s">
        <v>1</v>
      </c>
      <c r="F181" s="185" t="s">
        <v>194</v>
      </c>
      <c r="H181" s="186">
        <v>2.2E-2</v>
      </c>
      <c r="I181" s="187"/>
      <c r="L181" s="182"/>
      <c r="M181" s="188"/>
      <c r="N181" s="189"/>
      <c r="O181" s="189"/>
      <c r="P181" s="189"/>
      <c r="Q181" s="189"/>
      <c r="R181" s="189"/>
      <c r="S181" s="189"/>
      <c r="T181" s="190"/>
      <c r="AT181" s="184" t="s">
        <v>191</v>
      </c>
      <c r="AU181" s="184" t="s">
        <v>84</v>
      </c>
      <c r="AV181" s="13" t="s">
        <v>84</v>
      </c>
      <c r="AW181" s="13" t="s">
        <v>28</v>
      </c>
      <c r="AX181" s="13" t="s">
        <v>72</v>
      </c>
      <c r="AY181" s="184" t="s">
        <v>182</v>
      </c>
    </row>
    <row r="182" ht="11" customFormat="1" s="14">
      <c r="B182" s="191"/>
      <c r="D182" s="183" t="s">
        <v>191</v>
      </c>
      <c r="E182" s="192" t="s">
        <v>1</v>
      </c>
      <c r="F182" s="193" t="s">
        <v>218</v>
      </c>
      <c r="H182" s="194">
        <v>2.2E-2</v>
      </c>
      <c r="I182" s="195"/>
      <c r="L182" s="191"/>
      <c r="M182" s="196"/>
      <c r="N182" s="197"/>
      <c r="O182" s="197"/>
      <c r="P182" s="197"/>
      <c r="Q182" s="197"/>
      <c r="R182" s="197"/>
      <c r="S182" s="197"/>
      <c r="T182" s="198"/>
      <c r="AT182" s="192" t="s">
        <v>191</v>
      </c>
      <c r="AU182" s="192" t="s">
        <v>84</v>
      </c>
      <c r="AV182" s="14" t="s">
        <v>89</v>
      </c>
      <c r="AW182" s="14" t="s">
        <v>28</v>
      </c>
      <c r="AX182" s="14" t="s">
        <v>72</v>
      </c>
      <c r="AY182" s="192" t="s">
        <v>182</v>
      </c>
    </row>
    <row r="183" ht="11" customFormat="1" s="13">
      <c r="B183" s="182"/>
      <c r="D183" s="183" t="s">
        <v>191</v>
      </c>
      <c r="E183" s="184" t="s">
        <v>1</v>
      </c>
      <c r="F183" s="185" t="s">
        <v>196</v>
      </c>
      <c r="H183" s="186">
        <v>5.6E-2</v>
      </c>
      <c r="I183" s="187"/>
      <c r="L183" s="182"/>
      <c r="M183" s="188"/>
      <c r="N183" s="189"/>
      <c r="O183" s="189"/>
      <c r="P183" s="189"/>
      <c r="Q183" s="189"/>
      <c r="R183" s="189"/>
      <c r="S183" s="189"/>
      <c r="T183" s="190"/>
      <c r="AT183" s="184" t="s">
        <v>191</v>
      </c>
      <c r="AU183" s="184" t="s">
        <v>84</v>
      </c>
      <c r="AV183" s="13" t="s">
        <v>84</v>
      </c>
      <c r="AW183" s="13" t="s">
        <v>28</v>
      </c>
      <c r="AX183" s="13" t="s">
        <v>72</v>
      </c>
      <c r="AY183" s="184" t="s">
        <v>182</v>
      </c>
    </row>
    <row r="184" ht="11" customFormat="1" s="14">
      <c r="B184" s="191"/>
      <c r="D184" s="183" t="s">
        <v>191</v>
      </c>
      <c r="E184" s="192" t="s">
        <v>1</v>
      </c>
      <c r="F184" s="193" t="s">
        <v>219</v>
      </c>
      <c r="H184" s="194">
        <v>5.6E-2</v>
      </c>
      <c r="I184" s="195"/>
      <c r="L184" s="191"/>
      <c r="M184" s="196"/>
      <c r="N184" s="197"/>
      <c r="O184" s="197"/>
      <c r="P184" s="197"/>
      <c r="Q184" s="197"/>
      <c r="R184" s="197"/>
      <c r="S184" s="197"/>
      <c r="T184" s="198"/>
      <c r="AT184" s="192" t="s">
        <v>191</v>
      </c>
      <c r="AU184" s="192" t="s">
        <v>84</v>
      </c>
      <c r="AV184" s="14" t="s">
        <v>89</v>
      </c>
      <c r="AW184" s="14" t="s">
        <v>28</v>
      </c>
      <c r="AX184" s="14" t="s">
        <v>72</v>
      </c>
      <c r="AY184" s="192" t="s">
        <v>182</v>
      </c>
    </row>
    <row r="185" ht="11" customFormat="1" s="13">
      <c r="B185" s="182"/>
      <c r="D185" s="183" t="s">
        <v>191</v>
      </c>
      <c r="E185" s="184" t="s">
        <v>1</v>
      </c>
      <c r="F185" s="185" t="s">
        <v>198</v>
      </c>
      <c r="H185" s="186">
        <v>1.4</v>
      </c>
      <c r="I185" s="187"/>
      <c r="L185" s="182"/>
      <c r="M185" s="188"/>
      <c r="N185" s="189"/>
      <c r="O185" s="189"/>
      <c r="P185" s="189"/>
      <c r="Q185" s="189"/>
      <c r="R185" s="189"/>
      <c r="S185" s="189"/>
      <c r="T185" s="190"/>
      <c r="AT185" s="184" t="s">
        <v>191</v>
      </c>
      <c r="AU185" s="184" t="s">
        <v>84</v>
      </c>
      <c r="AV185" s="13" t="s">
        <v>84</v>
      </c>
      <c r="AW185" s="13" t="s">
        <v>28</v>
      </c>
      <c r="AX185" s="13" t="s">
        <v>72</v>
      </c>
      <c r="AY185" s="184" t="s">
        <v>182</v>
      </c>
    </row>
    <row r="186" ht="11" customFormat="1" s="14">
      <c r="B186" s="191"/>
      <c r="D186" s="183" t="s">
        <v>191</v>
      </c>
      <c r="E186" s="192" t="s">
        <v>1</v>
      </c>
      <c r="F186" s="193" t="s">
        <v>220</v>
      </c>
      <c r="H186" s="194">
        <v>1.4</v>
      </c>
      <c r="I186" s="195"/>
      <c r="L186" s="191"/>
      <c r="M186" s="196"/>
      <c r="N186" s="197"/>
      <c r="O186" s="197"/>
      <c r="P186" s="197"/>
      <c r="Q186" s="197"/>
      <c r="R186" s="197"/>
      <c r="S186" s="197"/>
      <c r="T186" s="198"/>
      <c r="AT186" s="192" t="s">
        <v>191</v>
      </c>
      <c r="AU186" s="192" t="s">
        <v>84</v>
      </c>
      <c r="AV186" s="14" t="s">
        <v>89</v>
      </c>
      <c r="AW186" s="14" t="s">
        <v>28</v>
      </c>
      <c r="AX186" s="14" t="s">
        <v>72</v>
      </c>
      <c r="AY186" s="192" t="s">
        <v>182</v>
      </c>
    </row>
    <row r="187" ht="11" customFormat="1" s="13">
      <c r="B187" s="182"/>
      <c r="D187" s="183" t="s">
        <v>191</v>
      </c>
      <c r="E187" s="184" t="s">
        <v>1</v>
      </c>
      <c r="F187" s="185" t="s">
        <v>200</v>
      </c>
      <c r="H187" s="186">
        <v>4.13</v>
      </c>
      <c r="I187" s="187"/>
      <c r="L187" s="182"/>
      <c r="M187" s="188"/>
      <c r="N187" s="189"/>
      <c r="O187" s="189"/>
      <c r="P187" s="189"/>
      <c r="Q187" s="189"/>
      <c r="R187" s="189"/>
      <c r="S187" s="189"/>
      <c r="T187" s="190"/>
      <c r="AT187" s="184" t="s">
        <v>191</v>
      </c>
      <c r="AU187" s="184" t="s">
        <v>84</v>
      </c>
      <c r="AV187" s="13" t="s">
        <v>84</v>
      </c>
      <c r="AW187" s="13" t="s">
        <v>28</v>
      </c>
      <c r="AX187" s="13" t="s">
        <v>72</v>
      </c>
      <c r="AY187" s="184" t="s">
        <v>182</v>
      </c>
    </row>
    <row r="188" ht="11" customFormat="1" s="14">
      <c r="B188" s="191"/>
      <c r="D188" s="183" t="s">
        <v>191</v>
      </c>
      <c r="E188" s="192" t="s">
        <v>1</v>
      </c>
      <c r="F188" s="193" t="s">
        <v>221</v>
      </c>
      <c r="H188" s="194">
        <v>4.13</v>
      </c>
      <c r="I188" s="195"/>
      <c r="L188" s="191"/>
      <c r="M188" s="196"/>
      <c r="N188" s="197"/>
      <c r="O188" s="197"/>
      <c r="P188" s="197"/>
      <c r="Q188" s="197"/>
      <c r="R188" s="197"/>
      <c r="S188" s="197"/>
      <c r="T188" s="198"/>
      <c r="AT188" s="192" t="s">
        <v>191</v>
      </c>
      <c r="AU188" s="192" t="s">
        <v>84</v>
      </c>
      <c r="AV188" s="14" t="s">
        <v>89</v>
      </c>
      <c r="AW188" s="14" t="s">
        <v>28</v>
      </c>
      <c r="AX188" s="14" t="s">
        <v>72</v>
      </c>
      <c r="AY188" s="192" t="s">
        <v>182</v>
      </c>
    </row>
    <row r="189" ht="11" customFormat="1" s="13">
      <c r="B189" s="182"/>
      <c r="D189" s="183" t="s">
        <v>191</v>
      </c>
      <c r="E189" s="184" t="s">
        <v>1</v>
      </c>
      <c r="F189" s="185" t="s">
        <v>192</v>
      </c>
      <c r="H189" s="186">
        <v>3.3E-2</v>
      </c>
      <c r="I189" s="187"/>
      <c r="L189" s="182"/>
      <c r="M189" s="188"/>
      <c r="N189" s="189"/>
      <c r="O189" s="189"/>
      <c r="P189" s="189"/>
      <c r="Q189" s="189"/>
      <c r="R189" s="189"/>
      <c r="S189" s="189"/>
      <c r="T189" s="190"/>
      <c r="AT189" s="184" t="s">
        <v>191</v>
      </c>
      <c r="AU189" s="184" t="s">
        <v>84</v>
      </c>
      <c r="AV189" s="13" t="s">
        <v>84</v>
      </c>
      <c r="AW189" s="13" t="s">
        <v>28</v>
      </c>
      <c r="AX189" s="13" t="s">
        <v>72</v>
      </c>
      <c r="AY189" s="184" t="s">
        <v>182</v>
      </c>
    </row>
    <row r="190" ht="11" customFormat="1" s="14">
      <c r="B190" s="191"/>
      <c r="D190" s="183" t="s">
        <v>191</v>
      </c>
      <c r="E190" s="192" t="s">
        <v>1</v>
      </c>
      <c r="F190" s="193" t="s">
        <v>222</v>
      </c>
      <c r="H190" s="194">
        <v>3.3E-2</v>
      </c>
      <c r="I190" s="195"/>
      <c r="L190" s="191"/>
      <c r="M190" s="196"/>
      <c r="N190" s="197"/>
      <c r="O190" s="197"/>
      <c r="P190" s="197"/>
      <c r="Q190" s="197"/>
      <c r="R190" s="197"/>
      <c r="S190" s="197"/>
      <c r="T190" s="198"/>
      <c r="AT190" s="192" t="s">
        <v>191</v>
      </c>
      <c r="AU190" s="192" t="s">
        <v>84</v>
      </c>
      <c r="AV190" s="14" t="s">
        <v>89</v>
      </c>
      <c r="AW190" s="14" t="s">
        <v>28</v>
      </c>
      <c r="AX190" s="14" t="s">
        <v>72</v>
      </c>
      <c r="AY190" s="192" t="s">
        <v>182</v>
      </c>
    </row>
    <row r="191" ht="11" customFormat="1" s="13">
      <c r="B191" s="182"/>
      <c r="D191" s="183" t="s">
        <v>191</v>
      </c>
      <c r="E191" s="184" t="s">
        <v>1</v>
      </c>
      <c r="F191" s="185" t="s">
        <v>194</v>
      </c>
      <c r="H191" s="186">
        <v>2.2E-2</v>
      </c>
      <c r="I191" s="187"/>
      <c r="L191" s="182"/>
      <c r="M191" s="188"/>
      <c r="N191" s="189"/>
      <c r="O191" s="189"/>
      <c r="P191" s="189"/>
      <c r="Q191" s="189"/>
      <c r="R191" s="189"/>
      <c r="S191" s="189"/>
      <c r="T191" s="190"/>
      <c r="AT191" s="184" t="s">
        <v>191</v>
      </c>
      <c r="AU191" s="184" t="s">
        <v>84</v>
      </c>
      <c r="AV191" s="13" t="s">
        <v>84</v>
      </c>
      <c r="AW191" s="13" t="s">
        <v>28</v>
      </c>
      <c r="AX191" s="13" t="s">
        <v>72</v>
      </c>
      <c r="AY191" s="184" t="s">
        <v>182</v>
      </c>
    </row>
    <row r="192" ht="11" customFormat="1" s="14">
      <c r="B192" s="191"/>
      <c r="D192" s="183" t="s">
        <v>191</v>
      </c>
      <c r="E192" s="192" t="s">
        <v>1</v>
      </c>
      <c r="F192" s="193" t="s">
        <v>223</v>
      </c>
      <c r="H192" s="194">
        <v>2.2E-2</v>
      </c>
      <c r="I192" s="195"/>
      <c r="L192" s="191"/>
      <c r="M192" s="196"/>
      <c r="N192" s="197"/>
      <c r="O192" s="197"/>
      <c r="P192" s="197"/>
      <c r="Q192" s="197"/>
      <c r="R192" s="197"/>
      <c r="S192" s="197"/>
      <c r="T192" s="198"/>
      <c r="AT192" s="192" t="s">
        <v>191</v>
      </c>
      <c r="AU192" s="192" t="s">
        <v>84</v>
      </c>
      <c r="AV192" s="14" t="s">
        <v>89</v>
      </c>
      <c r="AW192" s="14" t="s">
        <v>28</v>
      </c>
      <c r="AX192" s="14" t="s">
        <v>72</v>
      </c>
      <c r="AY192" s="192" t="s">
        <v>182</v>
      </c>
    </row>
    <row r="193" ht="11" customFormat="1" s="13">
      <c r="B193" s="182"/>
      <c r="D193" s="183" t="s">
        <v>191</v>
      </c>
      <c r="E193" s="184" t="s">
        <v>1</v>
      </c>
      <c r="F193" s="185" t="s">
        <v>196</v>
      </c>
      <c r="H193" s="186">
        <v>5.6E-2</v>
      </c>
      <c r="I193" s="187"/>
      <c r="L193" s="182"/>
      <c r="M193" s="188"/>
      <c r="N193" s="189"/>
      <c r="O193" s="189"/>
      <c r="P193" s="189"/>
      <c r="Q193" s="189"/>
      <c r="R193" s="189"/>
      <c r="S193" s="189"/>
      <c r="T193" s="190"/>
      <c r="AT193" s="184" t="s">
        <v>191</v>
      </c>
      <c r="AU193" s="184" t="s">
        <v>84</v>
      </c>
      <c r="AV193" s="13" t="s">
        <v>84</v>
      </c>
      <c r="AW193" s="13" t="s">
        <v>28</v>
      </c>
      <c r="AX193" s="13" t="s">
        <v>72</v>
      </c>
      <c r="AY193" s="184" t="s">
        <v>182</v>
      </c>
    </row>
    <row r="194" ht="11" customFormat="1" s="14">
      <c r="B194" s="191"/>
      <c r="D194" s="183" t="s">
        <v>191</v>
      </c>
      <c r="E194" s="192" t="s">
        <v>1</v>
      </c>
      <c r="F194" s="193" t="s">
        <v>224</v>
      </c>
      <c r="H194" s="194">
        <v>5.6E-2</v>
      </c>
      <c r="I194" s="195"/>
      <c r="L194" s="191"/>
      <c r="M194" s="196"/>
      <c r="N194" s="197"/>
      <c r="O194" s="197"/>
      <c r="P194" s="197"/>
      <c r="Q194" s="197"/>
      <c r="R194" s="197"/>
      <c r="S194" s="197"/>
      <c r="T194" s="198"/>
      <c r="AT194" s="192" t="s">
        <v>191</v>
      </c>
      <c r="AU194" s="192" t="s">
        <v>84</v>
      </c>
      <c r="AV194" s="14" t="s">
        <v>89</v>
      </c>
      <c r="AW194" s="14" t="s">
        <v>28</v>
      </c>
      <c r="AX194" s="14" t="s">
        <v>72</v>
      </c>
      <c r="AY194" s="192" t="s">
        <v>182</v>
      </c>
    </row>
    <row r="195" ht="11" customFormat="1" s="13">
      <c r="B195" s="182"/>
      <c r="D195" s="183" t="s">
        <v>191</v>
      </c>
      <c r="E195" s="184" t="s">
        <v>1</v>
      </c>
      <c r="F195" s="185" t="s">
        <v>198</v>
      </c>
      <c r="H195" s="186">
        <v>1.4</v>
      </c>
      <c r="I195" s="187"/>
      <c r="L195" s="182"/>
      <c r="M195" s="188"/>
      <c r="N195" s="189"/>
      <c r="O195" s="189"/>
      <c r="P195" s="189"/>
      <c r="Q195" s="189"/>
      <c r="R195" s="189"/>
      <c r="S195" s="189"/>
      <c r="T195" s="190"/>
      <c r="AT195" s="184" t="s">
        <v>191</v>
      </c>
      <c r="AU195" s="184" t="s">
        <v>84</v>
      </c>
      <c r="AV195" s="13" t="s">
        <v>84</v>
      </c>
      <c r="AW195" s="13" t="s">
        <v>28</v>
      </c>
      <c r="AX195" s="13" t="s">
        <v>72</v>
      </c>
      <c r="AY195" s="184" t="s">
        <v>182</v>
      </c>
    </row>
    <row r="196" ht="11" customFormat="1" s="14">
      <c r="B196" s="191"/>
      <c r="D196" s="183" t="s">
        <v>191</v>
      </c>
      <c r="E196" s="192" t="s">
        <v>1</v>
      </c>
      <c r="F196" s="193" t="s">
        <v>225</v>
      </c>
      <c r="H196" s="194">
        <v>1.4</v>
      </c>
      <c r="I196" s="195"/>
      <c r="L196" s="191"/>
      <c r="M196" s="196"/>
      <c r="N196" s="197"/>
      <c r="O196" s="197"/>
      <c r="P196" s="197"/>
      <c r="Q196" s="197"/>
      <c r="R196" s="197"/>
      <c r="S196" s="197"/>
      <c r="T196" s="198"/>
      <c r="AT196" s="192" t="s">
        <v>191</v>
      </c>
      <c r="AU196" s="192" t="s">
        <v>84</v>
      </c>
      <c r="AV196" s="14" t="s">
        <v>89</v>
      </c>
      <c r="AW196" s="14" t="s">
        <v>28</v>
      </c>
      <c r="AX196" s="14" t="s">
        <v>72</v>
      </c>
      <c r="AY196" s="192" t="s">
        <v>182</v>
      </c>
    </row>
    <row r="197" ht="11" customFormat="1" s="13">
      <c r="B197" s="182"/>
      <c r="D197" s="183" t="s">
        <v>191</v>
      </c>
      <c r="E197" s="184" t="s">
        <v>1</v>
      </c>
      <c r="F197" s="185" t="s">
        <v>200</v>
      </c>
      <c r="H197" s="186">
        <v>4.13</v>
      </c>
      <c r="I197" s="187"/>
      <c r="L197" s="182"/>
      <c r="M197" s="188"/>
      <c r="N197" s="189"/>
      <c r="O197" s="189"/>
      <c r="P197" s="189"/>
      <c r="Q197" s="189"/>
      <c r="R197" s="189"/>
      <c r="S197" s="189"/>
      <c r="T197" s="190"/>
      <c r="AT197" s="184" t="s">
        <v>191</v>
      </c>
      <c r="AU197" s="184" t="s">
        <v>84</v>
      </c>
      <c r="AV197" s="13" t="s">
        <v>84</v>
      </c>
      <c r="AW197" s="13" t="s">
        <v>28</v>
      </c>
      <c r="AX197" s="13" t="s">
        <v>72</v>
      </c>
      <c r="AY197" s="184" t="s">
        <v>182</v>
      </c>
    </row>
    <row r="198" ht="11" customFormat="1" s="14">
      <c r="B198" s="191"/>
      <c r="D198" s="183" t="s">
        <v>191</v>
      </c>
      <c r="E198" s="192" t="s">
        <v>1</v>
      </c>
      <c r="F198" s="193" t="s">
        <v>226</v>
      </c>
      <c r="H198" s="194">
        <v>4.13</v>
      </c>
      <c r="I198" s="195"/>
      <c r="L198" s="191"/>
      <c r="M198" s="196"/>
      <c r="N198" s="197"/>
      <c r="O198" s="197"/>
      <c r="P198" s="197"/>
      <c r="Q198" s="197"/>
      <c r="R198" s="197"/>
      <c r="S198" s="197"/>
      <c r="T198" s="198"/>
      <c r="AT198" s="192" t="s">
        <v>191</v>
      </c>
      <c r="AU198" s="192" t="s">
        <v>84</v>
      </c>
      <c r="AV198" s="14" t="s">
        <v>89</v>
      </c>
      <c r="AW198" s="14" t="s">
        <v>28</v>
      </c>
      <c r="AX198" s="14" t="s">
        <v>72</v>
      </c>
      <c r="AY198" s="192" t="s">
        <v>182</v>
      </c>
    </row>
    <row r="199" ht="11" customFormat="1" s="13">
      <c r="B199" s="182"/>
      <c r="D199" s="183" t="s">
        <v>191</v>
      </c>
      <c r="E199" s="184" t="s">
        <v>1</v>
      </c>
      <c r="F199" s="185" t="s">
        <v>192</v>
      </c>
      <c r="H199" s="186">
        <v>3.3E-2</v>
      </c>
      <c r="I199" s="187"/>
      <c r="L199" s="182"/>
      <c r="M199" s="188"/>
      <c r="N199" s="189"/>
      <c r="O199" s="189"/>
      <c r="P199" s="189"/>
      <c r="Q199" s="189"/>
      <c r="R199" s="189"/>
      <c r="S199" s="189"/>
      <c r="T199" s="190"/>
      <c r="AT199" s="184" t="s">
        <v>191</v>
      </c>
      <c r="AU199" s="184" t="s">
        <v>84</v>
      </c>
      <c r="AV199" s="13" t="s">
        <v>84</v>
      </c>
      <c r="AW199" s="13" t="s">
        <v>28</v>
      </c>
      <c r="AX199" s="13" t="s">
        <v>72</v>
      </c>
      <c r="AY199" s="184" t="s">
        <v>182</v>
      </c>
    </row>
    <row r="200" ht="11" customFormat="1" s="14">
      <c r="B200" s="191"/>
      <c r="D200" s="183" t="s">
        <v>191</v>
      </c>
      <c r="E200" s="192" t="s">
        <v>1</v>
      </c>
      <c r="F200" s="193" t="s">
        <v>227</v>
      </c>
      <c r="H200" s="194">
        <v>3.3E-2</v>
      </c>
      <c r="I200" s="195"/>
      <c r="L200" s="191"/>
      <c r="M200" s="196"/>
      <c r="N200" s="197"/>
      <c r="O200" s="197"/>
      <c r="P200" s="197"/>
      <c r="Q200" s="197"/>
      <c r="R200" s="197"/>
      <c r="S200" s="197"/>
      <c r="T200" s="198"/>
      <c r="AT200" s="192" t="s">
        <v>191</v>
      </c>
      <c r="AU200" s="192" t="s">
        <v>84</v>
      </c>
      <c r="AV200" s="14" t="s">
        <v>89</v>
      </c>
      <c r="AW200" s="14" t="s">
        <v>28</v>
      </c>
      <c r="AX200" s="14" t="s">
        <v>72</v>
      </c>
      <c r="AY200" s="192" t="s">
        <v>182</v>
      </c>
    </row>
    <row r="201" ht="11" customFormat="1" s="13">
      <c r="B201" s="182"/>
      <c r="D201" s="183" t="s">
        <v>191</v>
      </c>
      <c r="E201" s="184" t="s">
        <v>1</v>
      </c>
      <c r="F201" s="185" t="s">
        <v>194</v>
      </c>
      <c r="H201" s="186">
        <v>2.2E-2</v>
      </c>
      <c r="I201" s="187"/>
      <c r="L201" s="182"/>
      <c r="M201" s="188"/>
      <c r="N201" s="189"/>
      <c r="O201" s="189"/>
      <c r="P201" s="189"/>
      <c r="Q201" s="189"/>
      <c r="R201" s="189"/>
      <c r="S201" s="189"/>
      <c r="T201" s="190"/>
      <c r="AT201" s="184" t="s">
        <v>191</v>
      </c>
      <c r="AU201" s="184" t="s">
        <v>84</v>
      </c>
      <c r="AV201" s="13" t="s">
        <v>84</v>
      </c>
      <c r="AW201" s="13" t="s">
        <v>28</v>
      </c>
      <c r="AX201" s="13" t="s">
        <v>72</v>
      </c>
      <c r="AY201" s="184" t="s">
        <v>182</v>
      </c>
    </row>
    <row r="202" ht="11" customFormat="1" s="14">
      <c r="B202" s="191"/>
      <c r="D202" s="183" t="s">
        <v>191</v>
      </c>
      <c r="E202" s="192" t="s">
        <v>1</v>
      </c>
      <c r="F202" s="193" t="s">
        <v>228</v>
      </c>
      <c r="H202" s="194">
        <v>2.2E-2</v>
      </c>
      <c r="I202" s="195"/>
      <c r="L202" s="191"/>
      <c r="M202" s="196"/>
      <c r="N202" s="197"/>
      <c r="O202" s="197"/>
      <c r="P202" s="197"/>
      <c r="Q202" s="197"/>
      <c r="R202" s="197"/>
      <c r="S202" s="197"/>
      <c r="T202" s="198"/>
      <c r="AT202" s="192" t="s">
        <v>191</v>
      </c>
      <c r="AU202" s="192" t="s">
        <v>84</v>
      </c>
      <c r="AV202" s="14" t="s">
        <v>89</v>
      </c>
      <c r="AW202" s="14" t="s">
        <v>28</v>
      </c>
      <c r="AX202" s="14" t="s">
        <v>72</v>
      </c>
      <c r="AY202" s="192" t="s">
        <v>182</v>
      </c>
    </row>
    <row r="203" ht="11" customFormat="1" s="13">
      <c r="B203" s="182"/>
      <c r="D203" s="183" t="s">
        <v>191</v>
      </c>
      <c r="E203" s="184" t="s">
        <v>1</v>
      </c>
      <c r="F203" s="185" t="s">
        <v>196</v>
      </c>
      <c r="H203" s="186">
        <v>5.6E-2</v>
      </c>
      <c r="I203" s="187"/>
      <c r="L203" s="182"/>
      <c r="M203" s="188"/>
      <c r="N203" s="189"/>
      <c r="O203" s="189"/>
      <c r="P203" s="189"/>
      <c r="Q203" s="189"/>
      <c r="R203" s="189"/>
      <c r="S203" s="189"/>
      <c r="T203" s="190"/>
      <c r="AT203" s="184" t="s">
        <v>191</v>
      </c>
      <c r="AU203" s="184" t="s">
        <v>84</v>
      </c>
      <c r="AV203" s="13" t="s">
        <v>84</v>
      </c>
      <c r="AW203" s="13" t="s">
        <v>28</v>
      </c>
      <c r="AX203" s="13" t="s">
        <v>72</v>
      </c>
      <c r="AY203" s="184" t="s">
        <v>182</v>
      </c>
    </row>
    <row r="204" ht="11" customFormat="1" s="14">
      <c r="B204" s="191"/>
      <c r="D204" s="183" t="s">
        <v>191</v>
      </c>
      <c r="E204" s="192" t="s">
        <v>1</v>
      </c>
      <c r="F204" s="193" t="s">
        <v>229</v>
      </c>
      <c r="H204" s="194">
        <v>5.6E-2</v>
      </c>
      <c r="I204" s="195"/>
      <c r="L204" s="191"/>
      <c r="M204" s="196"/>
      <c r="N204" s="197"/>
      <c r="O204" s="197"/>
      <c r="P204" s="197"/>
      <c r="Q204" s="197"/>
      <c r="R204" s="197"/>
      <c r="S204" s="197"/>
      <c r="T204" s="198"/>
      <c r="AT204" s="192" t="s">
        <v>191</v>
      </c>
      <c r="AU204" s="192" t="s">
        <v>84</v>
      </c>
      <c r="AV204" s="14" t="s">
        <v>89</v>
      </c>
      <c r="AW204" s="14" t="s">
        <v>28</v>
      </c>
      <c r="AX204" s="14" t="s">
        <v>72</v>
      </c>
      <c r="AY204" s="192" t="s">
        <v>182</v>
      </c>
    </row>
    <row r="205" ht="11" customFormat="1" s="13">
      <c r="B205" s="182"/>
      <c r="D205" s="183" t="s">
        <v>191</v>
      </c>
      <c r="E205" s="184" t="s">
        <v>1</v>
      </c>
      <c r="F205" s="185" t="s">
        <v>198</v>
      </c>
      <c r="H205" s="186">
        <v>1.4</v>
      </c>
      <c r="I205" s="187"/>
      <c r="L205" s="182"/>
      <c r="M205" s="188"/>
      <c r="N205" s="189"/>
      <c r="O205" s="189"/>
      <c r="P205" s="189"/>
      <c r="Q205" s="189"/>
      <c r="R205" s="189"/>
      <c r="S205" s="189"/>
      <c r="T205" s="190"/>
      <c r="AT205" s="184" t="s">
        <v>191</v>
      </c>
      <c r="AU205" s="184" t="s">
        <v>84</v>
      </c>
      <c r="AV205" s="13" t="s">
        <v>84</v>
      </c>
      <c r="AW205" s="13" t="s">
        <v>28</v>
      </c>
      <c r="AX205" s="13" t="s">
        <v>72</v>
      </c>
      <c r="AY205" s="184" t="s">
        <v>182</v>
      </c>
    </row>
    <row r="206" ht="11" customFormat="1" s="14">
      <c r="B206" s="191"/>
      <c r="D206" s="183" t="s">
        <v>191</v>
      </c>
      <c r="E206" s="192" t="s">
        <v>1</v>
      </c>
      <c r="F206" s="193" t="s">
        <v>230</v>
      </c>
      <c r="H206" s="194">
        <v>1.4</v>
      </c>
      <c r="I206" s="195"/>
      <c r="L206" s="191"/>
      <c r="M206" s="196"/>
      <c r="N206" s="197"/>
      <c r="O206" s="197"/>
      <c r="P206" s="197"/>
      <c r="Q206" s="197"/>
      <c r="R206" s="197"/>
      <c r="S206" s="197"/>
      <c r="T206" s="198"/>
      <c r="AT206" s="192" t="s">
        <v>191</v>
      </c>
      <c r="AU206" s="192" t="s">
        <v>84</v>
      </c>
      <c r="AV206" s="14" t="s">
        <v>89</v>
      </c>
      <c r="AW206" s="14" t="s">
        <v>28</v>
      </c>
      <c r="AX206" s="14" t="s">
        <v>72</v>
      </c>
      <c r="AY206" s="192" t="s">
        <v>182</v>
      </c>
    </row>
    <row r="207" ht="11" customFormat="1" s="13">
      <c r="B207" s="182"/>
      <c r="D207" s="183" t="s">
        <v>191</v>
      </c>
      <c r="E207" s="184" t="s">
        <v>1</v>
      </c>
      <c r="F207" s="185" t="s">
        <v>200</v>
      </c>
      <c r="H207" s="186">
        <v>4.13</v>
      </c>
      <c r="I207" s="187"/>
      <c r="L207" s="182"/>
      <c r="M207" s="188"/>
      <c r="N207" s="189"/>
      <c r="O207" s="189"/>
      <c r="P207" s="189"/>
      <c r="Q207" s="189"/>
      <c r="R207" s="189"/>
      <c r="S207" s="189"/>
      <c r="T207" s="190"/>
      <c r="AT207" s="184" t="s">
        <v>191</v>
      </c>
      <c r="AU207" s="184" t="s">
        <v>84</v>
      </c>
      <c r="AV207" s="13" t="s">
        <v>84</v>
      </c>
      <c r="AW207" s="13" t="s">
        <v>28</v>
      </c>
      <c r="AX207" s="13" t="s">
        <v>72</v>
      </c>
      <c r="AY207" s="184" t="s">
        <v>182</v>
      </c>
    </row>
    <row r="208" ht="11" customFormat="1" s="14">
      <c r="B208" s="191"/>
      <c r="D208" s="183" t="s">
        <v>191</v>
      </c>
      <c r="E208" s="192" t="s">
        <v>1</v>
      </c>
      <c r="F208" s="193" t="s">
        <v>231</v>
      </c>
      <c r="H208" s="194">
        <v>4.13</v>
      </c>
      <c r="I208" s="195"/>
      <c r="L208" s="191"/>
      <c r="M208" s="196"/>
      <c r="N208" s="197"/>
      <c r="O208" s="197"/>
      <c r="P208" s="197"/>
      <c r="Q208" s="197"/>
      <c r="R208" s="197"/>
      <c r="S208" s="197"/>
      <c r="T208" s="198"/>
      <c r="AT208" s="192" t="s">
        <v>191</v>
      </c>
      <c r="AU208" s="192" t="s">
        <v>84</v>
      </c>
      <c r="AV208" s="14" t="s">
        <v>89</v>
      </c>
      <c r="AW208" s="14" t="s">
        <v>28</v>
      </c>
      <c r="AX208" s="14" t="s">
        <v>72</v>
      </c>
      <c r="AY208" s="192" t="s">
        <v>182</v>
      </c>
    </row>
    <row r="209" ht="11" customFormat="1" s="13">
      <c r="B209" s="182"/>
      <c r="D209" s="183" t="s">
        <v>191</v>
      </c>
      <c r="E209" s="184" t="s">
        <v>1</v>
      </c>
      <c r="F209" s="185" t="s">
        <v>192</v>
      </c>
      <c r="H209" s="186">
        <v>3.3E-2</v>
      </c>
      <c r="I209" s="187"/>
      <c r="L209" s="182"/>
      <c r="M209" s="188"/>
      <c r="N209" s="189"/>
      <c r="O209" s="189"/>
      <c r="P209" s="189"/>
      <c r="Q209" s="189"/>
      <c r="R209" s="189"/>
      <c r="S209" s="189"/>
      <c r="T209" s="190"/>
      <c r="AT209" s="184" t="s">
        <v>191</v>
      </c>
      <c r="AU209" s="184" t="s">
        <v>84</v>
      </c>
      <c r="AV209" s="13" t="s">
        <v>84</v>
      </c>
      <c r="AW209" s="13" t="s">
        <v>28</v>
      </c>
      <c r="AX209" s="13" t="s">
        <v>72</v>
      </c>
      <c r="AY209" s="184" t="s">
        <v>182</v>
      </c>
    </row>
    <row r="210" ht="11" customFormat="1" s="14">
      <c r="B210" s="191"/>
      <c r="D210" s="183" t="s">
        <v>191</v>
      </c>
      <c r="E210" s="192" t="s">
        <v>1</v>
      </c>
      <c r="F210" s="193" t="s">
        <v>232</v>
      </c>
      <c r="H210" s="194">
        <v>3.3E-2</v>
      </c>
      <c r="I210" s="195"/>
      <c r="L210" s="191"/>
      <c r="M210" s="196"/>
      <c r="N210" s="197"/>
      <c r="O210" s="197"/>
      <c r="P210" s="197"/>
      <c r="Q210" s="197"/>
      <c r="R210" s="197"/>
      <c r="S210" s="197"/>
      <c r="T210" s="198"/>
      <c r="AT210" s="192" t="s">
        <v>191</v>
      </c>
      <c r="AU210" s="192" t="s">
        <v>84</v>
      </c>
      <c r="AV210" s="14" t="s">
        <v>89</v>
      </c>
      <c r="AW210" s="14" t="s">
        <v>28</v>
      </c>
      <c r="AX210" s="14" t="s">
        <v>72</v>
      </c>
      <c r="AY210" s="192" t="s">
        <v>182</v>
      </c>
    </row>
    <row r="211" ht="11" customFormat="1" s="13">
      <c r="B211" s="182"/>
      <c r="D211" s="183" t="s">
        <v>191</v>
      </c>
      <c r="E211" s="184" t="s">
        <v>1</v>
      </c>
      <c r="F211" s="185" t="s">
        <v>194</v>
      </c>
      <c r="H211" s="186">
        <v>2.2E-2</v>
      </c>
      <c r="I211" s="187"/>
      <c r="L211" s="182"/>
      <c r="M211" s="188"/>
      <c r="N211" s="189"/>
      <c r="O211" s="189"/>
      <c r="P211" s="189"/>
      <c r="Q211" s="189"/>
      <c r="R211" s="189"/>
      <c r="S211" s="189"/>
      <c r="T211" s="190"/>
      <c r="AT211" s="184" t="s">
        <v>191</v>
      </c>
      <c r="AU211" s="184" t="s">
        <v>84</v>
      </c>
      <c r="AV211" s="13" t="s">
        <v>84</v>
      </c>
      <c r="AW211" s="13" t="s">
        <v>28</v>
      </c>
      <c r="AX211" s="13" t="s">
        <v>72</v>
      </c>
      <c r="AY211" s="184" t="s">
        <v>182</v>
      </c>
    </row>
    <row r="212" ht="11" customFormat="1" s="14">
      <c r="B212" s="191"/>
      <c r="D212" s="183" t="s">
        <v>191</v>
      </c>
      <c r="E212" s="192" t="s">
        <v>1</v>
      </c>
      <c r="F212" s="193" t="s">
        <v>233</v>
      </c>
      <c r="H212" s="194">
        <v>2.2E-2</v>
      </c>
      <c r="I212" s="195"/>
      <c r="L212" s="191"/>
      <c r="M212" s="196"/>
      <c r="N212" s="197"/>
      <c r="O212" s="197"/>
      <c r="P212" s="197"/>
      <c r="Q212" s="197"/>
      <c r="R212" s="197"/>
      <c r="S212" s="197"/>
      <c r="T212" s="198"/>
      <c r="AT212" s="192" t="s">
        <v>191</v>
      </c>
      <c r="AU212" s="192" t="s">
        <v>84</v>
      </c>
      <c r="AV212" s="14" t="s">
        <v>89</v>
      </c>
      <c r="AW212" s="14" t="s">
        <v>28</v>
      </c>
      <c r="AX212" s="14" t="s">
        <v>72</v>
      </c>
      <c r="AY212" s="192" t="s">
        <v>182</v>
      </c>
    </row>
    <row r="213" ht="11" customFormat="1" s="13">
      <c r="B213" s="182"/>
      <c r="D213" s="183" t="s">
        <v>191</v>
      </c>
      <c r="E213" s="184" t="s">
        <v>1</v>
      </c>
      <c r="F213" s="185" t="s">
        <v>234</v>
      </c>
      <c r="H213" s="186">
        <v>6.9E-2</v>
      </c>
      <c r="I213" s="187"/>
      <c r="L213" s="182"/>
      <c r="M213" s="188"/>
      <c r="N213" s="189"/>
      <c r="O213" s="189"/>
      <c r="P213" s="189"/>
      <c r="Q213" s="189"/>
      <c r="R213" s="189"/>
      <c r="S213" s="189"/>
      <c r="T213" s="190"/>
      <c r="AT213" s="184" t="s">
        <v>191</v>
      </c>
      <c r="AU213" s="184" t="s">
        <v>84</v>
      </c>
      <c r="AV213" s="13" t="s">
        <v>84</v>
      </c>
      <c r="AW213" s="13" t="s">
        <v>28</v>
      </c>
      <c r="AX213" s="13" t="s">
        <v>72</v>
      </c>
      <c r="AY213" s="184" t="s">
        <v>182</v>
      </c>
    </row>
    <row r="214" ht="11" customFormat="1" s="14">
      <c r="B214" s="191"/>
      <c r="D214" s="183" t="s">
        <v>191</v>
      </c>
      <c r="E214" s="192" t="s">
        <v>1</v>
      </c>
      <c r="F214" s="193" t="s">
        <v>235</v>
      </c>
      <c r="H214" s="194">
        <v>6.9E-2</v>
      </c>
      <c r="I214" s="195"/>
      <c r="L214" s="191"/>
      <c r="M214" s="196"/>
      <c r="N214" s="197"/>
      <c r="O214" s="197"/>
      <c r="P214" s="197"/>
      <c r="Q214" s="197"/>
      <c r="R214" s="197"/>
      <c r="S214" s="197"/>
      <c r="T214" s="198"/>
      <c r="AT214" s="192" t="s">
        <v>191</v>
      </c>
      <c r="AU214" s="192" t="s">
        <v>84</v>
      </c>
      <c r="AV214" s="14" t="s">
        <v>89</v>
      </c>
      <c r="AW214" s="14" t="s">
        <v>28</v>
      </c>
      <c r="AX214" s="14" t="s">
        <v>72</v>
      </c>
      <c r="AY214" s="192" t="s">
        <v>182</v>
      </c>
    </row>
    <row r="215" ht="11" customFormat="1" s="13">
      <c r="B215" s="182"/>
      <c r="D215" s="183" t="s">
        <v>191</v>
      </c>
      <c r="E215" s="184" t="s">
        <v>1</v>
      </c>
      <c r="F215" s="185" t="s">
        <v>198</v>
      </c>
      <c r="H215" s="186">
        <v>1.4</v>
      </c>
      <c r="I215" s="187"/>
      <c r="L215" s="182"/>
      <c r="M215" s="188"/>
      <c r="N215" s="189"/>
      <c r="O215" s="189"/>
      <c r="P215" s="189"/>
      <c r="Q215" s="189"/>
      <c r="R215" s="189"/>
      <c r="S215" s="189"/>
      <c r="T215" s="190"/>
      <c r="AT215" s="184" t="s">
        <v>191</v>
      </c>
      <c r="AU215" s="184" t="s">
        <v>84</v>
      </c>
      <c r="AV215" s="13" t="s">
        <v>84</v>
      </c>
      <c r="AW215" s="13" t="s">
        <v>28</v>
      </c>
      <c r="AX215" s="13" t="s">
        <v>72</v>
      </c>
      <c r="AY215" s="184" t="s">
        <v>182</v>
      </c>
    </row>
    <row r="216" ht="11" customFormat="1" s="14">
      <c r="B216" s="191"/>
      <c r="D216" s="183" t="s">
        <v>191</v>
      </c>
      <c r="E216" s="192" t="s">
        <v>1</v>
      </c>
      <c r="F216" s="193" t="s">
        <v>236</v>
      </c>
      <c r="H216" s="194">
        <v>1.4</v>
      </c>
      <c r="I216" s="195"/>
      <c r="L216" s="191"/>
      <c r="M216" s="196"/>
      <c r="N216" s="197"/>
      <c r="O216" s="197"/>
      <c r="P216" s="197"/>
      <c r="Q216" s="197"/>
      <c r="R216" s="197"/>
      <c r="S216" s="197"/>
      <c r="T216" s="198"/>
      <c r="AT216" s="192" t="s">
        <v>191</v>
      </c>
      <c r="AU216" s="192" t="s">
        <v>84</v>
      </c>
      <c r="AV216" s="14" t="s">
        <v>89</v>
      </c>
      <c r="AW216" s="14" t="s">
        <v>28</v>
      </c>
      <c r="AX216" s="14" t="s">
        <v>72</v>
      </c>
      <c r="AY216" s="192" t="s">
        <v>182</v>
      </c>
    </row>
    <row r="217" ht="11" customFormat="1" s="13">
      <c r="B217" s="182"/>
      <c r="D217" s="183" t="s">
        <v>191</v>
      </c>
      <c r="E217" s="184" t="s">
        <v>1</v>
      </c>
      <c r="F217" s="185" t="s">
        <v>237</v>
      </c>
      <c r="H217" s="186">
        <v>4.73</v>
      </c>
      <c r="I217" s="187"/>
      <c r="L217" s="182"/>
      <c r="M217" s="188"/>
      <c r="N217" s="189"/>
      <c r="O217" s="189"/>
      <c r="P217" s="189"/>
      <c r="Q217" s="189"/>
      <c r="R217" s="189"/>
      <c r="S217" s="189"/>
      <c r="T217" s="190"/>
      <c r="AT217" s="184" t="s">
        <v>191</v>
      </c>
      <c r="AU217" s="184" t="s">
        <v>84</v>
      </c>
      <c r="AV217" s="13" t="s">
        <v>84</v>
      </c>
      <c r="AW217" s="13" t="s">
        <v>28</v>
      </c>
      <c r="AX217" s="13" t="s">
        <v>72</v>
      </c>
      <c r="AY217" s="184" t="s">
        <v>182</v>
      </c>
    </row>
    <row r="218" ht="11" customFormat="1" s="14">
      <c r="B218" s="191"/>
      <c r="D218" s="183" t="s">
        <v>191</v>
      </c>
      <c r="E218" s="192" t="s">
        <v>1</v>
      </c>
      <c r="F218" s="193" t="s">
        <v>238</v>
      </c>
      <c r="H218" s="194">
        <v>4.73</v>
      </c>
      <c r="I218" s="195"/>
      <c r="L218" s="191"/>
      <c r="M218" s="196"/>
      <c r="N218" s="197"/>
      <c r="O218" s="197"/>
      <c r="P218" s="197"/>
      <c r="Q218" s="197"/>
      <c r="R218" s="197"/>
      <c r="S218" s="197"/>
      <c r="T218" s="198"/>
      <c r="AT218" s="192" t="s">
        <v>191</v>
      </c>
      <c r="AU218" s="192" t="s">
        <v>84</v>
      </c>
      <c r="AV218" s="14" t="s">
        <v>89</v>
      </c>
      <c r="AW218" s="14" t="s">
        <v>28</v>
      </c>
      <c r="AX218" s="14" t="s">
        <v>72</v>
      </c>
      <c r="AY218" s="192" t="s">
        <v>182</v>
      </c>
    </row>
    <row r="219" ht="11" customFormat="1" s="13">
      <c r="B219" s="182"/>
      <c r="D219" s="183" t="s">
        <v>191</v>
      </c>
      <c r="E219" s="184" t="s">
        <v>1</v>
      </c>
      <c r="F219" s="185" t="s">
        <v>239</v>
      </c>
      <c r="H219" s="186">
        <v>3.105</v>
      </c>
      <c r="I219" s="187"/>
      <c r="L219" s="182"/>
      <c r="M219" s="188"/>
      <c r="N219" s="189"/>
      <c r="O219" s="189"/>
      <c r="P219" s="189"/>
      <c r="Q219" s="189"/>
      <c r="R219" s="189"/>
      <c r="S219" s="189"/>
      <c r="T219" s="190"/>
      <c r="AT219" s="184" t="s">
        <v>191</v>
      </c>
      <c r="AU219" s="184" t="s">
        <v>84</v>
      </c>
      <c r="AV219" s="13" t="s">
        <v>84</v>
      </c>
      <c r="AW219" s="13" t="s">
        <v>28</v>
      </c>
      <c r="AX219" s="13" t="s">
        <v>72</v>
      </c>
      <c r="AY219" s="184" t="s">
        <v>182</v>
      </c>
    </row>
    <row r="220" ht="11" customFormat="1" s="14">
      <c r="B220" s="191"/>
      <c r="D220" s="183" t="s">
        <v>191</v>
      </c>
      <c r="E220" s="192" t="s">
        <v>1</v>
      </c>
      <c r="F220" s="193" t="s">
        <v>240</v>
      </c>
      <c r="H220" s="194">
        <v>3.105</v>
      </c>
      <c r="I220" s="195"/>
      <c r="L220" s="191"/>
      <c r="M220" s="196"/>
      <c r="N220" s="197"/>
      <c r="O220" s="197"/>
      <c r="P220" s="197"/>
      <c r="Q220" s="197"/>
      <c r="R220" s="197"/>
      <c r="S220" s="197"/>
      <c r="T220" s="198"/>
      <c r="AT220" s="192" t="s">
        <v>191</v>
      </c>
      <c r="AU220" s="192" t="s">
        <v>84</v>
      </c>
      <c r="AV220" s="14" t="s">
        <v>89</v>
      </c>
      <c r="AW220" s="14" t="s">
        <v>28</v>
      </c>
      <c r="AX220" s="14" t="s">
        <v>72</v>
      </c>
      <c r="AY220" s="192" t="s">
        <v>182</v>
      </c>
    </row>
    <row r="221" ht="11" customFormat="1" s="13">
      <c r="B221" s="182"/>
      <c r="D221" s="183" t="s">
        <v>191</v>
      </c>
      <c r="E221" s="184" t="s">
        <v>1</v>
      </c>
      <c r="F221" s="185" t="s">
        <v>241</v>
      </c>
      <c r="H221" s="186">
        <v>6.53</v>
      </c>
      <c r="I221" s="187"/>
      <c r="L221" s="182"/>
      <c r="M221" s="188"/>
      <c r="N221" s="189"/>
      <c r="O221" s="189"/>
      <c r="P221" s="189"/>
      <c r="Q221" s="189"/>
      <c r="R221" s="189"/>
      <c r="S221" s="189"/>
      <c r="T221" s="190"/>
      <c r="AT221" s="184" t="s">
        <v>191</v>
      </c>
      <c r="AU221" s="184" t="s">
        <v>84</v>
      </c>
      <c r="AV221" s="13" t="s">
        <v>84</v>
      </c>
      <c r="AW221" s="13" t="s">
        <v>28</v>
      </c>
      <c r="AX221" s="13" t="s">
        <v>72</v>
      </c>
      <c r="AY221" s="184" t="s">
        <v>182</v>
      </c>
    </row>
    <row r="222" ht="11" customFormat="1" s="14">
      <c r="B222" s="191"/>
      <c r="D222" s="183" t="s">
        <v>191</v>
      </c>
      <c r="E222" s="192" t="s">
        <v>1</v>
      </c>
      <c r="F222" s="193" t="s">
        <v>242</v>
      </c>
      <c r="H222" s="194">
        <v>6.53</v>
      </c>
      <c r="I222" s="195"/>
      <c r="L222" s="191"/>
      <c r="M222" s="196"/>
      <c r="N222" s="197"/>
      <c r="O222" s="197"/>
      <c r="P222" s="197"/>
      <c r="Q222" s="197"/>
      <c r="R222" s="197"/>
      <c r="S222" s="197"/>
      <c r="T222" s="198"/>
      <c r="AT222" s="192" t="s">
        <v>191</v>
      </c>
      <c r="AU222" s="192" t="s">
        <v>84</v>
      </c>
      <c r="AV222" s="14" t="s">
        <v>89</v>
      </c>
      <c r="AW222" s="14" t="s">
        <v>28</v>
      </c>
      <c r="AX222" s="14" t="s">
        <v>72</v>
      </c>
      <c r="AY222" s="192" t="s">
        <v>182</v>
      </c>
    </row>
    <row r="223" ht="11" customFormat="1" s="13">
      <c r="B223" s="182"/>
      <c r="D223" s="183" t="s">
        <v>191</v>
      </c>
      <c r="E223" s="184" t="s">
        <v>1</v>
      </c>
      <c r="F223" s="185" t="s">
        <v>243</v>
      </c>
      <c r="H223" s="186">
        <v>5.99</v>
      </c>
      <c r="I223" s="187"/>
      <c r="L223" s="182"/>
      <c r="M223" s="188"/>
      <c r="N223" s="189"/>
      <c r="O223" s="189"/>
      <c r="P223" s="189"/>
      <c r="Q223" s="189"/>
      <c r="R223" s="189"/>
      <c r="S223" s="189"/>
      <c r="T223" s="190"/>
      <c r="AT223" s="184" t="s">
        <v>191</v>
      </c>
      <c r="AU223" s="184" t="s">
        <v>84</v>
      </c>
      <c r="AV223" s="13" t="s">
        <v>84</v>
      </c>
      <c r="AW223" s="13" t="s">
        <v>28</v>
      </c>
      <c r="AX223" s="13" t="s">
        <v>72</v>
      </c>
      <c r="AY223" s="184" t="s">
        <v>182</v>
      </c>
    </row>
    <row r="224" ht="11" customFormat="1" s="14">
      <c r="B224" s="191"/>
      <c r="D224" s="183" t="s">
        <v>191</v>
      </c>
      <c r="E224" s="192" t="s">
        <v>1</v>
      </c>
      <c r="F224" s="193" t="s">
        <v>244</v>
      </c>
      <c r="H224" s="194">
        <v>5.99</v>
      </c>
      <c r="I224" s="195"/>
      <c r="L224" s="191"/>
      <c r="M224" s="196"/>
      <c r="N224" s="197"/>
      <c r="O224" s="197"/>
      <c r="P224" s="197"/>
      <c r="Q224" s="197"/>
      <c r="R224" s="197"/>
      <c r="S224" s="197"/>
      <c r="T224" s="198"/>
      <c r="AT224" s="192" t="s">
        <v>191</v>
      </c>
      <c r="AU224" s="192" t="s">
        <v>84</v>
      </c>
      <c r="AV224" s="14" t="s">
        <v>89</v>
      </c>
      <c r="AW224" s="14" t="s">
        <v>28</v>
      </c>
      <c r="AX224" s="14" t="s">
        <v>72</v>
      </c>
      <c r="AY224" s="192" t="s">
        <v>182</v>
      </c>
    </row>
    <row r="225" ht="11" customFormat="1" s="13">
      <c r="B225" s="182"/>
      <c r="D225" s="183" t="s">
        <v>191</v>
      </c>
      <c r="E225" s="184" t="s">
        <v>1</v>
      </c>
      <c r="F225" s="185" t="s">
        <v>245</v>
      </c>
      <c r="H225" s="186">
        <v>5.96</v>
      </c>
      <c r="I225" s="187"/>
      <c r="L225" s="182"/>
      <c r="M225" s="188"/>
      <c r="N225" s="189"/>
      <c r="O225" s="189"/>
      <c r="P225" s="189"/>
      <c r="Q225" s="189"/>
      <c r="R225" s="189"/>
      <c r="S225" s="189"/>
      <c r="T225" s="190"/>
      <c r="AT225" s="184" t="s">
        <v>191</v>
      </c>
      <c r="AU225" s="184" t="s">
        <v>84</v>
      </c>
      <c r="AV225" s="13" t="s">
        <v>84</v>
      </c>
      <c r="AW225" s="13" t="s">
        <v>28</v>
      </c>
      <c r="AX225" s="13" t="s">
        <v>72</v>
      </c>
      <c r="AY225" s="184" t="s">
        <v>182</v>
      </c>
    </row>
    <row r="226" ht="11" customFormat="1" s="14">
      <c r="B226" s="191"/>
      <c r="D226" s="183" t="s">
        <v>191</v>
      </c>
      <c r="E226" s="192" t="s">
        <v>1</v>
      </c>
      <c r="F226" s="193" t="s">
        <v>246</v>
      </c>
      <c r="H226" s="194">
        <v>5.96</v>
      </c>
      <c r="I226" s="195"/>
      <c r="L226" s="191"/>
      <c r="M226" s="196"/>
      <c r="N226" s="197"/>
      <c r="O226" s="197"/>
      <c r="P226" s="197"/>
      <c r="Q226" s="197"/>
      <c r="R226" s="197"/>
      <c r="S226" s="197"/>
      <c r="T226" s="198"/>
      <c r="AT226" s="192" t="s">
        <v>191</v>
      </c>
      <c r="AU226" s="192" t="s">
        <v>84</v>
      </c>
      <c r="AV226" s="14" t="s">
        <v>89</v>
      </c>
      <c r="AW226" s="14" t="s">
        <v>28</v>
      </c>
      <c r="AX226" s="14" t="s">
        <v>72</v>
      </c>
      <c r="AY226" s="192" t="s">
        <v>182</v>
      </c>
    </row>
    <row r="227" ht="11" customFormat="1" s="13">
      <c r="B227" s="182"/>
      <c r="D227" s="183" t="s">
        <v>191</v>
      </c>
      <c r="E227" s="184" t="s">
        <v>1</v>
      </c>
      <c r="F227" s="185" t="s">
        <v>247</v>
      </c>
      <c r="H227" s="186">
        <v>5.63</v>
      </c>
      <c r="I227" s="187"/>
      <c r="L227" s="182"/>
      <c r="M227" s="188"/>
      <c r="N227" s="189"/>
      <c r="O227" s="189"/>
      <c r="P227" s="189"/>
      <c r="Q227" s="189"/>
      <c r="R227" s="189"/>
      <c r="S227" s="189"/>
      <c r="T227" s="190"/>
      <c r="AT227" s="184" t="s">
        <v>191</v>
      </c>
      <c r="AU227" s="184" t="s">
        <v>84</v>
      </c>
      <c r="AV227" s="13" t="s">
        <v>84</v>
      </c>
      <c r="AW227" s="13" t="s">
        <v>28</v>
      </c>
      <c r="AX227" s="13" t="s">
        <v>72</v>
      </c>
      <c r="AY227" s="184" t="s">
        <v>182</v>
      </c>
    </row>
    <row r="228" ht="11" customFormat="1" s="14">
      <c r="B228" s="191"/>
      <c r="D228" s="183" t="s">
        <v>191</v>
      </c>
      <c r="E228" s="192" t="s">
        <v>1</v>
      </c>
      <c r="F228" s="193" t="s">
        <v>248</v>
      </c>
      <c r="H228" s="194">
        <v>5.63</v>
      </c>
      <c r="I228" s="195"/>
      <c r="L228" s="191"/>
      <c r="M228" s="196"/>
      <c r="N228" s="197"/>
      <c r="O228" s="197"/>
      <c r="P228" s="197"/>
      <c r="Q228" s="197"/>
      <c r="R228" s="197"/>
      <c r="S228" s="197"/>
      <c r="T228" s="198"/>
      <c r="AT228" s="192" t="s">
        <v>191</v>
      </c>
      <c r="AU228" s="192" t="s">
        <v>84</v>
      </c>
      <c r="AV228" s="14" t="s">
        <v>89</v>
      </c>
      <c r="AW228" s="14" t="s">
        <v>28</v>
      </c>
      <c r="AX228" s="14" t="s">
        <v>72</v>
      </c>
      <c r="AY228" s="192" t="s">
        <v>182</v>
      </c>
    </row>
    <row r="229" ht="11" customFormat="1" s="13">
      <c r="B229" s="182"/>
      <c r="D229" s="183" t="s">
        <v>191</v>
      </c>
      <c r="E229" s="184" t="s">
        <v>1</v>
      </c>
      <c r="F229" s="185" t="s">
        <v>249</v>
      </c>
      <c r="H229" s="186">
        <v>5</v>
      </c>
      <c r="I229" s="187"/>
      <c r="L229" s="182"/>
      <c r="M229" s="188"/>
      <c r="N229" s="189"/>
      <c r="O229" s="189"/>
      <c r="P229" s="189"/>
      <c r="Q229" s="189"/>
      <c r="R229" s="189"/>
      <c r="S229" s="189"/>
      <c r="T229" s="190"/>
      <c r="AT229" s="184" t="s">
        <v>191</v>
      </c>
      <c r="AU229" s="184" t="s">
        <v>84</v>
      </c>
      <c r="AV229" s="13" t="s">
        <v>84</v>
      </c>
      <c r="AW229" s="13" t="s">
        <v>28</v>
      </c>
      <c r="AX229" s="13" t="s">
        <v>72</v>
      </c>
      <c r="AY229" s="184" t="s">
        <v>182</v>
      </c>
    </row>
    <row r="230" ht="11" customFormat="1" s="14">
      <c r="B230" s="191"/>
      <c r="D230" s="183" t="s">
        <v>191</v>
      </c>
      <c r="E230" s="192" t="s">
        <v>1</v>
      </c>
      <c r="F230" s="193" t="s">
        <v>250</v>
      </c>
      <c r="H230" s="194">
        <v>5</v>
      </c>
      <c r="I230" s="195"/>
      <c r="L230" s="191"/>
      <c r="M230" s="196"/>
      <c r="N230" s="197"/>
      <c r="O230" s="197"/>
      <c r="P230" s="197"/>
      <c r="Q230" s="197"/>
      <c r="R230" s="197"/>
      <c r="S230" s="197"/>
      <c r="T230" s="198"/>
      <c r="AT230" s="192" t="s">
        <v>191</v>
      </c>
      <c r="AU230" s="192" t="s">
        <v>84</v>
      </c>
      <c r="AV230" s="14" t="s">
        <v>89</v>
      </c>
      <c r="AW230" s="14" t="s">
        <v>28</v>
      </c>
      <c r="AX230" s="14" t="s">
        <v>72</v>
      </c>
      <c r="AY230" s="192" t="s">
        <v>182</v>
      </c>
    </row>
    <row r="231" ht="11" customFormat="1" s="15">
      <c r="B231" s="199"/>
      <c r="D231" s="183" t="s">
        <v>191</v>
      </c>
      <c r="E231" s="200" t="s">
        <v>1</v>
      </c>
      <c r="F231" s="201" t="s">
        <v>251</v>
      </c>
      <c r="H231" s="202">
        <v>77.95599999999999</v>
      </c>
      <c r="I231" s="203"/>
      <c r="L231" s="199"/>
      <c r="M231" s="204"/>
      <c r="N231" s="205"/>
      <c r="O231" s="205"/>
      <c r="P231" s="205"/>
      <c r="Q231" s="205"/>
      <c r="R231" s="205"/>
      <c r="S231" s="205"/>
      <c r="T231" s="206"/>
      <c r="AT231" s="200" t="s">
        <v>191</v>
      </c>
      <c r="AU231" s="200" t="s">
        <v>84</v>
      </c>
      <c r="AV231" s="15" t="s">
        <v>189</v>
      </c>
      <c r="AW231" s="15" t="s">
        <v>28</v>
      </c>
      <c r="AX231" s="15" t="s">
        <v>79</v>
      </c>
      <c r="AY231" s="200" t="s">
        <v>182</v>
      </c>
    </row>
    <row r="232" customHeight="1" ht="33" customFormat="1" s="2">
      <c r="A232" s="33"/>
      <c r="B232" s="167"/>
      <c r="C232" s="168" t="s">
        <v>84</v>
      </c>
      <c r="D232" s="168" t="s">
        <v>185</v>
      </c>
      <c r="E232" s="169" t="s">
        <v>252</v>
      </c>
      <c r="F232" s="170" t="s">
        <v>253</v>
      </c>
      <c r="G232" s="171" t="s">
        <v>188</v>
      </c>
      <c r="H232" s="172">
        <v>69.6</v>
      </c>
      <c r="I232" s="173"/>
      <c r="J232" s="172">
        <f>ROUND(I232*H232,3)</f>
        <v>0</v>
      </c>
      <c r="K232" s="174"/>
      <c r="L232" s="34"/>
      <c r="M232" s="175" t="s">
        <v>1</v>
      </c>
      <c r="N232" s="176" t="s">
        <v>38</v>
      </c>
      <c r="O232" s="59"/>
      <c r="P232" s="177">
        <f>O232*H232</f>
        <v>0</v>
      </c>
      <c r="Q232" s="177">
        <v>0</v>
      </c>
      <c r="R232" s="177">
        <f>Q232*H232</f>
        <v>0</v>
      </c>
      <c r="S232" s="177">
        <v>1.6</v>
      </c>
      <c r="T232" s="178">
        <f>S232*H232</f>
        <v>111.36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9" t="s">
        <v>189</v>
      </c>
      <c r="AT232" s="179" t="s">
        <v>185</v>
      </c>
      <c r="AU232" s="179" t="s">
        <v>84</v>
      </c>
      <c r="AY232" s="18" t="s">
        <v>182</v>
      </c>
      <c r="BE232" s="180">
        <f>IF(N232="základná",J232,0)</f>
        <v>0</v>
      </c>
      <c r="BF232" s="180">
        <f>IF(N232="znížená",J232,0)</f>
        <v>0</v>
      </c>
      <c r="BG232" s="180">
        <f>IF(N232="zákl. prenesená",J232,0)</f>
        <v>0</v>
      </c>
      <c r="BH232" s="180">
        <f>IF(N232="zníž. prenesená",J232,0)</f>
        <v>0</v>
      </c>
      <c r="BI232" s="180">
        <f>IF(N232="nulová",J232,0)</f>
        <v>0</v>
      </c>
      <c r="BJ232" s="18" t="s">
        <v>84</v>
      </c>
      <c r="BK232" s="181">
        <f>ROUND(I232*H232,3)</f>
        <v>0</v>
      </c>
      <c r="BL232" s="18" t="s">
        <v>189</v>
      </c>
      <c r="BM232" s="179" t="s">
        <v>254</v>
      </c>
    </row>
    <row r="233" ht="11" customFormat="1" s="13">
      <c r="B233" s="182"/>
      <c r="D233" s="183" t="s">
        <v>191</v>
      </c>
      <c r="E233" s="184" t="s">
        <v>1</v>
      </c>
      <c r="F233" s="185" t="s">
        <v>255</v>
      </c>
      <c r="H233" s="186">
        <v>69.6</v>
      </c>
      <c r="I233" s="187"/>
      <c r="L233" s="182"/>
      <c r="M233" s="188"/>
      <c r="N233" s="189"/>
      <c r="O233" s="189"/>
      <c r="P233" s="189"/>
      <c r="Q233" s="189"/>
      <c r="R233" s="189"/>
      <c r="S233" s="189"/>
      <c r="T233" s="190"/>
      <c r="AT233" s="184" t="s">
        <v>191</v>
      </c>
      <c r="AU233" s="184" t="s">
        <v>84</v>
      </c>
      <c r="AV233" s="13" t="s">
        <v>84</v>
      </c>
      <c r="AW233" s="13" t="s">
        <v>28</v>
      </c>
      <c r="AX233" s="13" t="s">
        <v>72</v>
      </c>
      <c r="AY233" s="184" t="s">
        <v>182</v>
      </c>
    </row>
    <row r="234" ht="11" customFormat="1" s="14">
      <c r="B234" s="191"/>
      <c r="D234" s="183" t="s">
        <v>191</v>
      </c>
      <c r="E234" s="192" t="s">
        <v>1</v>
      </c>
      <c r="F234" s="193" t="s">
        <v>250</v>
      </c>
      <c r="H234" s="194">
        <v>69.6</v>
      </c>
      <c r="I234" s="195"/>
      <c r="L234" s="191"/>
      <c r="M234" s="196"/>
      <c r="N234" s="197"/>
      <c r="O234" s="197"/>
      <c r="P234" s="197"/>
      <c r="Q234" s="197"/>
      <c r="R234" s="197"/>
      <c r="S234" s="197"/>
      <c r="T234" s="198"/>
      <c r="AT234" s="192" t="s">
        <v>191</v>
      </c>
      <c r="AU234" s="192" t="s">
        <v>84</v>
      </c>
      <c r="AV234" s="14" t="s">
        <v>89</v>
      </c>
      <c r="AW234" s="14" t="s">
        <v>28</v>
      </c>
      <c r="AX234" s="14" t="s">
        <v>72</v>
      </c>
      <c r="AY234" s="192" t="s">
        <v>182</v>
      </c>
    </row>
    <row r="235" ht="11" customFormat="1" s="15">
      <c r="B235" s="199"/>
      <c r="D235" s="183" t="s">
        <v>191</v>
      </c>
      <c r="E235" s="200" t="s">
        <v>1</v>
      </c>
      <c r="F235" s="201" t="s">
        <v>251</v>
      </c>
      <c r="H235" s="202">
        <v>69.6</v>
      </c>
      <c r="I235" s="203"/>
      <c r="L235" s="199"/>
      <c r="M235" s="204"/>
      <c r="N235" s="205"/>
      <c r="O235" s="205"/>
      <c r="P235" s="205"/>
      <c r="Q235" s="205"/>
      <c r="R235" s="205"/>
      <c r="S235" s="205"/>
      <c r="T235" s="206"/>
      <c r="AT235" s="200" t="s">
        <v>191</v>
      </c>
      <c r="AU235" s="200" t="s">
        <v>84</v>
      </c>
      <c r="AV235" s="15" t="s">
        <v>189</v>
      </c>
      <c r="AW235" s="15" t="s">
        <v>28</v>
      </c>
      <c r="AX235" s="15" t="s">
        <v>79</v>
      </c>
      <c r="AY235" s="200" t="s">
        <v>182</v>
      </c>
    </row>
    <row r="236" customHeight="1" ht="33" customFormat="1" s="2">
      <c r="A236" s="33"/>
      <c r="B236" s="167"/>
      <c r="C236" s="168" t="s">
        <v>89</v>
      </c>
      <c r="D236" s="168" t="s">
        <v>185</v>
      </c>
      <c r="E236" s="169" t="s">
        <v>256</v>
      </c>
      <c r="F236" s="170" t="s">
        <v>257</v>
      </c>
      <c r="G236" s="171" t="s">
        <v>188</v>
      </c>
      <c r="H236" s="172">
        <v>37.981</v>
      </c>
      <c r="I236" s="173"/>
      <c r="J236" s="172">
        <f>ROUND(I236*H236,3)</f>
        <v>0</v>
      </c>
      <c r="K236" s="174"/>
      <c r="L236" s="34"/>
      <c r="M236" s="175" t="s">
        <v>1</v>
      </c>
      <c r="N236" s="176" t="s">
        <v>38</v>
      </c>
      <c r="O236" s="59"/>
      <c r="P236" s="177">
        <f>O236*H236</f>
        <v>0</v>
      </c>
      <c r="Q236" s="177">
        <v>0</v>
      </c>
      <c r="R236" s="177">
        <f>Q236*H236</f>
        <v>0</v>
      </c>
      <c r="S236" s="177">
        <v>2.2</v>
      </c>
      <c r="T236" s="178">
        <f>S236*H236</f>
        <v>83.55820000000001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79" t="s">
        <v>189</v>
      </c>
      <c r="AT236" s="179" t="s">
        <v>185</v>
      </c>
      <c r="AU236" s="179" t="s">
        <v>84</v>
      </c>
      <c r="AY236" s="18" t="s">
        <v>182</v>
      </c>
      <c r="BE236" s="180">
        <f>IF(N236="základná",J236,0)</f>
        <v>0</v>
      </c>
      <c r="BF236" s="180">
        <f>IF(N236="znížená",J236,0)</f>
        <v>0</v>
      </c>
      <c r="BG236" s="180">
        <f>IF(N236="zákl. prenesená",J236,0)</f>
        <v>0</v>
      </c>
      <c r="BH236" s="180">
        <f>IF(N236="zníž. prenesená",J236,0)</f>
        <v>0</v>
      </c>
      <c r="BI236" s="180">
        <f>IF(N236="nulová",J236,0)</f>
        <v>0</v>
      </c>
      <c r="BJ236" s="18" t="s">
        <v>84</v>
      </c>
      <c r="BK236" s="181">
        <f>ROUND(I236*H236,3)</f>
        <v>0</v>
      </c>
      <c r="BL236" s="18" t="s">
        <v>189</v>
      </c>
      <c r="BM236" s="179" t="s">
        <v>258</v>
      </c>
    </row>
    <row r="237" ht="11" customFormat="1" s="13">
      <c r="B237" s="182"/>
      <c r="D237" s="183" t="s">
        <v>191</v>
      </c>
      <c r="E237" s="184" t="s">
        <v>1</v>
      </c>
      <c r="F237" s="185" t="s">
        <v>259</v>
      </c>
      <c r="H237" s="186">
        <v>3.987</v>
      </c>
      <c r="I237" s="187"/>
      <c r="L237" s="182"/>
      <c r="M237" s="188"/>
      <c r="N237" s="189"/>
      <c r="O237" s="189"/>
      <c r="P237" s="189"/>
      <c r="Q237" s="189"/>
      <c r="R237" s="189"/>
      <c r="S237" s="189"/>
      <c r="T237" s="190"/>
      <c r="AT237" s="184" t="s">
        <v>191</v>
      </c>
      <c r="AU237" s="184" t="s">
        <v>84</v>
      </c>
      <c r="AV237" s="13" t="s">
        <v>84</v>
      </c>
      <c r="AW237" s="13" t="s">
        <v>28</v>
      </c>
      <c r="AX237" s="13" t="s">
        <v>72</v>
      </c>
      <c r="AY237" s="184" t="s">
        <v>182</v>
      </c>
    </row>
    <row r="238" ht="11" customFormat="1" s="14">
      <c r="B238" s="191"/>
      <c r="D238" s="183" t="s">
        <v>191</v>
      </c>
      <c r="E238" s="192" t="s">
        <v>1</v>
      </c>
      <c r="F238" s="193" t="s">
        <v>260</v>
      </c>
      <c r="H238" s="194">
        <v>3.987</v>
      </c>
      <c r="I238" s="195"/>
      <c r="L238" s="191"/>
      <c r="M238" s="196"/>
      <c r="N238" s="197"/>
      <c r="O238" s="197"/>
      <c r="P238" s="197"/>
      <c r="Q238" s="197"/>
      <c r="R238" s="197"/>
      <c r="S238" s="197"/>
      <c r="T238" s="198"/>
      <c r="AT238" s="192" t="s">
        <v>191</v>
      </c>
      <c r="AU238" s="192" t="s">
        <v>84</v>
      </c>
      <c r="AV238" s="14" t="s">
        <v>89</v>
      </c>
      <c r="AW238" s="14" t="s">
        <v>28</v>
      </c>
      <c r="AX238" s="14" t="s">
        <v>72</v>
      </c>
      <c r="AY238" s="192" t="s">
        <v>182</v>
      </c>
    </row>
    <row r="239" ht="11" customFormat="1" s="13">
      <c r="B239" s="182"/>
      <c r="D239" s="183" t="s">
        <v>191</v>
      </c>
      <c r="E239" s="184" t="s">
        <v>1</v>
      </c>
      <c r="F239" s="185" t="s">
        <v>261</v>
      </c>
      <c r="H239" s="186">
        <v>2.3E-2</v>
      </c>
      <c r="I239" s="187"/>
      <c r="L239" s="182"/>
      <c r="M239" s="188"/>
      <c r="N239" s="189"/>
      <c r="O239" s="189"/>
      <c r="P239" s="189"/>
      <c r="Q239" s="189"/>
      <c r="R239" s="189"/>
      <c r="S239" s="189"/>
      <c r="T239" s="190"/>
      <c r="AT239" s="184" t="s">
        <v>191</v>
      </c>
      <c r="AU239" s="184" t="s">
        <v>84</v>
      </c>
      <c r="AV239" s="13" t="s">
        <v>84</v>
      </c>
      <c r="AW239" s="13" t="s">
        <v>28</v>
      </c>
      <c r="AX239" s="13" t="s">
        <v>72</v>
      </c>
      <c r="AY239" s="184" t="s">
        <v>182</v>
      </c>
    </row>
    <row r="240" ht="11" customFormat="1" s="14">
      <c r="B240" s="191"/>
      <c r="D240" s="183" t="s">
        <v>191</v>
      </c>
      <c r="E240" s="192" t="s">
        <v>1</v>
      </c>
      <c r="F240" s="193" t="s">
        <v>262</v>
      </c>
      <c r="H240" s="194">
        <v>2.3E-2</v>
      </c>
      <c r="I240" s="195"/>
      <c r="L240" s="191"/>
      <c r="M240" s="196"/>
      <c r="N240" s="197"/>
      <c r="O240" s="197"/>
      <c r="P240" s="197"/>
      <c r="Q240" s="197"/>
      <c r="R240" s="197"/>
      <c r="S240" s="197"/>
      <c r="T240" s="198"/>
      <c r="AT240" s="192" t="s">
        <v>191</v>
      </c>
      <c r="AU240" s="192" t="s">
        <v>84</v>
      </c>
      <c r="AV240" s="14" t="s">
        <v>89</v>
      </c>
      <c r="AW240" s="14" t="s">
        <v>28</v>
      </c>
      <c r="AX240" s="14" t="s">
        <v>72</v>
      </c>
      <c r="AY240" s="192" t="s">
        <v>182</v>
      </c>
    </row>
    <row r="241" ht="11" customFormat="1" s="13">
      <c r="B241" s="182"/>
      <c r="D241" s="183" t="s">
        <v>191</v>
      </c>
      <c r="E241" s="184" t="s">
        <v>1</v>
      </c>
      <c r="F241" s="185" t="s">
        <v>263</v>
      </c>
      <c r="H241" s="186">
        <v>1.44</v>
      </c>
      <c r="I241" s="187"/>
      <c r="L241" s="182"/>
      <c r="M241" s="188"/>
      <c r="N241" s="189"/>
      <c r="O241" s="189"/>
      <c r="P241" s="189"/>
      <c r="Q241" s="189"/>
      <c r="R241" s="189"/>
      <c r="S241" s="189"/>
      <c r="T241" s="190"/>
      <c r="AT241" s="184" t="s">
        <v>191</v>
      </c>
      <c r="AU241" s="184" t="s">
        <v>84</v>
      </c>
      <c r="AV241" s="13" t="s">
        <v>84</v>
      </c>
      <c r="AW241" s="13" t="s">
        <v>28</v>
      </c>
      <c r="AX241" s="13" t="s">
        <v>72</v>
      </c>
      <c r="AY241" s="184" t="s">
        <v>182</v>
      </c>
    </row>
    <row r="242" ht="11" customFormat="1" s="14">
      <c r="B242" s="191"/>
      <c r="D242" s="183" t="s">
        <v>191</v>
      </c>
      <c r="E242" s="192" t="s">
        <v>1</v>
      </c>
      <c r="F242" s="193" t="s">
        <v>264</v>
      </c>
      <c r="H242" s="194">
        <v>1.44</v>
      </c>
      <c r="I242" s="195"/>
      <c r="L242" s="191"/>
      <c r="M242" s="196"/>
      <c r="N242" s="197"/>
      <c r="O242" s="197"/>
      <c r="P242" s="197"/>
      <c r="Q242" s="197"/>
      <c r="R242" s="197"/>
      <c r="S242" s="197"/>
      <c r="T242" s="198"/>
      <c r="AT242" s="192" t="s">
        <v>191</v>
      </c>
      <c r="AU242" s="192" t="s">
        <v>84</v>
      </c>
      <c r="AV242" s="14" t="s">
        <v>89</v>
      </c>
      <c r="AW242" s="14" t="s">
        <v>28</v>
      </c>
      <c r="AX242" s="14" t="s">
        <v>72</v>
      </c>
      <c r="AY242" s="192" t="s">
        <v>182</v>
      </c>
    </row>
    <row r="243" ht="11" customFormat="1" s="13">
      <c r="B243" s="182"/>
      <c r="D243" s="183" t="s">
        <v>191</v>
      </c>
      <c r="E243" s="184" t="s">
        <v>1</v>
      </c>
      <c r="F243" s="185" t="s">
        <v>259</v>
      </c>
      <c r="H243" s="186">
        <v>3.987</v>
      </c>
      <c r="I243" s="187"/>
      <c r="L243" s="182"/>
      <c r="M243" s="188"/>
      <c r="N243" s="189"/>
      <c r="O243" s="189"/>
      <c r="P243" s="189"/>
      <c r="Q243" s="189"/>
      <c r="R243" s="189"/>
      <c r="S243" s="189"/>
      <c r="T243" s="190"/>
      <c r="AT243" s="184" t="s">
        <v>191</v>
      </c>
      <c r="AU243" s="184" t="s">
        <v>84</v>
      </c>
      <c r="AV243" s="13" t="s">
        <v>84</v>
      </c>
      <c r="AW243" s="13" t="s">
        <v>28</v>
      </c>
      <c r="AX243" s="13" t="s">
        <v>72</v>
      </c>
      <c r="AY243" s="184" t="s">
        <v>182</v>
      </c>
    </row>
    <row r="244" ht="11" customFormat="1" s="14">
      <c r="B244" s="191"/>
      <c r="D244" s="183" t="s">
        <v>191</v>
      </c>
      <c r="E244" s="192" t="s">
        <v>1</v>
      </c>
      <c r="F244" s="193" t="s">
        <v>265</v>
      </c>
      <c r="H244" s="194">
        <v>3.987</v>
      </c>
      <c r="I244" s="195"/>
      <c r="L244" s="191"/>
      <c r="M244" s="196"/>
      <c r="N244" s="197"/>
      <c r="O244" s="197"/>
      <c r="P244" s="197"/>
      <c r="Q244" s="197"/>
      <c r="R244" s="197"/>
      <c r="S244" s="197"/>
      <c r="T244" s="198"/>
      <c r="AT244" s="192" t="s">
        <v>191</v>
      </c>
      <c r="AU244" s="192" t="s">
        <v>84</v>
      </c>
      <c r="AV244" s="14" t="s">
        <v>89</v>
      </c>
      <c r="AW244" s="14" t="s">
        <v>28</v>
      </c>
      <c r="AX244" s="14" t="s">
        <v>72</v>
      </c>
      <c r="AY244" s="192" t="s">
        <v>182</v>
      </c>
    </row>
    <row r="245" ht="11" customFormat="1" s="13">
      <c r="B245" s="182"/>
      <c r="D245" s="183" t="s">
        <v>191</v>
      </c>
      <c r="E245" s="184" t="s">
        <v>1</v>
      </c>
      <c r="F245" s="185" t="s">
        <v>266</v>
      </c>
      <c r="H245" s="186">
        <v>2E-3</v>
      </c>
      <c r="I245" s="187"/>
      <c r="L245" s="182"/>
      <c r="M245" s="188"/>
      <c r="N245" s="189"/>
      <c r="O245" s="189"/>
      <c r="P245" s="189"/>
      <c r="Q245" s="189"/>
      <c r="R245" s="189"/>
      <c r="S245" s="189"/>
      <c r="T245" s="190"/>
      <c r="AT245" s="184" t="s">
        <v>191</v>
      </c>
      <c r="AU245" s="184" t="s">
        <v>84</v>
      </c>
      <c r="AV245" s="13" t="s">
        <v>84</v>
      </c>
      <c r="AW245" s="13" t="s">
        <v>28</v>
      </c>
      <c r="AX245" s="13" t="s">
        <v>72</v>
      </c>
      <c r="AY245" s="184" t="s">
        <v>182</v>
      </c>
    </row>
    <row r="246" ht="11" customFormat="1" s="14">
      <c r="B246" s="191"/>
      <c r="D246" s="183" t="s">
        <v>191</v>
      </c>
      <c r="E246" s="192" t="s">
        <v>1</v>
      </c>
      <c r="F246" s="193" t="s">
        <v>267</v>
      </c>
      <c r="H246" s="194">
        <v>2E-3</v>
      </c>
      <c r="I246" s="195"/>
      <c r="L246" s="191"/>
      <c r="M246" s="196"/>
      <c r="N246" s="197"/>
      <c r="O246" s="197"/>
      <c r="P246" s="197"/>
      <c r="Q246" s="197"/>
      <c r="R246" s="197"/>
      <c r="S246" s="197"/>
      <c r="T246" s="198"/>
      <c r="AT246" s="192" t="s">
        <v>191</v>
      </c>
      <c r="AU246" s="192" t="s">
        <v>84</v>
      </c>
      <c r="AV246" s="14" t="s">
        <v>89</v>
      </c>
      <c r="AW246" s="14" t="s">
        <v>28</v>
      </c>
      <c r="AX246" s="14" t="s">
        <v>72</v>
      </c>
      <c r="AY246" s="192" t="s">
        <v>182</v>
      </c>
    </row>
    <row r="247" ht="11" customFormat="1" s="13">
      <c r="B247" s="182"/>
      <c r="D247" s="183" t="s">
        <v>191</v>
      </c>
      <c r="E247" s="184" t="s">
        <v>1</v>
      </c>
      <c r="F247" s="185" t="s">
        <v>194</v>
      </c>
      <c r="H247" s="186">
        <v>2.2E-2</v>
      </c>
      <c r="I247" s="187"/>
      <c r="L247" s="182"/>
      <c r="M247" s="188"/>
      <c r="N247" s="189"/>
      <c r="O247" s="189"/>
      <c r="P247" s="189"/>
      <c r="Q247" s="189"/>
      <c r="R247" s="189"/>
      <c r="S247" s="189"/>
      <c r="T247" s="190"/>
      <c r="AT247" s="184" t="s">
        <v>191</v>
      </c>
      <c r="AU247" s="184" t="s">
        <v>84</v>
      </c>
      <c r="AV247" s="13" t="s">
        <v>84</v>
      </c>
      <c r="AW247" s="13" t="s">
        <v>28</v>
      </c>
      <c r="AX247" s="13" t="s">
        <v>72</v>
      </c>
      <c r="AY247" s="184" t="s">
        <v>182</v>
      </c>
    </row>
    <row r="248" ht="11" customFormat="1" s="14">
      <c r="B248" s="191"/>
      <c r="D248" s="183" t="s">
        <v>191</v>
      </c>
      <c r="E248" s="192" t="s">
        <v>1</v>
      </c>
      <c r="F248" s="193" t="s">
        <v>268</v>
      </c>
      <c r="H248" s="194">
        <v>2.2E-2</v>
      </c>
      <c r="I248" s="195"/>
      <c r="L248" s="191"/>
      <c r="M248" s="196"/>
      <c r="N248" s="197"/>
      <c r="O248" s="197"/>
      <c r="P248" s="197"/>
      <c r="Q248" s="197"/>
      <c r="R248" s="197"/>
      <c r="S248" s="197"/>
      <c r="T248" s="198"/>
      <c r="AT248" s="192" t="s">
        <v>191</v>
      </c>
      <c r="AU248" s="192" t="s">
        <v>84</v>
      </c>
      <c r="AV248" s="14" t="s">
        <v>89</v>
      </c>
      <c r="AW248" s="14" t="s">
        <v>28</v>
      </c>
      <c r="AX248" s="14" t="s">
        <v>72</v>
      </c>
      <c r="AY248" s="192" t="s">
        <v>182</v>
      </c>
    </row>
    <row r="249" ht="11" customFormat="1" s="13">
      <c r="B249" s="182"/>
      <c r="D249" s="183" t="s">
        <v>191</v>
      </c>
      <c r="E249" s="184" t="s">
        <v>1</v>
      </c>
      <c r="F249" s="185" t="s">
        <v>269</v>
      </c>
      <c r="H249" s="186">
        <v>5.217</v>
      </c>
      <c r="I249" s="187"/>
      <c r="L249" s="182"/>
      <c r="M249" s="188"/>
      <c r="N249" s="189"/>
      <c r="O249" s="189"/>
      <c r="P249" s="189"/>
      <c r="Q249" s="189"/>
      <c r="R249" s="189"/>
      <c r="S249" s="189"/>
      <c r="T249" s="190"/>
      <c r="AT249" s="184" t="s">
        <v>191</v>
      </c>
      <c r="AU249" s="184" t="s">
        <v>84</v>
      </c>
      <c r="AV249" s="13" t="s">
        <v>84</v>
      </c>
      <c r="AW249" s="13" t="s">
        <v>28</v>
      </c>
      <c r="AX249" s="13" t="s">
        <v>72</v>
      </c>
      <c r="AY249" s="184" t="s">
        <v>182</v>
      </c>
    </row>
    <row r="250" ht="11" customFormat="1" s="14">
      <c r="B250" s="191"/>
      <c r="D250" s="183" t="s">
        <v>191</v>
      </c>
      <c r="E250" s="192" t="s">
        <v>1</v>
      </c>
      <c r="F250" s="193" t="s">
        <v>270</v>
      </c>
      <c r="H250" s="194">
        <v>5.217</v>
      </c>
      <c r="I250" s="195"/>
      <c r="L250" s="191"/>
      <c r="M250" s="196"/>
      <c r="N250" s="197"/>
      <c r="O250" s="197"/>
      <c r="P250" s="197"/>
      <c r="Q250" s="197"/>
      <c r="R250" s="197"/>
      <c r="S250" s="197"/>
      <c r="T250" s="198"/>
      <c r="AT250" s="192" t="s">
        <v>191</v>
      </c>
      <c r="AU250" s="192" t="s">
        <v>84</v>
      </c>
      <c r="AV250" s="14" t="s">
        <v>89</v>
      </c>
      <c r="AW250" s="14" t="s">
        <v>28</v>
      </c>
      <c r="AX250" s="14" t="s">
        <v>72</v>
      </c>
      <c r="AY250" s="192" t="s">
        <v>182</v>
      </c>
    </row>
    <row r="251" ht="11" customFormat="1" s="13">
      <c r="B251" s="182"/>
      <c r="D251" s="183" t="s">
        <v>191</v>
      </c>
      <c r="E251" s="184" t="s">
        <v>1</v>
      </c>
      <c r="F251" s="185" t="s">
        <v>194</v>
      </c>
      <c r="H251" s="186">
        <v>2.2E-2</v>
      </c>
      <c r="I251" s="187"/>
      <c r="L251" s="182"/>
      <c r="M251" s="188"/>
      <c r="N251" s="189"/>
      <c r="O251" s="189"/>
      <c r="P251" s="189"/>
      <c r="Q251" s="189"/>
      <c r="R251" s="189"/>
      <c r="S251" s="189"/>
      <c r="T251" s="190"/>
      <c r="AT251" s="184" t="s">
        <v>191</v>
      </c>
      <c r="AU251" s="184" t="s">
        <v>84</v>
      </c>
      <c r="AV251" s="13" t="s">
        <v>84</v>
      </c>
      <c r="AW251" s="13" t="s">
        <v>28</v>
      </c>
      <c r="AX251" s="13" t="s">
        <v>72</v>
      </c>
      <c r="AY251" s="184" t="s">
        <v>182</v>
      </c>
    </row>
    <row r="252" ht="11" customFormat="1" s="14">
      <c r="B252" s="191"/>
      <c r="D252" s="183" t="s">
        <v>191</v>
      </c>
      <c r="E252" s="192" t="s">
        <v>1</v>
      </c>
      <c r="F252" s="193" t="s">
        <v>271</v>
      </c>
      <c r="H252" s="194">
        <v>2.2E-2</v>
      </c>
      <c r="I252" s="195"/>
      <c r="L252" s="191"/>
      <c r="M252" s="196"/>
      <c r="N252" s="197"/>
      <c r="O252" s="197"/>
      <c r="P252" s="197"/>
      <c r="Q252" s="197"/>
      <c r="R252" s="197"/>
      <c r="S252" s="197"/>
      <c r="T252" s="198"/>
      <c r="AT252" s="192" t="s">
        <v>191</v>
      </c>
      <c r="AU252" s="192" t="s">
        <v>84</v>
      </c>
      <c r="AV252" s="14" t="s">
        <v>89</v>
      </c>
      <c r="AW252" s="14" t="s">
        <v>28</v>
      </c>
      <c r="AX252" s="14" t="s">
        <v>72</v>
      </c>
      <c r="AY252" s="192" t="s">
        <v>182</v>
      </c>
    </row>
    <row r="253" ht="11" customFormat="1" s="13">
      <c r="B253" s="182"/>
      <c r="D253" s="183" t="s">
        <v>191</v>
      </c>
      <c r="E253" s="184" t="s">
        <v>1</v>
      </c>
      <c r="F253" s="185" t="s">
        <v>272</v>
      </c>
      <c r="H253" s="186">
        <v>5.068</v>
      </c>
      <c r="I253" s="187"/>
      <c r="L253" s="182"/>
      <c r="M253" s="188"/>
      <c r="N253" s="189"/>
      <c r="O253" s="189"/>
      <c r="P253" s="189"/>
      <c r="Q253" s="189"/>
      <c r="R253" s="189"/>
      <c r="S253" s="189"/>
      <c r="T253" s="190"/>
      <c r="AT253" s="184" t="s">
        <v>191</v>
      </c>
      <c r="AU253" s="184" t="s">
        <v>84</v>
      </c>
      <c r="AV253" s="13" t="s">
        <v>84</v>
      </c>
      <c r="AW253" s="13" t="s">
        <v>28</v>
      </c>
      <c r="AX253" s="13" t="s">
        <v>72</v>
      </c>
      <c r="AY253" s="184" t="s">
        <v>182</v>
      </c>
    </row>
    <row r="254" ht="11" customFormat="1" s="14">
      <c r="B254" s="191"/>
      <c r="D254" s="183" t="s">
        <v>191</v>
      </c>
      <c r="E254" s="192" t="s">
        <v>1</v>
      </c>
      <c r="F254" s="193" t="s">
        <v>273</v>
      </c>
      <c r="H254" s="194">
        <v>5.068</v>
      </c>
      <c r="I254" s="195"/>
      <c r="L254" s="191"/>
      <c r="M254" s="196"/>
      <c r="N254" s="197"/>
      <c r="O254" s="197"/>
      <c r="P254" s="197"/>
      <c r="Q254" s="197"/>
      <c r="R254" s="197"/>
      <c r="S254" s="197"/>
      <c r="T254" s="198"/>
      <c r="AT254" s="192" t="s">
        <v>191</v>
      </c>
      <c r="AU254" s="192" t="s">
        <v>84</v>
      </c>
      <c r="AV254" s="14" t="s">
        <v>89</v>
      </c>
      <c r="AW254" s="14" t="s">
        <v>28</v>
      </c>
      <c r="AX254" s="14" t="s">
        <v>72</v>
      </c>
      <c r="AY254" s="192" t="s">
        <v>182</v>
      </c>
    </row>
    <row r="255" ht="11" customFormat="1" s="13">
      <c r="B255" s="182"/>
      <c r="D255" s="183" t="s">
        <v>191</v>
      </c>
      <c r="E255" s="184" t="s">
        <v>1</v>
      </c>
      <c r="F255" s="185" t="s">
        <v>266</v>
      </c>
      <c r="H255" s="186">
        <v>2E-3</v>
      </c>
      <c r="I255" s="187"/>
      <c r="L255" s="182"/>
      <c r="M255" s="188"/>
      <c r="N255" s="189"/>
      <c r="O255" s="189"/>
      <c r="P255" s="189"/>
      <c r="Q255" s="189"/>
      <c r="R255" s="189"/>
      <c r="S255" s="189"/>
      <c r="T255" s="190"/>
      <c r="AT255" s="184" t="s">
        <v>191</v>
      </c>
      <c r="AU255" s="184" t="s">
        <v>84</v>
      </c>
      <c r="AV255" s="13" t="s">
        <v>84</v>
      </c>
      <c r="AW255" s="13" t="s">
        <v>28</v>
      </c>
      <c r="AX255" s="13" t="s">
        <v>72</v>
      </c>
      <c r="AY255" s="184" t="s">
        <v>182</v>
      </c>
    </row>
    <row r="256" ht="11" customFormat="1" s="14">
      <c r="B256" s="191"/>
      <c r="D256" s="183" t="s">
        <v>191</v>
      </c>
      <c r="E256" s="192" t="s">
        <v>1</v>
      </c>
      <c r="F256" s="193" t="s">
        <v>274</v>
      </c>
      <c r="H256" s="194">
        <v>2E-3</v>
      </c>
      <c r="I256" s="195"/>
      <c r="L256" s="191"/>
      <c r="M256" s="196"/>
      <c r="N256" s="197"/>
      <c r="O256" s="197"/>
      <c r="P256" s="197"/>
      <c r="Q256" s="197"/>
      <c r="R256" s="197"/>
      <c r="S256" s="197"/>
      <c r="T256" s="198"/>
      <c r="AT256" s="192" t="s">
        <v>191</v>
      </c>
      <c r="AU256" s="192" t="s">
        <v>84</v>
      </c>
      <c r="AV256" s="14" t="s">
        <v>89</v>
      </c>
      <c r="AW256" s="14" t="s">
        <v>28</v>
      </c>
      <c r="AX256" s="14" t="s">
        <v>72</v>
      </c>
      <c r="AY256" s="192" t="s">
        <v>182</v>
      </c>
    </row>
    <row r="257" ht="11" customFormat="1" s="13">
      <c r="B257" s="182"/>
      <c r="D257" s="183" t="s">
        <v>191</v>
      </c>
      <c r="E257" s="184" t="s">
        <v>1</v>
      </c>
      <c r="F257" s="185" t="s">
        <v>194</v>
      </c>
      <c r="H257" s="186">
        <v>2.2E-2</v>
      </c>
      <c r="I257" s="187"/>
      <c r="L257" s="182"/>
      <c r="M257" s="188"/>
      <c r="N257" s="189"/>
      <c r="O257" s="189"/>
      <c r="P257" s="189"/>
      <c r="Q257" s="189"/>
      <c r="R257" s="189"/>
      <c r="S257" s="189"/>
      <c r="T257" s="190"/>
      <c r="AT257" s="184" t="s">
        <v>191</v>
      </c>
      <c r="AU257" s="184" t="s">
        <v>84</v>
      </c>
      <c r="AV257" s="13" t="s">
        <v>84</v>
      </c>
      <c r="AW257" s="13" t="s">
        <v>28</v>
      </c>
      <c r="AX257" s="13" t="s">
        <v>72</v>
      </c>
      <c r="AY257" s="184" t="s">
        <v>182</v>
      </c>
    </row>
    <row r="258" ht="11" customFormat="1" s="14">
      <c r="B258" s="191"/>
      <c r="D258" s="183" t="s">
        <v>191</v>
      </c>
      <c r="E258" s="192" t="s">
        <v>1</v>
      </c>
      <c r="F258" s="193" t="s">
        <v>275</v>
      </c>
      <c r="H258" s="194">
        <v>2.2E-2</v>
      </c>
      <c r="I258" s="195"/>
      <c r="L258" s="191"/>
      <c r="M258" s="196"/>
      <c r="N258" s="197"/>
      <c r="O258" s="197"/>
      <c r="P258" s="197"/>
      <c r="Q258" s="197"/>
      <c r="R258" s="197"/>
      <c r="S258" s="197"/>
      <c r="T258" s="198"/>
      <c r="AT258" s="192" t="s">
        <v>191</v>
      </c>
      <c r="AU258" s="192" t="s">
        <v>84</v>
      </c>
      <c r="AV258" s="14" t="s">
        <v>89</v>
      </c>
      <c r="AW258" s="14" t="s">
        <v>28</v>
      </c>
      <c r="AX258" s="14" t="s">
        <v>72</v>
      </c>
      <c r="AY258" s="192" t="s">
        <v>182</v>
      </c>
    </row>
    <row r="259" ht="11" customFormat="1" s="13">
      <c r="B259" s="182"/>
      <c r="D259" s="183" t="s">
        <v>191</v>
      </c>
      <c r="E259" s="184" t="s">
        <v>1</v>
      </c>
      <c r="F259" s="185" t="s">
        <v>259</v>
      </c>
      <c r="H259" s="186">
        <v>3.987</v>
      </c>
      <c r="I259" s="187"/>
      <c r="L259" s="182"/>
      <c r="M259" s="188"/>
      <c r="N259" s="189"/>
      <c r="O259" s="189"/>
      <c r="P259" s="189"/>
      <c r="Q259" s="189"/>
      <c r="R259" s="189"/>
      <c r="S259" s="189"/>
      <c r="T259" s="190"/>
      <c r="AT259" s="184" t="s">
        <v>191</v>
      </c>
      <c r="AU259" s="184" t="s">
        <v>84</v>
      </c>
      <c r="AV259" s="13" t="s">
        <v>84</v>
      </c>
      <c r="AW259" s="13" t="s">
        <v>28</v>
      </c>
      <c r="AX259" s="13" t="s">
        <v>72</v>
      </c>
      <c r="AY259" s="184" t="s">
        <v>182</v>
      </c>
    </row>
    <row r="260" ht="11" customFormat="1" s="14">
      <c r="B260" s="191"/>
      <c r="D260" s="183" t="s">
        <v>191</v>
      </c>
      <c r="E260" s="192" t="s">
        <v>1</v>
      </c>
      <c r="F260" s="193" t="s">
        <v>276</v>
      </c>
      <c r="H260" s="194">
        <v>3.987</v>
      </c>
      <c r="I260" s="195"/>
      <c r="L260" s="191"/>
      <c r="M260" s="196"/>
      <c r="N260" s="197"/>
      <c r="O260" s="197"/>
      <c r="P260" s="197"/>
      <c r="Q260" s="197"/>
      <c r="R260" s="197"/>
      <c r="S260" s="197"/>
      <c r="T260" s="198"/>
      <c r="AT260" s="192" t="s">
        <v>191</v>
      </c>
      <c r="AU260" s="192" t="s">
        <v>84</v>
      </c>
      <c r="AV260" s="14" t="s">
        <v>89</v>
      </c>
      <c r="AW260" s="14" t="s">
        <v>28</v>
      </c>
      <c r="AX260" s="14" t="s">
        <v>72</v>
      </c>
      <c r="AY260" s="192" t="s">
        <v>182</v>
      </c>
    </row>
    <row r="261" ht="11" customFormat="1" s="13">
      <c r="B261" s="182"/>
      <c r="D261" s="183" t="s">
        <v>191</v>
      </c>
      <c r="E261" s="184" t="s">
        <v>1</v>
      </c>
      <c r="F261" s="185" t="s">
        <v>266</v>
      </c>
      <c r="H261" s="186">
        <v>2E-3</v>
      </c>
      <c r="I261" s="187"/>
      <c r="L261" s="182"/>
      <c r="M261" s="188"/>
      <c r="N261" s="189"/>
      <c r="O261" s="189"/>
      <c r="P261" s="189"/>
      <c r="Q261" s="189"/>
      <c r="R261" s="189"/>
      <c r="S261" s="189"/>
      <c r="T261" s="190"/>
      <c r="AT261" s="184" t="s">
        <v>191</v>
      </c>
      <c r="AU261" s="184" t="s">
        <v>84</v>
      </c>
      <c r="AV261" s="13" t="s">
        <v>84</v>
      </c>
      <c r="AW261" s="13" t="s">
        <v>28</v>
      </c>
      <c r="AX261" s="13" t="s">
        <v>72</v>
      </c>
      <c r="AY261" s="184" t="s">
        <v>182</v>
      </c>
    </row>
    <row r="262" ht="11" customFormat="1" s="14">
      <c r="B262" s="191"/>
      <c r="D262" s="183" t="s">
        <v>191</v>
      </c>
      <c r="E262" s="192" t="s">
        <v>1</v>
      </c>
      <c r="F262" s="193" t="s">
        <v>277</v>
      </c>
      <c r="H262" s="194">
        <v>2E-3</v>
      </c>
      <c r="I262" s="195"/>
      <c r="L262" s="191"/>
      <c r="M262" s="196"/>
      <c r="N262" s="197"/>
      <c r="O262" s="197"/>
      <c r="P262" s="197"/>
      <c r="Q262" s="197"/>
      <c r="R262" s="197"/>
      <c r="S262" s="197"/>
      <c r="T262" s="198"/>
      <c r="AT262" s="192" t="s">
        <v>191</v>
      </c>
      <c r="AU262" s="192" t="s">
        <v>84</v>
      </c>
      <c r="AV262" s="14" t="s">
        <v>89</v>
      </c>
      <c r="AW262" s="14" t="s">
        <v>28</v>
      </c>
      <c r="AX262" s="14" t="s">
        <v>72</v>
      </c>
      <c r="AY262" s="192" t="s">
        <v>182</v>
      </c>
    </row>
    <row r="263" ht="11" customFormat="1" s="13">
      <c r="B263" s="182"/>
      <c r="D263" s="183" t="s">
        <v>191</v>
      </c>
      <c r="E263" s="184" t="s">
        <v>1</v>
      </c>
      <c r="F263" s="185" t="s">
        <v>194</v>
      </c>
      <c r="H263" s="186">
        <v>2.2E-2</v>
      </c>
      <c r="I263" s="187"/>
      <c r="L263" s="182"/>
      <c r="M263" s="188"/>
      <c r="N263" s="189"/>
      <c r="O263" s="189"/>
      <c r="P263" s="189"/>
      <c r="Q263" s="189"/>
      <c r="R263" s="189"/>
      <c r="S263" s="189"/>
      <c r="T263" s="190"/>
      <c r="AT263" s="184" t="s">
        <v>191</v>
      </c>
      <c r="AU263" s="184" t="s">
        <v>84</v>
      </c>
      <c r="AV263" s="13" t="s">
        <v>84</v>
      </c>
      <c r="AW263" s="13" t="s">
        <v>28</v>
      </c>
      <c r="AX263" s="13" t="s">
        <v>72</v>
      </c>
      <c r="AY263" s="184" t="s">
        <v>182</v>
      </c>
    </row>
    <row r="264" ht="11" customFormat="1" s="14">
      <c r="B264" s="191"/>
      <c r="D264" s="183" t="s">
        <v>191</v>
      </c>
      <c r="E264" s="192" t="s">
        <v>1</v>
      </c>
      <c r="F264" s="193" t="s">
        <v>278</v>
      </c>
      <c r="H264" s="194">
        <v>2.2E-2</v>
      </c>
      <c r="I264" s="195"/>
      <c r="L264" s="191"/>
      <c r="M264" s="196"/>
      <c r="N264" s="197"/>
      <c r="O264" s="197"/>
      <c r="P264" s="197"/>
      <c r="Q264" s="197"/>
      <c r="R264" s="197"/>
      <c r="S264" s="197"/>
      <c r="T264" s="198"/>
      <c r="AT264" s="192" t="s">
        <v>191</v>
      </c>
      <c r="AU264" s="192" t="s">
        <v>84</v>
      </c>
      <c r="AV264" s="14" t="s">
        <v>89</v>
      </c>
      <c r="AW264" s="14" t="s">
        <v>28</v>
      </c>
      <c r="AX264" s="14" t="s">
        <v>72</v>
      </c>
      <c r="AY264" s="192" t="s">
        <v>182</v>
      </c>
    </row>
    <row r="265" ht="11" customFormat="1" s="13">
      <c r="B265" s="182"/>
      <c r="D265" s="183" t="s">
        <v>191</v>
      </c>
      <c r="E265" s="184" t="s">
        <v>1</v>
      </c>
      <c r="F265" s="185" t="s">
        <v>259</v>
      </c>
      <c r="H265" s="186">
        <v>3.987</v>
      </c>
      <c r="I265" s="187"/>
      <c r="L265" s="182"/>
      <c r="M265" s="188"/>
      <c r="N265" s="189"/>
      <c r="O265" s="189"/>
      <c r="P265" s="189"/>
      <c r="Q265" s="189"/>
      <c r="R265" s="189"/>
      <c r="S265" s="189"/>
      <c r="T265" s="190"/>
      <c r="AT265" s="184" t="s">
        <v>191</v>
      </c>
      <c r="AU265" s="184" t="s">
        <v>84</v>
      </c>
      <c r="AV265" s="13" t="s">
        <v>84</v>
      </c>
      <c r="AW265" s="13" t="s">
        <v>28</v>
      </c>
      <c r="AX265" s="13" t="s">
        <v>72</v>
      </c>
      <c r="AY265" s="184" t="s">
        <v>182</v>
      </c>
    </row>
    <row r="266" ht="11" customFormat="1" s="14">
      <c r="B266" s="191"/>
      <c r="D266" s="183" t="s">
        <v>191</v>
      </c>
      <c r="E266" s="192" t="s">
        <v>1</v>
      </c>
      <c r="F266" s="193" t="s">
        <v>279</v>
      </c>
      <c r="H266" s="194">
        <v>3.987</v>
      </c>
      <c r="I266" s="195"/>
      <c r="L266" s="191"/>
      <c r="M266" s="196"/>
      <c r="N266" s="197"/>
      <c r="O266" s="197"/>
      <c r="P266" s="197"/>
      <c r="Q266" s="197"/>
      <c r="R266" s="197"/>
      <c r="S266" s="197"/>
      <c r="T266" s="198"/>
      <c r="AT266" s="192" t="s">
        <v>191</v>
      </c>
      <c r="AU266" s="192" t="s">
        <v>84</v>
      </c>
      <c r="AV266" s="14" t="s">
        <v>89</v>
      </c>
      <c r="AW266" s="14" t="s">
        <v>28</v>
      </c>
      <c r="AX266" s="14" t="s">
        <v>72</v>
      </c>
      <c r="AY266" s="192" t="s">
        <v>182</v>
      </c>
    </row>
    <row r="267" ht="11" customFormat="1" s="13">
      <c r="B267" s="182"/>
      <c r="D267" s="183" t="s">
        <v>191</v>
      </c>
      <c r="E267" s="184" t="s">
        <v>1</v>
      </c>
      <c r="F267" s="185" t="s">
        <v>280</v>
      </c>
      <c r="H267" s="186">
        <v>0.22</v>
      </c>
      <c r="I267" s="187"/>
      <c r="L267" s="182"/>
      <c r="M267" s="188"/>
      <c r="N267" s="189"/>
      <c r="O267" s="189"/>
      <c r="P267" s="189"/>
      <c r="Q267" s="189"/>
      <c r="R267" s="189"/>
      <c r="S267" s="189"/>
      <c r="T267" s="190"/>
      <c r="AT267" s="184" t="s">
        <v>191</v>
      </c>
      <c r="AU267" s="184" t="s">
        <v>84</v>
      </c>
      <c r="AV267" s="13" t="s">
        <v>84</v>
      </c>
      <c r="AW267" s="13" t="s">
        <v>28</v>
      </c>
      <c r="AX267" s="13" t="s">
        <v>72</v>
      </c>
      <c r="AY267" s="184" t="s">
        <v>182</v>
      </c>
    </row>
    <row r="268" ht="11" customFormat="1" s="14">
      <c r="B268" s="191"/>
      <c r="D268" s="183" t="s">
        <v>191</v>
      </c>
      <c r="E268" s="192" t="s">
        <v>1</v>
      </c>
      <c r="F268" s="193" t="s">
        <v>281</v>
      </c>
      <c r="H268" s="194">
        <v>0.22</v>
      </c>
      <c r="I268" s="195"/>
      <c r="L268" s="191"/>
      <c r="M268" s="196"/>
      <c r="N268" s="197"/>
      <c r="O268" s="197"/>
      <c r="P268" s="197"/>
      <c r="Q268" s="197"/>
      <c r="R268" s="197"/>
      <c r="S268" s="197"/>
      <c r="T268" s="198"/>
      <c r="AT268" s="192" t="s">
        <v>191</v>
      </c>
      <c r="AU268" s="192" t="s">
        <v>84</v>
      </c>
      <c r="AV268" s="14" t="s">
        <v>89</v>
      </c>
      <c r="AW268" s="14" t="s">
        <v>28</v>
      </c>
      <c r="AX268" s="14" t="s">
        <v>72</v>
      </c>
      <c r="AY268" s="192" t="s">
        <v>182</v>
      </c>
    </row>
    <row r="269" ht="11" customFormat="1" s="13">
      <c r="B269" s="182"/>
      <c r="D269" s="183" t="s">
        <v>191</v>
      </c>
      <c r="E269" s="184" t="s">
        <v>1</v>
      </c>
      <c r="F269" s="185" t="s">
        <v>282</v>
      </c>
      <c r="H269" s="186">
        <v>2.9E-2</v>
      </c>
      <c r="I269" s="187"/>
      <c r="L269" s="182"/>
      <c r="M269" s="188"/>
      <c r="N269" s="189"/>
      <c r="O269" s="189"/>
      <c r="P269" s="189"/>
      <c r="Q269" s="189"/>
      <c r="R269" s="189"/>
      <c r="S269" s="189"/>
      <c r="T269" s="190"/>
      <c r="AT269" s="184" t="s">
        <v>191</v>
      </c>
      <c r="AU269" s="184" t="s">
        <v>84</v>
      </c>
      <c r="AV269" s="13" t="s">
        <v>84</v>
      </c>
      <c r="AW269" s="13" t="s">
        <v>28</v>
      </c>
      <c r="AX269" s="13" t="s">
        <v>72</v>
      </c>
      <c r="AY269" s="184" t="s">
        <v>182</v>
      </c>
    </row>
    <row r="270" ht="11" customFormat="1" s="14">
      <c r="B270" s="191"/>
      <c r="D270" s="183" t="s">
        <v>191</v>
      </c>
      <c r="E270" s="192" t="s">
        <v>1</v>
      </c>
      <c r="F270" s="193" t="s">
        <v>283</v>
      </c>
      <c r="H270" s="194">
        <v>2.9E-2</v>
      </c>
      <c r="I270" s="195"/>
      <c r="L270" s="191"/>
      <c r="M270" s="196"/>
      <c r="N270" s="197"/>
      <c r="O270" s="197"/>
      <c r="P270" s="197"/>
      <c r="Q270" s="197"/>
      <c r="R270" s="197"/>
      <c r="S270" s="197"/>
      <c r="T270" s="198"/>
      <c r="AT270" s="192" t="s">
        <v>191</v>
      </c>
      <c r="AU270" s="192" t="s">
        <v>84</v>
      </c>
      <c r="AV270" s="14" t="s">
        <v>89</v>
      </c>
      <c r="AW270" s="14" t="s">
        <v>28</v>
      </c>
      <c r="AX270" s="14" t="s">
        <v>72</v>
      </c>
      <c r="AY270" s="192" t="s">
        <v>182</v>
      </c>
    </row>
    <row r="271" ht="11" customFormat="1" s="13">
      <c r="B271" s="182"/>
      <c r="D271" s="183" t="s">
        <v>191</v>
      </c>
      <c r="E271" s="184" t="s">
        <v>1</v>
      </c>
      <c r="F271" s="185" t="s">
        <v>259</v>
      </c>
      <c r="H271" s="186">
        <v>3.987</v>
      </c>
      <c r="I271" s="187"/>
      <c r="L271" s="182"/>
      <c r="M271" s="188"/>
      <c r="N271" s="189"/>
      <c r="O271" s="189"/>
      <c r="P271" s="189"/>
      <c r="Q271" s="189"/>
      <c r="R271" s="189"/>
      <c r="S271" s="189"/>
      <c r="T271" s="190"/>
      <c r="AT271" s="184" t="s">
        <v>191</v>
      </c>
      <c r="AU271" s="184" t="s">
        <v>84</v>
      </c>
      <c r="AV271" s="13" t="s">
        <v>84</v>
      </c>
      <c r="AW271" s="13" t="s">
        <v>28</v>
      </c>
      <c r="AX271" s="13" t="s">
        <v>72</v>
      </c>
      <c r="AY271" s="184" t="s">
        <v>182</v>
      </c>
    </row>
    <row r="272" ht="11" customFormat="1" s="14">
      <c r="B272" s="191"/>
      <c r="D272" s="183" t="s">
        <v>191</v>
      </c>
      <c r="E272" s="192" t="s">
        <v>1</v>
      </c>
      <c r="F272" s="193" t="s">
        <v>284</v>
      </c>
      <c r="H272" s="194">
        <v>3.987</v>
      </c>
      <c r="I272" s="195"/>
      <c r="L272" s="191"/>
      <c r="M272" s="196"/>
      <c r="N272" s="197"/>
      <c r="O272" s="197"/>
      <c r="P272" s="197"/>
      <c r="Q272" s="197"/>
      <c r="R272" s="197"/>
      <c r="S272" s="197"/>
      <c r="T272" s="198"/>
      <c r="AT272" s="192" t="s">
        <v>191</v>
      </c>
      <c r="AU272" s="192" t="s">
        <v>84</v>
      </c>
      <c r="AV272" s="14" t="s">
        <v>89</v>
      </c>
      <c r="AW272" s="14" t="s">
        <v>28</v>
      </c>
      <c r="AX272" s="14" t="s">
        <v>72</v>
      </c>
      <c r="AY272" s="192" t="s">
        <v>182</v>
      </c>
    </row>
    <row r="273" ht="11" customFormat="1" s="13">
      <c r="B273" s="182"/>
      <c r="D273" s="183" t="s">
        <v>191</v>
      </c>
      <c r="E273" s="184" t="s">
        <v>1</v>
      </c>
      <c r="F273" s="185" t="s">
        <v>194</v>
      </c>
      <c r="H273" s="186">
        <v>2.2E-2</v>
      </c>
      <c r="I273" s="187"/>
      <c r="L273" s="182"/>
      <c r="M273" s="188"/>
      <c r="N273" s="189"/>
      <c r="O273" s="189"/>
      <c r="P273" s="189"/>
      <c r="Q273" s="189"/>
      <c r="R273" s="189"/>
      <c r="S273" s="189"/>
      <c r="T273" s="190"/>
      <c r="AT273" s="184" t="s">
        <v>191</v>
      </c>
      <c r="AU273" s="184" t="s">
        <v>84</v>
      </c>
      <c r="AV273" s="13" t="s">
        <v>84</v>
      </c>
      <c r="AW273" s="13" t="s">
        <v>28</v>
      </c>
      <c r="AX273" s="13" t="s">
        <v>72</v>
      </c>
      <c r="AY273" s="184" t="s">
        <v>182</v>
      </c>
    </row>
    <row r="274" ht="11" customFormat="1" s="14">
      <c r="B274" s="191"/>
      <c r="D274" s="183" t="s">
        <v>191</v>
      </c>
      <c r="E274" s="192" t="s">
        <v>1</v>
      </c>
      <c r="F274" s="193" t="s">
        <v>285</v>
      </c>
      <c r="H274" s="194">
        <v>2.2E-2</v>
      </c>
      <c r="I274" s="195"/>
      <c r="L274" s="191"/>
      <c r="M274" s="196"/>
      <c r="N274" s="197"/>
      <c r="O274" s="197"/>
      <c r="P274" s="197"/>
      <c r="Q274" s="197"/>
      <c r="R274" s="197"/>
      <c r="S274" s="197"/>
      <c r="T274" s="198"/>
      <c r="AT274" s="192" t="s">
        <v>191</v>
      </c>
      <c r="AU274" s="192" t="s">
        <v>84</v>
      </c>
      <c r="AV274" s="14" t="s">
        <v>89</v>
      </c>
      <c r="AW274" s="14" t="s">
        <v>28</v>
      </c>
      <c r="AX274" s="14" t="s">
        <v>72</v>
      </c>
      <c r="AY274" s="192" t="s">
        <v>182</v>
      </c>
    </row>
    <row r="275" ht="11" customFormat="1" s="13">
      <c r="B275" s="182"/>
      <c r="D275" s="183" t="s">
        <v>191</v>
      </c>
      <c r="E275" s="184" t="s">
        <v>1</v>
      </c>
      <c r="F275" s="185" t="s">
        <v>286</v>
      </c>
      <c r="H275" s="186">
        <v>5.3E-2</v>
      </c>
      <c r="I275" s="187"/>
      <c r="L275" s="182"/>
      <c r="M275" s="188"/>
      <c r="N275" s="189"/>
      <c r="O275" s="189"/>
      <c r="P275" s="189"/>
      <c r="Q275" s="189"/>
      <c r="R275" s="189"/>
      <c r="S275" s="189"/>
      <c r="T275" s="190"/>
      <c r="AT275" s="184" t="s">
        <v>191</v>
      </c>
      <c r="AU275" s="184" t="s">
        <v>84</v>
      </c>
      <c r="AV275" s="13" t="s">
        <v>84</v>
      </c>
      <c r="AW275" s="13" t="s">
        <v>28</v>
      </c>
      <c r="AX275" s="13" t="s">
        <v>72</v>
      </c>
      <c r="AY275" s="184" t="s">
        <v>182</v>
      </c>
    </row>
    <row r="276" ht="11" customFormat="1" s="14">
      <c r="B276" s="191"/>
      <c r="D276" s="183" t="s">
        <v>191</v>
      </c>
      <c r="E276" s="192" t="s">
        <v>1</v>
      </c>
      <c r="F276" s="193" t="s">
        <v>287</v>
      </c>
      <c r="H276" s="194">
        <v>5.3E-2</v>
      </c>
      <c r="I276" s="195"/>
      <c r="L276" s="191"/>
      <c r="M276" s="196"/>
      <c r="N276" s="197"/>
      <c r="O276" s="197"/>
      <c r="P276" s="197"/>
      <c r="Q276" s="197"/>
      <c r="R276" s="197"/>
      <c r="S276" s="197"/>
      <c r="T276" s="198"/>
      <c r="AT276" s="192" t="s">
        <v>191</v>
      </c>
      <c r="AU276" s="192" t="s">
        <v>84</v>
      </c>
      <c r="AV276" s="14" t="s">
        <v>89</v>
      </c>
      <c r="AW276" s="14" t="s">
        <v>28</v>
      </c>
      <c r="AX276" s="14" t="s">
        <v>72</v>
      </c>
      <c r="AY276" s="192" t="s">
        <v>182</v>
      </c>
    </row>
    <row r="277" ht="11" customFormat="1" s="13">
      <c r="B277" s="182"/>
      <c r="D277" s="183" t="s">
        <v>191</v>
      </c>
      <c r="E277" s="184" t="s">
        <v>1</v>
      </c>
      <c r="F277" s="185" t="s">
        <v>288</v>
      </c>
      <c r="H277" s="186">
        <v>1.786</v>
      </c>
      <c r="I277" s="187"/>
      <c r="L277" s="182"/>
      <c r="M277" s="188"/>
      <c r="N277" s="189"/>
      <c r="O277" s="189"/>
      <c r="P277" s="189"/>
      <c r="Q277" s="189"/>
      <c r="R277" s="189"/>
      <c r="S277" s="189"/>
      <c r="T277" s="190"/>
      <c r="AT277" s="184" t="s">
        <v>191</v>
      </c>
      <c r="AU277" s="184" t="s">
        <v>84</v>
      </c>
      <c r="AV277" s="13" t="s">
        <v>84</v>
      </c>
      <c r="AW277" s="13" t="s">
        <v>28</v>
      </c>
      <c r="AX277" s="13" t="s">
        <v>72</v>
      </c>
      <c r="AY277" s="184" t="s">
        <v>182</v>
      </c>
    </row>
    <row r="278" ht="11" customFormat="1" s="14">
      <c r="B278" s="191"/>
      <c r="D278" s="183" t="s">
        <v>191</v>
      </c>
      <c r="E278" s="192" t="s">
        <v>1</v>
      </c>
      <c r="F278" s="193" t="s">
        <v>289</v>
      </c>
      <c r="H278" s="194">
        <v>1.786</v>
      </c>
      <c r="I278" s="195"/>
      <c r="L278" s="191"/>
      <c r="M278" s="196"/>
      <c r="N278" s="197"/>
      <c r="O278" s="197"/>
      <c r="P278" s="197"/>
      <c r="Q278" s="197"/>
      <c r="R278" s="197"/>
      <c r="S278" s="197"/>
      <c r="T278" s="198"/>
      <c r="AT278" s="192" t="s">
        <v>191</v>
      </c>
      <c r="AU278" s="192" t="s">
        <v>84</v>
      </c>
      <c r="AV278" s="14" t="s">
        <v>89</v>
      </c>
      <c r="AW278" s="14" t="s">
        <v>28</v>
      </c>
      <c r="AX278" s="14" t="s">
        <v>72</v>
      </c>
      <c r="AY278" s="192" t="s">
        <v>182</v>
      </c>
    </row>
    <row r="279" ht="11" customFormat="1" s="13">
      <c r="B279" s="182"/>
      <c r="D279" s="183" t="s">
        <v>191</v>
      </c>
      <c r="E279" s="184" t="s">
        <v>1</v>
      </c>
      <c r="F279" s="185" t="s">
        <v>290</v>
      </c>
      <c r="H279" s="186">
        <v>1.1E-2</v>
      </c>
      <c r="I279" s="187"/>
      <c r="L279" s="182"/>
      <c r="M279" s="188"/>
      <c r="N279" s="189"/>
      <c r="O279" s="189"/>
      <c r="P279" s="189"/>
      <c r="Q279" s="189"/>
      <c r="R279" s="189"/>
      <c r="S279" s="189"/>
      <c r="T279" s="190"/>
      <c r="AT279" s="184" t="s">
        <v>191</v>
      </c>
      <c r="AU279" s="184" t="s">
        <v>84</v>
      </c>
      <c r="AV279" s="13" t="s">
        <v>84</v>
      </c>
      <c r="AW279" s="13" t="s">
        <v>28</v>
      </c>
      <c r="AX279" s="13" t="s">
        <v>72</v>
      </c>
      <c r="AY279" s="184" t="s">
        <v>182</v>
      </c>
    </row>
    <row r="280" ht="11" customFormat="1" s="14">
      <c r="B280" s="191"/>
      <c r="D280" s="183" t="s">
        <v>191</v>
      </c>
      <c r="E280" s="192" t="s">
        <v>1</v>
      </c>
      <c r="F280" s="193" t="s">
        <v>291</v>
      </c>
      <c r="H280" s="194">
        <v>1.1E-2</v>
      </c>
      <c r="I280" s="195"/>
      <c r="L280" s="191"/>
      <c r="M280" s="196"/>
      <c r="N280" s="197"/>
      <c r="O280" s="197"/>
      <c r="P280" s="197"/>
      <c r="Q280" s="197"/>
      <c r="R280" s="197"/>
      <c r="S280" s="197"/>
      <c r="T280" s="198"/>
      <c r="AT280" s="192" t="s">
        <v>191</v>
      </c>
      <c r="AU280" s="192" t="s">
        <v>84</v>
      </c>
      <c r="AV280" s="14" t="s">
        <v>89</v>
      </c>
      <c r="AW280" s="14" t="s">
        <v>28</v>
      </c>
      <c r="AX280" s="14" t="s">
        <v>72</v>
      </c>
      <c r="AY280" s="192" t="s">
        <v>182</v>
      </c>
    </row>
    <row r="281" ht="11" customFormat="1" s="13">
      <c r="B281" s="182"/>
      <c r="D281" s="183" t="s">
        <v>191</v>
      </c>
      <c r="E281" s="184" t="s">
        <v>1</v>
      </c>
      <c r="F281" s="185" t="s">
        <v>194</v>
      </c>
      <c r="H281" s="186">
        <v>2.2E-2</v>
      </c>
      <c r="I281" s="187"/>
      <c r="L281" s="182"/>
      <c r="M281" s="188"/>
      <c r="N281" s="189"/>
      <c r="O281" s="189"/>
      <c r="P281" s="189"/>
      <c r="Q281" s="189"/>
      <c r="R281" s="189"/>
      <c r="S281" s="189"/>
      <c r="T281" s="190"/>
      <c r="AT281" s="184" t="s">
        <v>191</v>
      </c>
      <c r="AU281" s="184" t="s">
        <v>84</v>
      </c>
      <c r="AV281" s="13" t="s">
        <v>84</v>
      </c>
      <c r="AW281" s="13" t="s">
        <v>28</v>
      </c>
      <c r="AX281" s="13" t="s">
        <v>72</v>
      </c>
      <c r="AY281" s="184" t="s">
        <v>182</v>
      </c>
    </row>
    <row r="282" ht="11" customFormat="1" s="14">
      <c r="B282" s="191"/>
      <c r="D282" s="183" t="s">
        <v>191</v>
      </c>
      <c r="E282" s="192" t="s">
        <v>1</v>
      </c>
      <c r="F282" s="193" t="s">
        <v>292</v>
      </c>
      <c r="H282" s="194">
        <v>2.2E-2</v>
      </c>
      <c r="I282" s="195"/>
      <c r="L282" s="191"/>
      <c r="M282" s="196"/>
      <c r="N282" s="197"/>
      <c r="O282" s="197"/>
      <c r="P282" s="197"/>
      <c r="Q282" s="197"/>
      <c r="R282" s="197"/>
      <c r="S282" s="197"/>
      <c r="T282" s="198"/>
      <c r="AT282" s="192" t="s">
        <v>191</v>
      </c>
      <c r="AU282" s="192" t="s">
        <v>84</v>
      </c>
      <c r="AV282" s="14" t="s">
        <v>89</v>
      </c>
      <c r="AW282" s="14" t="s">
        <v>28</v>
      </c>
      <c r="AX282" s="14" t="s">
        <v>72</v>
      </c>
      <c r="AY282" s="192" t="s">
        <v>182</v>
      </c>
    </row>
    <row r="283" ht="11" customFormat="1" s="13">
      <c r="B283" s="182"/>
      <c r="D283" s="183" t="s">
        <v>191</v>
      </c>
      <c r="E283" s="184" t="s">
        <v>1</v>
      </c>
      <c r="F283" s="185" t="s">
        <v>293</v>
      </c>
      <c r="H283" s="186">
        <v>0.374</v>
      </c>
      <c r="I283" s="187"/>
      <c r="L283" s="182"/>
      <c r="M283" s="188"/>
      <c r="N283" s="189"/>
      <c r="O283" s="189"/>
      <c r="P283" s="189"/>
      <c r="Q283" s="189"/>
      <c r="R283" s="189"/>
      <c r="S283" s="189"/>
      <c r="T283" s="190"/>
      <c r="AT283" s="184" t="s">
        <v>191</v>
      </c>
      <c r="AU283" s="184" t="s">
        <v>84</v>
      </c>
      <c r="AV283" s="13" t="s">
        <v>84</v>
      </c>
      <c r="AW283" s="13" t="s">
        <v>28</v>
      </c>
      <c r="AX283" s="13" t="s">
        <v>72</v>
      </c>
      <c r="AY283" s="184" t="s">
        <v>182</v>
      </c>
    </row>
    <row r="284" ht="11" customFormat="1" s="14">
      <c r="B284" s="191"/>
      <c r="D284" s="183" t="s">
        <v>191</v>
      </c>
      <c r="E284" s="192" t="s">
        <v>1</v>
      </c>
      <c r="F284" s="193" t="s">
        <v>294</v>
      </c>
      <c r="H284" s="194">
        <v>0.374</v>
      </c>
      <c r="I284" s="195"/>
      <c r="L284" s="191"/>
      <c r="M284" s="196"/>
      <c r="N284" s="197"/>
      <c r="O284" s="197"/>
      <c r="P284" s="197"/>
      <c r="Q284" s="197"/>
      <c r="R284" s="197"/>
      <c r="S284" s="197"/>
      <c r="T284" s="198"/>
      <c r="AT284" s="192" t="s">
        <v>191</v>
      </c>
      <c r="AU284" s="192" t="s">
        <v>84</v>
      </c>
      <c r="AV284" s="14" t="s">
        <v>89</v>
      </c>
      <c r="AW284" s="14" t="s">
        <v>28</v>
      </c>
      <c r="AX284" s="14" t="s">
        <v>72</v>
      </c>
      <c r="AY284" s="192" t="s">
        <v>182</v>
      </c>
    </row>
    <row r="285" ht="11" customFormat="1" s="13">
      <c r="B285" s="182"/>
      <c r="D285" s="183" t="s">
        <v>191</v>
      </c>
      <c r="E285" s="184" t="s">
        <v>1</v>
      </c>
      <c r="F285" s="185" t="s">
        <v>295</v>
      </c>
      <c r="H285" s="186">
        <v>0.214</v>
      </c>
      <c r="I285" s="187"/>
      <c r="L285" s="182"/>
      <c r="M285" s="188"/>
      <c r="N285" s="189"/>
      <c r="O285" s="189"/>
      <c r="P285" s="189"/>
      <c r="Q285" s="189"/>
      <c r="R285" s="189"/>
      <c r="S285" s="189"/>
      <c r="T285" s="190"/>
      <c r="AT285" s="184" t="s">
        <v>191</v>
      </c>
      <c r="AU285" s="184" t="s">
        <v>84</v>
      </c>
      <c r="AV285" s="13" t="s">
        <v>84</v>
      </c>
      <c r="AW285" s="13" t="s">
        <v>28</v>
      </c>
      <c r="AX285" s="13" t="s">
        <v>72</v>
      </c>
      <c r="AY285" s="184" t="s">
        <v>182</v>
      </c>
    </row>
    <row r="286" ht="11" customFormat="1" s="14">
      <c r="B286" s="191"/>
      <c r="D286" s="183" t="s">
        <v>191</v>
      </c>
      <c r="E286" s="192" t="s">
        <v>1</v>
      </c>
      <c r="F286" s="193" t="s">
        <v>296</v>
      </c>
      <c r="H286" s="194">
        <v>0.214</v>
      </c>
      <c r="I286" s="195"/>
      <c r="L286" s="191"/>
      <c r="M286" s="196"/>
      <c r="N286" s="197"/>
      <c r="O286" s="197"/>
      <c r="P286" s="197"/>
      <c r="Q286" s="197"/>
      <c r="R286" s="197"/>
      <c r="S286" s="197"/>
      <c r="T286" s="198"/>
      <c r="AT286" s="192" t="s">
        <v>191</v>
      </c>
      <c r="AU286" s="192" t="s">
        <v>84</v>
      </c>
      <c r="AV286" s="14" t="s">
        <v>89</v>
      </c>
      <c r="AW286" s="14" t="s">
        <v>28</v>
      </c>
      <c r="AX286" s="14" t="s">
        <v>72</v>
      </c>
      <c r="AY286" s="192" t="s">
        <v>182</v>
      </c>
    </row>
    <row r="287" ht="11" customFormat="1" s="13">
      <c r="B287" s="182"/>
      <c r="D287" s="183" t="s">
        <v>191</v>
      </c>
      <c r="E287" s="184" t="s">
        <v>1</v>
      </c>
      <c r="F287" s="185" t="s">
        <v>194</v>
      </c>
      <c r="H287" s="186">
        <v>2.2E-2</v>
      </c>
      <c r="I287" s="187"/>
      <c r="L287" s="182"/>
      <c r="M287" s="188"/>
      <c r="N287" s="189"/>
      <c r="O287" s="189"/>
      <c r="P287" s="189"/>
      <c r="Q287" s="189"/>
      <c r="R287" s="189"/>
      <c r="S287" s="189"/>
      <c r="T287" s="190"/>
      <c r="AT287" s="184" t="s">
        <v>191</v>
      </c>
      <c r="AU287" s="184" t="s">
        <v>84</v>
      </c>
      <c r="AV287" s="13" t="s">
        <v>84</v>
      </c>
      <c r="AW287" s="13" t="s">
        <v>28</v>
      </c>
      <c r="AX287" s="13" t="s">
        <v>72</v>
      </c>
      <c r="AY287" s="184" t="s">
        <v>182</v>
      </c>
    </row>
    <row r="288" ht="11" customFormat="1" s="14">
      <c r="B288" s="191"/>
      <c r="D288" s="183" t="s">
        <v>191</v>
      </c>
      <c r="E288" s="192" t="s">
        <v>1</v>
      </c>
      <c r="F288" s="193" t="s">
        <v>297</v>
      </c>
      <c r="H288" s="194">
        <v>2.2E-2</v>
      </c>
      <c r="I288" s="195"/>
      <c r="L288" s="191"/>
      <c r="M288" s="196"/>
      <c r="N288" s="197"/>
      <c r="O288" s="197"/>
      <c r="P288" s="197"/>
      <c r="Q288" s="197"/>
      <c r="R288" s="197"/>
      <c r="S288" s="197"/>
      <c r="T288" s="198"/>
      <c r="AT288" s="192" t="s">
        <v>191</v>
      </c>
      <c r="AU288" s="192" t="s">
        <v>84</v>
      </c>
      <c r="AV288" s="14" t="s">
        <v>89</v>
      </c>
      <c r="AW288" s="14" t="s">
        <v>28</v>
      </c>
      <c r="AX288" s="14" t="s">
        <v>72</v>
      </c>
      <c r="AY288" s="192" t="s">
        <v>182</v>
      </c>
    </row>
    <row r="289" ht="11" customFormat="1" s="13">
      <c r="B289" s="182"/>
      <c r="D289" s="183" t="s">
        <v>191</v>
      </c>
      <c r="E289" s="184" t="s">
        <v>1</v>
      </c>
      <c r="F289" s="185" t="s">
        <v>194</v>
      </c>
      <c r="H289" s="186">
        <v>2.2E-2</v>
      </c>
      <c r="I289" s="187"/>
      <c r="L289" s="182"/>
      <c r="M289" s="188"/>
      <c r="N289" s="189"/>
      <c r="O289" s="189"/>
      <c r="P289" s="189"/>
      <c r="Q289" s="189"/>
      <c r="R289" s="189"/>
      <c r="S289" s="189"/>
      <c r="T289" s="190"/>
      <c r="AT289" s="184" t="s">
        <v>191</v>
      </c>
      <c r="AU289" s="184" t="s">
        <v>84</v>
      </c>
      <c r="AV289" s="13" t="s">
        <v>84</v>
      </c>
      <c r="AW289" s="13" t="s">
        <v>28</v>
      </c>
      <c r="AX289" s="13" t="s">
        <v>72</v>
      </c>
      <c r="AY289" s="184" t="s">
        <v>182</v>
      </c>
    </row>
    <row r="290" ht="11" customFormat="1" s="14">
      <c r="B290" s="191"/>
      <c r="D290" s="183" t="s">
        <v>191</v>
      </c>
      <c r="E290" s="192" t="s">
        <v>1</v>
      </c>
      <c r="F290" s="193" t="s">
        <v>298</v>
      </c>
      <c r="H290" s="194">
        <v>2.2E-2</v>
      </c>
      <c r="I290" s="195"/>
      <c r="L290" s="191"/>
      <c r="M290" s="196"/>
      <c r="N290" s="197"/>
      <c r="O290" s="197"/>
      <c r="P290" s="197"/>
      <c r="Q290" s="197"/>
      <c r="R290" s="197"/>
      <c r="S290" s="197"/>
      <c r="T290" s="198"/>
      <c r="AT290" s="192" t="s">
        <v>191</v>
      </c>
      <c r="AU290" s="192" t="s">
        <v>84</v>
      </c>
      <c r="AV290" s="14" t="s">
        <v>89</v>
      </c>
      <c r="AW290" s="14" t="s">
        <v>28</v>
      </c>
      <c r="AX290" s="14" t="s">
        <v>72</v>
      </c>
      <c r="AY290" s="192" t="s">
        <v>182</v>
      </c>
    </row>
    <row r="291" ht="11" customFormat="1" s="13">
      <c r="B291" s="182"/>
      <c r="D291" s="183" t="s">
        <v>191</v>
      </c>
      <c r="E291" s="184" t="s">
        <v>1</v>
      </c>
      <c r="F291" s="185" t="s">
        <v>194</v>
      </c>
      <c r="H291" s="186">
        <v>2.2E-2</v>
      </c>
      <c r="I291" s="187"/>
      <c r="L291" s="182"/>
      <c r="M291" s="188"/>
      <c r="N291" s="189"/>
      <c r="O291" s="189"/>
      <c r="P291" s="189"/>
      <c r="Q291" s="189"/>
      <c r="R291" s="189"/>
      <c r="S291" s="189"/>
      <c r="T291" s="190"/>
      <c r="AT291" s="184" t="s">
        <v>191</v>
      </c>
      <c r="AU291" s="184" t="s">
        <v>84</v>
      </c>
      <c r="AV291" s="13" t="s">
        <v>84</v>
      </c>
      <c r="AW291" s="13" t="s">
        <v>28</v>
      </c>
      <c r="AX291" s="13" t="s">
        <v>72</v>
      </c>
      <c r="AY291" s="184" t="s">
        <v>182</v>
      </c>
    </row>
    <row r="292" ht="11" customFormat="1" s="14">
      <c r="B292" s="191"/>
      <c r="D292" s="183" t="s">
        <v>191</v>
      </c>
      <c r="E292" s="192" t="s">
        <v>1</v>
      </c>
      <c r="F292" s="193" t="s">
        <v>299</v>
      </c>
      <c r="H292" s="194">
        <v>2.2E-2</v>
      </c>
      <c r="I292" s="195"/>
      <c r="L292" s="191"/>
      <c r="M292" s="196"/>
      <c r="N292" s="197"/>
      <c r="O292" s="197"/>
      <c r="P292" s="197"/>
      <c r="Q292" s="197"/>
      <c r="R292" s="197"/>
      <c r="S292" s="197"/>
      <c r="T292" s="198"/>
      <c r="AT292" s="192" t="s">
        <v>191</v>
      </c>
      <c r="AU292" s="192" t="s">
        <v>84</v>
      </c>
      <c r="AV292" s="14" t="s">
        <v>89</v>
      </c>
      <c r="AW292" s="14" t="s">
        <v>28</v>
      </c>
      <c r="AX292" s="14" t="s">
        <v>72</v>
      </c>
      <c r="AY292" s="192" t="s">
        <v>182</v>
      </c>
    </row>
    <row r="293" ht="11" customFormat="1" s="13">
      <c r="B293" s="182"/>
      <c r="D293" s="183" t="s">
        <v>191</v>
      </c>
      <c r="E293" s="184" t="s">
        <v>1</v>
      </c>
      <c r="F293" s="185" t="s">
        <v>300</v>
      </c>
      <c r="H293" s="186">
        <v>3.385</v>
      </c>
      <c r="I293" s="187"/>
      <c r="L293" s="182"/>
      <c r="M293" s="188"/>
      <c r="N293" s="189"/>
      <c r="O293" s="189"/>
      <c r="P293" s="189"/>
      <c r="Q293" s="189"/>
      <c r="R293" s="189"/>
      <c r="S293" s="189"/>
      <c r="T293" s="190"/>
      <c r="AT293" s="184" t="s">
        <v>191</v>
      </c>
      <c r="AU293" s="184" t="s">
        <v>84</v>
      </c>
      <c r="AV293" s="13" t="s">
        <v>84</v>
      </c>
      <c r="AW293" s="13" t="s">
        <v>28</v>
      </c>
      <c r="AX293" s="13" t="s">
        <v>72</v>
      </c>
      <c r="AY293" s="184" t="s">
        <v>182</v>
      </c>
    </row>
    <row r="294" ht="11" customFormat="1" s="14">
      <c r="B294" s="191"/>
      <c r="D294" s="183" t="s">
        <v>191</v>
      </c>
      <c r="E294" s="192" t="s">
        <v>1</v>
      </c>
      <c r="F294" s="193" t="s">
        <v>301</v>
      </c>
      <c r="H294" s="194">
        <v>3.385</v>
      </c>
      <c r="I294" s="195"/>
      <c r="L294" s="191"/>
      <c r="M294" s="196"/>
      <c r="N294" s="197"/>
      <c r="O294" s="197"/>
      <c r="P294" s="197"/>
      <c r="Q294" s="197"/>
      <c r="R294" s="197"/>
      <c r="S294" s="197"/>
      <c r="T294" s="198"/>
      <c r="AT294" s="192" t="s">
        <v>191</v>
      </c>
      <c r="AU294" s="192" t="s">
        <v>84</v>
      </c>
      <c r="AV294" s="14" t="s">
        <v>89</v>
      </c>
      <c r="AW294" s="14" t="s">
        <v>28</v>
      </c>
      <c r="AX294" s="14" t="s">
        <v>72</v>
      </c>
      <c r="AY294" s="192" t="s">
        <v>182</v>
      </c>
    </row>
    <row r="295" ht="11" customFormat="1" s="13">
      <c r="B295" s="182"/>
      <c r="D295" s="183" t="s">
        <v>191</v>
      </c>
      <c r="E295" s="184" t="s">
        <v>1</v>
      </c>
      <c r="F295" s="185" t="s">
        <v>194</v>
      </c>
      <c r="H295" s="186">
        <v>2.2E-2</v>
      </c>
      <c r="I295" s="187"/>
      <c r="L295" s="182"/>
      <c r="M295" s="188"/>
      <c r="N295" s="189"/>
      <c r="O295" s="189"/>
      <c r="P295" s="189"/>
      <c r="Q295" s="189"/>
      <c r="R295" s="189"/>
      <c r="S295" s="189"/>
      <c r="T295" s="190"/>
      <c r="AT295" s="184" t="s">
        <v>191</v>
      </c>
      <c r="AU295" s="184" t="s">
        <v>84</v>
      </c>
      <c r="AV295" s="13" t="s">
        <v>84</v>
      </c>
      <c r="AW295" s="13" t="s">
        <v>28</v>
      </c>
      <c r="AX295" s="13" t="s">
        <v>72</v>
      </c>
      <c r="AY295" s="184" t="s">
        <v>182</v>
      </c>
    </row>
    <row r="296" ht="11" customFormat="1" s="14">
      <c r="B296" s="191"/>
      <c r="D296" s="183" t="s">
        <v>191</v>
      </c>
      <c r="E296" s="192" t="s">
        <v>1</v>
      </c>
      <c r="F296" s="193" t="s">
        <v>302</v>
      </c>
      <c r="H296" s="194">
        <v>2.2E-2</v>
      </c>
      <c r="I296" s="195"/>
      <c r="L296" s="191"/>
      <c r="M296" s="196"/>
      <c r="N296" s="197"/>
      <c r="O296" s="197"/>
      <c r="P296" s="197"/>
      <c r="Q296" s="197"/>
      <c r="R296" s="197"/>
      <c r="S296" s="197"/>
      <c r="T296" s="198"/>
      <c r="AT296" s="192" t="s">
        <v>191</v>
      </c>
      <c r="AU296" s="192" t="s">
        <v>84</v>
      </c>
      <c r="AV296" s="14" t="s">
        <v>89</v>
      </c>
      <c r="AW296" s="14" t="s">
        <v>28</v>
      </c>
      <c r="AX296" s="14" t="s">
        <v>72</v>
      </c>
      <c r="AY296" s="192" t="s">
        <v>182</v>
      </c>
    </row>
    <row r="297" ht="11" customFormat="1" s="15">
      <c r="B297" s="199"/>
      <c r="D297" s="183" t="s">
        <v>191</v>
      </c>
      <c r="E297" s="200" t="s">
        <v>1</v>
      </c>
      <c r="F297" s="201" t="s">
        <v>251</v>
      </c>
      <c r="H297" s="202">
        <v>37.98099999999998</v>
      </c>
      <c r="I297" s="203"/>
      <c r="L297" s="199"/>
      <c r="M297" s="204"/>
      <c r="N297" s="205"/>
      <c r="O297" s="205"/>
      <c r="P297" s="205"/>
      <c r="Q297" s="205"/>
      <c r="R297" s="205"/>
      <c r="S297" s="205"/>
      <c r="T297" s="206"/>
      <c r="AT297" s="200" t="s">
        <v>191</v>
      </c>
      <c r="AU297" s="200" t="s">
        <v>84</v>
      </c>
      <c r="AV297" s="15" t="s">
        <v>189</v>
      </c>
      <c r="AW297" s="15" t="s">
        <v>28</v>
      </c>
      <c r="AX297" s="15" t="s">
        <v>79</v>
      </c>
      <c r="AY297" s="200" t="s">
        <v>182</v>
      </c>
    </row>
    <row r="298" customHeight="1" ht="33" customFormat="1" s="2">
      <c r="A298" s="33"/>
      <c r="B298" s="167"/>
      <c r="C298" s="168" t="s">
        <v>189</v>
      </c>
      <c r="D298" s="168" t="s">
        <v>185</v>
      </c>
      <c r="E298" s="169" t="s">
        <v>303</v>
      </c>
      <c r="F298" s="170" t="s">
        <v>304</v>
      </c>
      <c r="G298" s="171" t="s">
        <v>305</v>
      </c>
      <c r="H298" s="172">
        <v>401.884</v>
      </c>
      <c r="I298" s="173"/>
      <c r="J298" s="172">
        <f>ROUND(I298*H298,3)</f>
        <v>0</v>
      </c>
      <c r="K298" s="174"/>
      <c r="L298" s="34"/>
      <c r="M298" s="175" t="s">
        <v>1</v>
      </c>
      <c r="N298" s="176" t="s">
        <v>38</v>
      </c>
      <c r="O298" s="59"/>
      <c r="P298" s="177">
        <f>O298*H298</f>
        <v>0</v>
      </c>
      <c r="Q298" s="177">
        <v>0</v>
      </c>
      <c r="R298" s="177">
        <f>Q298*H298</f>
        <v>0</v>
      </c>
      <c r="S298" s="177">
        <v>2E-2</v>
      </c>
      <c r="T298" s="178">
        <f>S298*H298</f>
        <v>8.03768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79" t="s">
        <v>189</v>
      </c>
      <c r="AT298" s="179" t="s">
        <v>185</v>
      </c>
      <c r="AU298" s="179" t="s">
        <v>84</v>
      </c>
      <c r="AY298" s="18" t="s">
        <v>182</v>
      </c>
      <c r="BE298" s="180">
        <f>IF(N298="základná",J298,0)</f>
        <v>0</v>
      </c>
      <c r="BF298" s="180">
        <f>IF(N298="znížená",J298,0)</f>
        <v>0</v>
      </c>
      <c r="BG298" s="180">
        <f>IF(N298="zákl. prenesená",J298,0)</f>
        <v>0</v>
      </c>
      <c r="BH298" s="180">
        <f>IF(N298="zníž. prenesená",J298,0)</f>
        <v>0</v>
      </c>
      <c r="BI298" s="180">
        <f>IF(N298="nulová",J298,0)</f>
        <v>0</v>
      </c>
      <c r="BJ298" s="18" t="s">
        <v>84</v>
      </c>
      <c r="BK298" s="181">
        <f>ROUND(I298*H298,3)</f>
        <v>0</v>
      </c>
      <c r="BL298" s="18" t="s">
        <v>189</v>
      </c>
      <c r="BM298" s="179" t="s">
        <v>306</v>
      </c>
    </row>
    <row r="299" ht="11" customFormat="1" s="13">
      <c r="B299" s="182"/>
      <c r="D299" s="183" t="s">
        <v>191</v>
      </c>
      <c r="E299" s="184" t="s">
        <v>1</v>
      </c>
      <c r="F299" s="185" t="s">
        <v>307</v>
      </c>
      <c r="H299" s="186">
        <v>41.79</v>
      </c>
      <c r="I299" s="187"/>
      <c r="L299" s="182"/>
      <c r="M299" s="188"/>
      <c r="N299" s="189"/>
      <c r="O299" s="189"/>
      <c r="P299" s="189"/>
      <c r="Q299" s="189"/>
      <c r="R299" s="189"/>
      <c r="S299" s="189"/>
      <c r="T299" s="190"/>
      <c r="AT299" s="184" t="s">
        <v>191</v>
      </c>
      <c r="AU299" s="184" t="s">
        <v>84</v>
      </c>
      <c r="AV299" s="13" t="s">
        <v>84</v>
      </c>
      <c r="AW299" s="13" t="s">
        <v>28</v>
      </c>
      <c r="AX299" s="13" t="s">
        <v>72</v>
      </c>
      <c r="AY299" s="184" t="s">
        <v>182</v>
      </c>
    </row>
    <row r="300" ht="11" customFormat="1" s="14">
      <c r="B300" s="191"/>
      <c r="D300" s="183" t="s">
        <v>191</v>
      </c>
      <c r="E300" s="192" t="s">
        <v>1</v>
      </c>
      <c r="F300" s="193" t="s">
        <v>308</v>
      </c>
      <c r="H300" s="194">
        <v>41.79</v>
      </c>
      <c r="I300" s="195"/>
      <c r="L300" s="191"/>
      <c r="M300" s="196"/>
      <c r="N300" s="197"/>
      <c r="O300" s="197"/>
      <c r="P300" s="197"/>
      <c r="Q300" s="197"/>
      <c r="R300" s="197"/>
      <c r="S300" s="197"/>
      <c r="T300" s="198"/>
      <c r="AT300" s="192" t="s">
        <v>191</v>
      </c>
      <c r="AU300" s="192" t="s">
        <v>84</v>
      </c>
      <c r="AV300" s="14" t="s">
        <v>89</v>
      </c>
      <c r="AW300" s="14" t="s">
        <v>28</v>
      </c>
      <c r="AX300" s="14" t="s">
        <v>72</v>
      </c>
      <c r="AY300" s="192" t="s">
        <v>182</v>
      </c>
    </row>
    <row r="301" ht="11" customFormat="1" s="13">
      <c r="B301" s="182"/>
      <c r="D301" s="183" t="s">
        <v>191</v>
      </c>
      <c r="E301" s="184" t="s">
        <v>1</v>
      </c>
      <c r="F301" s="185" t="s">
        <v>266</v>
      </c>
      <c r="H301" s="186">
        <v>2E-3</v>
      </c>
      <c r="I301" s="187"/>
      <c r="L301" s="182"/>
      <c r="M301" s="188"/>
      <c r="N301" s="189"/>
      <c r="O301" s="189"/>
      <c r="P301" s="189"/>
      <c r="Q301" s="189"/>
      <c r="R301" s="189"/>
      <c r="S301" s="189"/>
      <c r="T301" s="190"/>
      <c r="AT301" s="184" t="s">
        <v>191</v>
      </c>
      <c r="AU301" s="184" t="s">
        <v>84</v>
      </c>
      <c r="AV301" s="13" t="s">
        <v>84</v>
      </c>
      <c r="AW301" s="13" t="s">
        <v>28</v>
      </c>
      <c r="AX301" s="13" t="s">
        <v>72</v>
      </c>
      <c r="AY301" s="184" t="s">
        <v>182</v>
      </c>
    </row>
    <row r="302" ht="11" customFormat="1" s="14">
      <c r="B302" s="191"/>
      <c r="D302" s="183" t="s">
        <v>191</v>
      </c>
      <c r="E302" s="192" t="s">
        <v>1</v>
      </c>
      <c r="F302" s="193" t="s">
        <v>309</v>
      </c>
      <c r="H302" s="194">
        <v>2E-3</v>
      </c>
      <c r="I302" s="195"/>
      <c r="L302" s="191"/>
      <c r="M302" s="196"/>
      <c r="N302" s="197"/>
      <c r="O302" s="197"/>
      <c r="P302" s="197"/>
      <c r="Q302" s="197"/>
      <c r="R302" s="197"/>
      <c r="S302" s="197"/>
      <c r="T302" s="198"/>
      <c r="AT302" s="192" t="s">
        <v>191</v>
      </c>
      <c r="AU302" s="192" t="s">
        <v>84</v>
      </c>
      <c r="AV302" s="14" t="s">
        <v>89</v>
      </c>
      <c r="AW302" s="14" t="s">
        <v>28</v>
      </c>
      <c r="AX302" s="14" t="s">
        <v>72</v>
      </c>
      <c r="AY302" s="192" t="s">
        <v>182</v>
      </c>
    </row>
    <row r="303" ht="11" customFormat="1" s="13">
      <c r="B303" s="182"/>
      <c r="D303" s="183" t="s">
        <v>191</v>
      </c>
      <c r="E303" s="184" t="s">
        <v>1</v>
      </c>
      <c r="F303" s="185" t="s">
        <v>263</v>
      </c>
      <c r="H303" s="186">
        <v>1.44</v>
      </c>
      <c r="I303" s="187"/>
      <c r="L303" s="182"/>
      <c r="M303" s="188"/>
      <c r="N303" s="189"/>
      <c r="O303" s="189"/>
      <c r="P303" s="189"/>
      <c r="Q303" s="189"/>
      <c r="R303" s="189"/>
      <c r="S303" s="189"/>
      <c r="T303" s="190"/>
      <c r="AT303" s="184" t="s">
        <v>191</v>
      </c>
      <c r="AU303" s="184" t="s">
        <v>84</v>
      </c>
      <c r="AV303" s="13" t="s">
        <v>84</v>
      </c>
      <c r="AW303" s="13" t="s">
        <v>28</v>
      </c>
      <c r="AX303" s="13" t="s">
        <v>72</v>
      </c>
      <c r="AY303" s="184" t="s">
        <v>182</v>
      </c>
    </row>
    <row r="304" ht="11" customFormat="1" s="14">
      <c r="B304" s="191"/>
      <c r="D304" s="183" t="s">
        <v>191</v>
      </c>
      <c r="E304" s="192" t="s">
        <v>1</v>
      </c>
      <c r="F304" s="193" t="s">
        <v>264</v>
      </c>
      <c r="H304" s="194">
        <v>1.44</v>
      </c>
      <c r="I304" s="195"/>
      <c r="L304" s="191"/>
      <c r="M304" s="196"/>
      <c r="N304" s="197"/>
      <c r="O304" s="197"/>
      <c r="P304" s="197"/>
      <c r="Q304" s="197"/>
      <c r="R304" s="197"/>
      <c r="S304" s="197"/>
      <c r="T304" s="198"/>
      <c r="AT304" s="192" t="s">
        <v>191</v>
      </c>
      <c r="AU304" s="192" t="s">
        <v>84</v>
      </c>
      <c r="AV304" s="14" t="s">
        <v>89</v>
      </c>
      <c r="AW304" s="14" t="s">
        <v>28</v>
      </c>
      <c r="AX304" s="14" t="s">
        <v>72</v>
      </c>
      <c r="AY304" s="192" t="s">
        <v>182</v>
      </c>
    </row>
    <row r="305" ht="11" customFormat="1" s="13">
      <c r="B305" s="182"/>
      <c r="D305" s="183" t="s">
        <v>191</v>
      </c>
      <c r="E305" s="184" t="s">
        <v>1</v>
      </c>
      <c r="F305" s="185" t="s">
        <v>310</v>
      </c>
      <c r="H305" s="186">
        <v>54.92</v>
      </c>
      <c r="I305" s="187"/>
      <c r="L305" s="182"/>
      <c r="M305" s="188"/>
      <c r="N305" s="189"/>
      <c r="O305" s="189"/>
      <c r="P305" s="189"/>
      <c r="Q305" s="189"/>
      <c r="R305" s="189"/>
      <c r="S305" s="189"/>
      <c r="T305" s="190"/>
      <c r="AT305" s="184" t="s">
        <v>191</v>
      </c>
      <c r="AU305" s="184" t="s">
        <v>84</v>
      </c>
      <c r="AV305" s="13" t="s">
        <v>84</v>
      </c>
      <c r="AW305" s="13" t="s">
        <v>28</v>
      </c>
      <c r="AX305" s="13" t="s">
        <v>72</v>
      </c>
      <c r="AY305" s="184" t="s">
        <v>182</v>
      </c>
    </row>
    <row r="306" ht="11" customFormat="1" s="14">
      <c r="B306" s="191"/>
      <c r="D306" s="183" t="s">
        <v>191</v>
      </c>
      <c r="E306" s="192" t="s">
        <v>1</v>
      </c>
      <c r="F306" s="193" t="s">
        <v>265</v>
      </c>
      <c r="H306" s="194">
        <v>54.92</v>
      </c>
      <c r="I306" s="195"/>
      <c r="L306" s="191"/>
      <c r="M306" s="196"/>
      <c r="N306" s="197"/>
      <c r="O306" s="197"/>
      <c r="P306" s="197"/>
      <c r="Q306" s="197"/>
      <c r="R306" s="197"/>
      <c r="S306" s="197"/>
      <c r="T306" s="198"/>
      <c r="AT306" s="192" t="s">
        <v>191</v>
      </c>
      <c r="AU306" s="192" t="s">
        <v>84</v>
      </c>
      <c r="AV306" s="14" t="s">
        <v>89</v>
      </c>
      <c r="AW306" s="14" t="s">
        <v>28</v>
      </c>
      <c r="AX306" s="14" t="s">
        <v>72</v>
      </c>
      <c r="AY306" s="192" t="s">
        <v>182</v>
      </c>
    </row>
    <row r="307" ht="11" customFormat="1" s="13">
      <c r="B307" s="182"/>
      <c r="D307" s="183" t="s">
        <v>191</v>
      </c>
      <c r="E307" s="184" t="s">
        <v>1</v>
      </c>
      <c r="F307" s="185" t="s">
        <v>261</v>
      </c>
      <c r="H307" s="186">
        <v>2.3E-2</v>
      </c>
      <c r="I307" s="187"/>
      <c r="L307" s="182"/>
      <c r="M307" s="188"/>
      <c r="N307" s="189"/>
      <c r="O307" s="189"/>
      <c r="P307" s="189"/>
      <c r="Q307" s="189"/>
      <c r="R307" s="189"/>
      <c r="S307" s="189"/>
      <c r="T307" s="190"/>
      <c r="AT307" s="184" t="s">
        <v>191</v>
      </c>
      <c r="AU307" s="184" t="s">
        <v>84</v>
      </c>
      <c r="AV307" s="13" t="s">
        <v>84</v>
      </c>
      <c r="AW307" s="13" t="s">
        <v>28</v>
      </c>
      <c r="AX307" s="13" t="s">
        <v>72</v>
      </c>
      <c r="AY307" s="184" t="s">
        <v>182</v>
      </c>
    </row>
    <row r="308" ht="11" customFormat="1" s="14">
      <c r="B308" s="191"/>
      <c r="D308" s="183" t="s">
        <v>191</v>
      </c>
      <c r="E308" s="192" t="s">
        <v>1</v>
      </c>
      <c r="F308" s="193" t="s">
        <v>267</v>
      </c>
      <c r="H308" s="194">
        <v>2.3E-2</v>
      </c>
      <c r="I308" s="195"/>
      <c r="L308" s="191"/>
      <c r="M308" s="196"/>
      <c r="N308" s="197"/>
      <c r="O308" s="197"/>
      <c r="P308" s="197"/>
      <c r="Q308" s="197"/>
      <c r="R308" s="197"/>
      <c r="S308" s="197"/>
      <c r="T308" s="198"/>
      <c r="AT308" s="192" t="s">
        <v>191</v>
      </c>
      <c r="AU308" s="192" t="s">
        <v>84</v>
      </c>
      <c r="AV308" s="14" t="s">
        <v>89</v>
      </c>
      <c r="AW308" s="14" t="s">
        <v>28</v>
      </c>
      <c r="AX308" s="14" t="s">
        <v>72</v>
      </c>
      <c r="AY308" s="192" t="s">
        <v>182</v>
      </c>
    </row>
    <row r="309" ht="11" customFormat="1" s="13">
      <c r="B309" s="182"/>
      <c r="D309" s="183" t="s">
        <v>191</v>
      </c>
      <c r="E309" s="184" t="s">
        <v>1</v>
      </c>
      <c r="F309" s="185" t="s">
        <v>263</v>
      </c>
      <c r="H309" s="186">
        <v>1.44</v>
      </c>
      <c r="I309" s="187"/>
      <c r="L309" s="182"/>
      <c r="M309" s="188"/>
      <c r="N309" s="189"/>
      <c r="O309" s="189"/>
      <c r="P309" s="189"/>
      <c r="Q309" s="189"/>
      <c r="R309" s="189"/>
      <c r="S309" s="189"/>
      <c r="T309" s="190"/>
      <c r="AT309" s="184" t="s">
        <v>191</v>
      </c>
      <c r="AU309" s="184" t="s">
        <v>84</v>
      </c>
      <c r="AV309" s="13" t="s">
        <v>84</v>
      </c>
      <c r="AW309" s="13" t="s">
        <v>28</v>
      </c>
      <c r="AX309" s="13" t="s">
        <v>72</v>
      </c>
      <c r="AY309" s="184" t="s">
        <v>182</v>
      </c>
    </row>
    <row r="310" ht="11" customFormat="1" s="14">
      <c r="B310" s="191"/>
      <c r="D310" s="183" t="s">
        <v>191</v>
      </c>
      <c r="E310" s="192" t="s">
        <v>1</v>
      </c>
      <c r="F310" s="193" t="s">
        <v>311</v>
      </c>
      <c r="H310" s="194">
        <v>1.44</v>
      </c>
      <c r="I310" s="195"/>
      <c r="L310" s="191"/>
      <c r="M310" s="196"/>
      <c r="N310" s="197"/>
      <c r="O310" s="197"/>
      <c r="P310" s="197"/>
      <c r="Q310" s="197"/>
      <c r="R310" s="197"/>
      <c r="S310" s="197"/>
      <c r="T310" s="198"/>
      <c r="AT310" s="192" t="s">
        <v>191</v>
      </c>
      <c r="AU310" s="192" t="s">
        <v>84</v>
      </c>
      <c r="AV310" s="14" t="s">
        <v>89</v>
      </c>
      <c r="AW310" s="14" t="s">
        <v>28</v>
      </c>
      <c r="AX310" s="14" t="s">
        <v>72</v>
      </c>
      <c r="AY310" s="192" t="s">
        <v>182</v>
      </c>
    </row>
    <row r="311" ht="11" customFormat="1" s="13">
      <c r="B311" s="182"/>
      <c r="D311" s="183" t="s">
        <v>191</v>
      </c>
      <c r="E311" s="184" t="s">
        <v>1</v>
      </c>
      <c r="F311" s="185" t="s">
        <v>312</v>
      </c>
      <c r="H311" s="186">
        <v>53.35</v>
      </c>
      <c r="I311" s="187"/>
      <c r="L311" s="182"/>
      <c r="M311" s="188"/>
      <c r="N311" s="189"/>
      <c r="O311" s="189"/>
      <c r="P311" s="189"/>
      <c r="Q311" s="189"/>
      <c r="R311" s="189"/>
      <c r="S311" s="189"/>
      <c r="T311" s="190"/>
      <c r="AT311" s="184" t="s">
        <v>191</v>
      </c>
      <c r="AU311" s="184" t="s">
        <v>84</v>
      </c>
      <c r="AV311" s="13" t="s">
        <v>84</v>
      </c>
      <c r="AW311" s="13" t="s">
        <v>28</v>
      </c>
      <c r="AX311" s="13" t="s">
        <v>72</v>
      </c>
      <c r="AY311" s="184" t="s">
        <v>182</v>
      </c>
    </row>
    <row r="312" ht="11" customFormat="1" s="14">
      <c r="B312" s="191"/>
      <c r="D312" s="183" t="s">
        <v>191</v>
      </c>
      <c r="E312" s="192" t="s">
        <v>1</v>
      </c>
      <c r="F312" s="193" t="s">
        <v>270</v>
      </c>
      <c r="H312" s="194">
        <v>53.35</v>
      </c>
      <c r="I312" s="195"/>
      <c r="L312" s="191"/>
      <c r="M312" s="196"/>
      <c r="N312" s="197"/>
      <c r="O312" s="197"/>
      <c r="P312" s="197"/>
      <c r="Q312" s="197"/>
      <c r="R312" s="197"/>
      <c r="S312" s="197"/>
      <c r="T312" s="198"/>
      <c r="AT312" s="192" t="s">
        <v>191</v>
      </c>
      <c r="AU312" s="192" t="s">
        <v>84</v>
      </c>
      <c r="AV312" s="14" t="s">
        <v>89</v>
      </c>
      <c r="AW312" s="14" t="s">
        <v>28</v>
      </c>
      <c r="AX312" s="14" t="s">
        <v>72</v>
      </c>
      <c r="AY312" s="192" t="s">
        <v>182</v>
      </c>
    </row>
    <row r="313" ht="11" customFormat="1" s="13">
      <c r="B313" s="182"/>
      <c r="D313" s="183" t="s">
        <v>191</v>
      </c>
      <c r="E313" s="184" t="s">
        <v>1</v>
      </c>
      <c r="F313" s="185" t="s">
        <v>263</v>
      </c>
      <c r="H313" s="186">
        <v>1.44</v>
      </c>
      <c r="I313" s="187"/>
      <c r="L313" s="182"/>
      <c r="M313" s="188"/>
      <c r="N313" s="189"/>
      <c r="O313" s="189"/>
      <c r="P313" s="189"/>
      <c r="Q313" s="189"/>
      <c r="R313" s="189"/>
      <c r="S313" s="189"/>
      <c r="T313" s="190"/>
      <c r="AT313" s="184" t="s">
        <v>191</v>
      </c>
      <c r="AU313" s="184" t="s">
        <v>84</v>
      </c>
      <c r="AV313" s="13" t="s">
        <v>84</v>
      </c>
      <c r="AW313" s="13" t="s">
        <v>28</v>
      </c>
      <c r="AX313" s="13" t="s">
        <v>72</v>
      </c>
      <c r="AY313" s="184" t="s">
        <v>182</v>
      </c>
    </row>
    <row r="314" ht="11" customFormat="1" s="14">
      <c r="B314" s="191"/>
      <c r="D314" s="183" t="s">
        <v>191</v>
      </c>
      <c r="E314" s="192" t="s">
        <v>1</v>
      </c>
      <c r="F314" s="193" t="s">
        <v>271</v>
      </c>
      <c r="H314" s="194">
        <v>1.44</v>
      </c>
      <c r="I314" s="195"/>
      <c r="L314" s="191"/>
      <c r="M314" s="196"/>
      <c r="N314" s="197"/>
      <c r="O314" s="197"/>
      <c r="P314" s="197"/>
      <c r="Q314" s="197"/>
      <c r="R314" s="197"/>
      <c r="S314" s="197"/>
      <c r="T314" s="198"/>
      <c r="AT314" s="192" t="s">
        <v>191</v>
      </c>
      <c r="AU314" s="192" t="s">
        <v>84</v>
      </c>
      <c r="AV314" s="14" t="s">
        <v>89</v>
      </c>
      <c r="AW314" s="14" t="s">
        <v>28</v>
      </c>
      <c r="AX314" s="14" t="s">
        <v>72</v>
      </c>
      <c r="AY314" s="192" t="s">
        <v>182</v>
      </c>
    </row>
    <row r="315" ht="11" customFormat="1" s="13">
      <c r="B315" s="182"/>
      <c r="D315" s="183" t="s">
        <v>191</v>
      </c>
      <c r="E315" s="184" t="s">
        <v>1</v>
      </c>
      <c r="F315" s="185" t="s">
        <v>313</v>
      </c>
      <c r="H315" s="186">
        <v>18.67</v>
      </c>
      <c r="I315" s="187"/>
      <c r="L315" s="182"/>
      <c r="M315" s="188"/>
      <c r="N315" s="189"/>
      <c r="O315" s="189"/>
      <c r="P315" s="189"/>
      <c r="Q315" s="189"/>
      <c r="R315" s="189"/>
      <c r="S315" s="189"/>
      <c r="T315" s="190"/>
      <c r="AT315" s="184" t="s">
        <v>191</v>
      </c>
      <c r="AU315" s="184" t="s">
        <v>84</v>
      </c>
      <c r="AV315" s="13" t="s">
        <v>84</v>
      </c>
      <c r="AW315" s="13" t="s">
        <v>28</v>
      </c>
      <c r="AX315" s="13" t="s">
        <v>72</v>
      </c>
      <c r="AY315" s="184" t="s">
        <v>182</v>
      </c>
    </row>
    <row r="316" ht="11" customFormat="1" s="14">
      <c r="B316" s="191"/>
      <c r="D316" s="183" t="s">
        <v>191</v>
      </c>
      <c r="E316" s="192" t="s">
        <v>1</v>
      </c>
      <c r="F316" s="193" t="s">
        <v>273</v>
      </c>
      <c r="H316" s="194">
        <v>18.67</v>
      </c>
      <c r="I316" s="195"/>
      <c r="L316" s="191"/>
      <c r="M316" s="196"/>
      <c r="N316" s="197"/>
      <c r="O316" s="197"/>
      <c r="P316" s="197"/>
      <c r="Q316" s="197"/>
      <c r="R316" s="197"/>
      <c r="S316" s="197"/>
      <c r="T316" s="198"/>
      <c r="AT316" s="192" t="s">
        <v>191</v>
      </c>
      <c r="AU316" s="192" t="s">
        <v>84</v>
      </c>
      <c r="AV316" s="14" t="s">
        <v>89</v>
      </c>
      <c r="AW316" s="14" t="s">
        <v>28</v>
      </c>
      <c r="AX316" s="14" t="s">
        <v>72</v>
      </c>
      <c r="AY316" s="192" t="s">
        <v>182</v>
      </c>
    </row>
    <row r="317" ht="11" customFormat="1" s="13">
      <c r="B317" s="182"/>
      <c r="D317" s="183" t="s">
        <v>191</v>
      </c>
      <c r="E317" s="184" t="s">
        <v>1</v>
      </c>
      <c r="F317" s="185" t="s">
        <v>261</v>
      </c>
      <c r="H317" s="186">
        <v>2.3E-2</v>
      </c>
      <c r="I317" s="187"/>
      <c r="L317" s="182"/>
      <c r="M317" s="188"/>
      <c r="N317" s="189"/>
      <c r="O317" s="189"/>
      <c r="P317" s="189"/>
      <c r="Q317" s="189"/>
      <c r="R317" s="189"/>
      <c r="S317" s="189"/>
      <c r="T317" s="190"/>
      <c r="AT317" s="184" t="s">
        <v>191</v>
      </c>
      <c r="AU317" s="184" t="s">
        <v>84</v>
      </c>
      <c r="AV317" s="13" t="s">
        <v>84</v>
      </c>
      <c r="AW317" s="13" t="s">
        <v>28</v>
      </c>
      <c r="AX317" s="13" t="s">
        <v>72</v>
      </c>
      <c r="AY317" s="184" t="s">
        <v>182</v>
      </c>
    </row>
    <row r="318" ht="11" customFormat="1" s="14">
      <c r="B318" s="191"/>
      <c r="D318" s="183" t="s">
        <v>191</v>
      </c>
      <c r="E318" s="192" t="s">
        <v>1</v>
      </c>
      <c r="F318" s="193" t="s">
        <v>314</v>
      </c>
      <c r="H318" s="194">
        <v>2.3E-2</v>
      </c>
      <c r="I318" s="195"/>
      <c r="L318" s="191"/>
      <c r="M318" s="196"/>
      <c r="N318" s="197"/>
      <c r="O318" s="197"/>
      <c r="P318" s="197"/>
      <c r="Q318" s="197"/>
      <c r="R318" s="197"/>
      <c r="S318" s="197"/>
      <c r="T318" s="198"/>
      <c r="AT318" s="192" t="s">
        <v>191</v>
      </c>
      <c r="AU318" s="192" t="s">
        <v>84</v>
      </c>
      <c r="AV318" s="14" t="s">
        <v>89</v>
      </c>
      <c r="AW318" s="14" t="s">
        <v>28</v>
      </c>
      <c r="AX318" s="14" t="s">
        <v>72</v>
      </c>
      <c r="AY318" s="192" t="s">
        <v>182</v>
      </c>
    </row>
    <row r="319" ht="11" customFormat="1" s="13">
      <c r="B319" s="182"/>
      <c r="D319" s="183" t="s">
        <v>191</v>
      </c>
      <c r="E319" s="184" t="s">
        <v>1</v>
      </c>
      <c r="F319" s="185" t="s">
        <v>263</v>
      </c>
      <c r="H319" s="186">
        <v>1.44</v>
      </c>
      <c r="I319" s="187"/>
      <c r="L319" s="182"/>
      <c r="M319" s="188"/>
      <c r="N319" s="189"/>
      <c r="O319" s="189"/>
      <c r="P319" s="189"/>
      <c r="Q319" s="189"/>
      <c r="R319" s="189"/>
      <c r="S319" s="189"/>
      <c r="T319" s="190"/>
      <c r="AT319" s="184" t="s">
        <v>191</v>
      </c>
      <c r="AU319" s="184" t="s">
        <v>84</v>
      </c>
      <c r="AV319" s="13" t="s">
        <v>84</v>
      </c>
      <c r="AW319" s="13" t="s">
        <v>28</v>
      </c>
      <c r="AX319" s="13" t="s">
        <v>72</v>
      </c>
      <c r="AY319" s="184" t="s">
        <v>182</v>
      </c>
    </row>
    <row r="320" ht="11" customFormat="1" s="14">
      <c r="B320" s="191"/>
      <c r="D320" s="183" t="s">
        <v>191</v>
      </c>
      <c r="E320" s="192" t="s">
        <v>1</v>
      </c>
      <c r="F320" s="193" t="s">
        <v>275</v>
      </c>
      <c r="H320" s="194">
        <v>1.44</v>
      </c>
      <c r="I320" s="195"/>
      <c r="L320" s="191"/>
      <c r="M320" s="196"/>
      <c r="N320" s="197"/>
      <c r="O320" s="197"/>
      <c r="P320" s="197"/>
      <c r="Q320" s="197"/>
      <c r="R320" s="197"/>
      <c r="S320" s="197"/>
      <c r="T320" s="198"/>
      <c r="AT320" s="192" t="s">
        <v>191</v>
      </c>
      <c r="AU320" s="192" t="s">
        <v>84</v>
      </c>
      <c r="AV320" s="14" t="s">
        <v>89</v>
      </c>
      <c r="AW320" s="14" t="s">
        <v>28</v>
      </c>
      <c r="AX320" s="14" t="s">
        <v>72</v>
      </c>
      <c r="AY320" s="192" t="s">
        <v>182</v>
      </c>
    </row>
    <row r="321" ht="11" customFormat="1" s="13">
      <c r="B321" s="182"/>
      <c r="D321" s="183" t="s">
        <v>191</v>
      </c>
      <c r="E321" s="184" t="s">
        <v>1</v>
      </c>
      <c r="F321" s="185" t="s">
        <v>315</v>
      </c>
      <c r="H321" s="186">
        <v>41.97</v>
      </c>
      <c r="I321" s="187"/>
      <c r="L321" s="182"/>
      <c r="M321" s="188"/>
      <c r="N321" s="189"/>
      <c r="O321" s="189"/>
      <c r="P321" s="189"/>
      <c r="Q321" s="189"/>
      <c r="R321" s="189"/>
      <c r="S321" s="189"/>
      <c r="T321" s="190"/>
      <c r="AT321" s="184" t="s">
        <v>191</v>
      </c>
      <c r="AU321" s="184" t="s">
        <v>84</v>
      </c>
      <c r="AV321" s="13" t="s">
        <v>84</v>
      </c>
      <c r="AW321" s="13" t="s">
        <v>28</v>
      </c>
      <c r="AX321" s="13" t="s">
        <v>72</v>
      </c>
      <c r="AY321" s="184" t="s">
        <v>182</v>
      </c>
    </row>
    <row r="322" ht="11" customFormat="1" s="14">
      <c r="B322" s="191"/>
      <c r="D322" s="183" t="s">
        <v>191</v>
      </c>
      <c r="E322" s="192" t="s">
        <v>1</v>
      </c>
      <c r="F322" s="193" t="s">
        <v>276</v>
      </c>
      <c r="H322" s="194">
        <v>41.97</v>
      </c>
      <c r="I322" s="195"/>
      <c r="L322" s="191"/>
      <c r="M322" s="196"/>
      <c r="N322" s="197"/>
      <c r="O322" s="197"/>
      <c r="P322" s="197"/>
      <c r="Q322" s="197"/>
      <c r="R322" s="197"/>
      <c r="S322" s="197"/>
      <c r="T322" s="198"/>
      <c r="AT322" s="192" t="s">
        <v>191</v>
      </c>
      <c r="AU322" s="192" t="s">
        <v>84</v>
      </c>
      <c r="AV322" s="14" t="s">
        <v>89</v>
      </c>
      <c r="AW322" s="14" t="s">
        <v>28</v>
      </c>
      <c r="AX322" s="14" t="s">
        <v>72</v>
      </c>
      <c r="AY322" s="192" t="s">
        <v>182</v>
      </c>
    </row>
    <row r="323" ht="11" customFormat="1" s="13">
      <c r="B323" s="182"/>
      <c r="D323" s="183" t="s">
        <v>191</v>
      </c>
      <c r="E323" s="184" t="s">
        <v>1</v>
      </c>
      <c r="F323" s="185" t="s">
        <v>316</v>
      </c>
      <c r="H323" s="186">
        <v>14.3</v>
      </c>
      <c r="I323" s="187"/>
      <c r="L323" s="182"/>
      <c r="M323" s="188"/>
      <c r="N323" s="189"/>
      <c r="O323" s="189"/>
      <c r="P323" s="189"/>
      <c r="Q323" s="189"/>
      <c r="R323" s="189"/>
      <c r="S323" s="189"/>
      <c r="T323" s="190"/>
      <c r="AT323" s="184" t="s">
        <v>191</v>
      </c>
      <c r="AU323" s="184" t="s">
        <v>84</v>
      </c>
      <c r="AV323" s="13" t="s">
        <v>84</v>
      </c>
      <c r="AW323" s="13" t="s">
        <v>28</v>
      </c>
      <c r="AX323" s="13" t="s">
        <v>72</v>
      </c>
      <c r="AY323" s="184" t="s">
        <v>182</v>
      </c>
    </row>
    <row r="324" ht="11" customFormat="1" s="14">
      <c r="B324" s="191"/>
      <c r="D324" s="183" t="s">
        <v>191</v>
      </c>
      <c r="E324" s="192" t="s">
        <v>1</v>
      </c>
      <c r="F324" s="193" t="s">
        <v>277</v>
      </c>
      <c r="H324" s="194">
        <v>14.3</v>
      </c>
      <c r="I324" s="195"/>
      <c r="L324" s="191"/>
      <c r="M324" s="196"/>
      <c r="N324" s="197"/>
      <c r="O324" s="197"/>
      <c r="P324" s="197"/>
      <c r="Q324" s="197"/>
      <c r="R324" s="197"/>
      <c r="S324" s="197"/>
      <c r="T324" s="198"/>
      <c r="AT324" s="192" t="s">
        <v>191</v>
      </c>
      <c r="AU324" s="192" t="s">
        <v>84</v>
      </c>
      <c r="AV324" s="14" t="s">
        <v>89</v>
      </c>
      <c r="AW324" s="14" t="s">
        <v>28</v>
      </c>
      <c r="AX324" s="14" t="s">
        <v>72</v>
      </c>
      <c r="AY324" s="192" t="s">
        <v>182</v>
      </c>
    </row>
    <row r="325" ht="11" customFormat="1" s="13">
      <c r="B325" s="182"/>
      <c r="D325" s="183" t="s">
        <v>191</v>
      </c>
      <c r="E325" s="184" t="s">
        <v>1</v>
      </c>
      <c r="F325" s="185" t="s">
        <v>263</v>
      </c>
      <c r="H325" s="186">
        <v>1.44</v>
      </c>
      <c r="I325" s="187"/>
      <c r="L325" s="182"/>
      <c r="M325" s="188"/>
      <c r="N325" s="189"/>
      <c r="O325" s="189"/>
      <c r="P325" s="189"/>
      <c r="Q325" s="189"/>
      <c r="R325" s="189"/>
      <c r="S325" s="189"/>
      <c r="T325" s="190"/>
      <c r="AT325" s="184" t="s">
        <v>191</v>
      </c>
      <c r="AU325" s="184" t="s">
        <v>84</v>
      </c>
      <c r="AV325" s="13" t="s">
        <v>84</v>
      </c>
      <c r="AW325" s="13" t="s">
        <v>28</v>
      </c>
      <c r="AX325" s="13" t="s">
        <v>72</v>
      </c>
      <c r="AY325" s="184" t="s">
        <v>182</v>
      </c>
    </row>
    <row r="326" ht="11" customFormat="1" s="14">
      <c r="B326" s="191"/>
      <c r="D326" s="183" t="s">
        <v>191</v>
      </c>
      <c r="E326" s="192" t="s">
        <v>1</v>
      </c>
      <c r="F326" s="193" t="s">
        <v>278</v>
      </c>
      <c r="H326" s="194">
        <v>1.44</v>
      </c>
      <c r="I326" s="195"/>
      <c r="L326" s="191"/>
      <c r="M326" s="196"/>
      <c r="N326" s="197"/>
      <c r="O326" s="197"/>
      <c r="P326" s="197"/>
      <c r="Q326" s="197"/>
      <c r="R326" s="197"/>
      <c r="S326" s="197"/>
      <c r="T326" s="198"/>
      <c r="AT326" s="192" t="s">
        <v>191</v>
      </c>
      <c r="AU326" s="192" t="s">
        <v>84</v>
      </c>
      <c r="AV326" s="14" t="s">
        <v>89</v>
      </c>
      <c r="AW326" s="14" t="s">
        <v>28</v>
      </c>
      <c r="AX326" s="14" t="s">
        <v>72</v>
      </c>
      <c r="AY326" s="192" t="s">
        <v>182</v>
      </c>
    </row>
    <row r="327" ht="11" customFormat="1" s="13">
      <c r="B327" s="182"/>
      <c r="D327" s="183" t="s">
        <v>191</v>
      </c>
      <c r="E327" s="184" t="s">
        <v>1</v>
      </c>
      <c r="F327" s="185" t="s">
        <v>315</v>
      </c>
      <c r="H327" s="186">
        <v>41.97</v>
      </c>
      <c r="I327" s="187"/>
      <c r="L327" s="182"/>
      <c r="M327" s="188"/>
      <c r="N327" s="189"/>
      <c r="O327" s="189"/>
      <c r="P327" s="189"/>
      <c r="Q327" s="189"/>
      <c r="R327" s="189"/>
      <c r="S327" s="189"/>
      <c r="T327" s="190"/>
      <c r="AT327" s="184" t="s">
        <v>191</v>
      </c>
      <c r="AU327" s="184" t="s">
        <v>84</v>
      </c>
      <c r="AV327" s="13" t="s">
        <v>84</v>
      </c>
      <c r="AW327" s="13" t="s">
        <v>28</v>
      </c>
      <c r="AX327" s="13" t="s">
        <v>72</v>
      </c>
      <c r="AY327" s="184" t="s">
        <v>182</v>
      </c>
    </row>
    <row r="328" ht="11" customFormat="1" s="14">
      <c r="B328" s="191"/>
      <c r="D328" s="183" t="s">
        <v>191</v>
      </c>
      <c r="E328" s="192" t="s">
        <v>1</v>
      </c>
      <c r="F328" s="193" t="s">
        <v>279</v>
      </c>
      <c r="H328" s="194">
        <v>41.97</v>
      </c>
      <c r="I328" s="195"/>
      <c r="L328" s="191"/>
      <c r="M328" s="196"/>
      <c r="N328" s="197"/>
      <c r="O328" s="197"/>
      <c r="P328" s="197"/>
      <c r="Q328" s="197"/>
      <c r="R328" s="197"/>
      <c r="S328" s="197"/>
      <c r="T328" s="198"/>
      <c r="AT328" s="192" t="s">
        <v>191</v>
      </c>
      <c r="AU328" s="192" t="s">
        <v>84</v>
      </c>
      <c r="AV328" s="14" t="s">
        <v>89</v>
      </c>
      <c r="AW328" s="14" t="s">
        <v>28</v>
      </c>
      <c r="AX328" s="14" t="s">
        <v>72</v>
      </c>
      <c r="AY328" s="192" t="s">
        <v>182</v>
      </c>
    </row>
    <row r="329" ht="11" customFormat="1" s="13">
      <c r="B329" s="182"/>
      <c r="D329" s="183" t="s">
        <v>191</v>
      </c>
      <c r="E329" s="184" t="s">
        <v>1</v>
      </c>
      <c r="F329" s="185" t="s">
        <v>316</v>
      </c>
      <c r="H329" s="186">
        <v>14.3</v>
      </c>
      <c r="I329" s="187"/>
      <c r="L329" s="182"/>
      <c r="M329" s="188"/>
      <c r="N329" s="189"/>
      <c r="O329" s="189"/>
      <c r="P329" s="189"/>
      <c r="Q329" s="189"/>
      <c r="R329" s="189"/>
      <c r="S329" s="189"/>
      <c r="T329" s="190"/>
      <c r="AT329" s="184" t="s">
        <v>191</v>
      </c>
      <c r="AU329" s="184" t="s">
        <v>84</v>
      </c>
      <c r="AV329" s="13" t="s">
        <v>84</v>
      </c>
      <c r="AW329" s="13" t="s">
        <v>28</v>
      </c>
      <c r="AX329" s="13" t="s">
        <v>72</v>
      </c>
      <c r="AY329" s="184" t="s">
        <v>182</v>
      </c>
    </row>
    <row r="330" ht="11" customFormat="1" s="14">
      <c r="B330" s="191"/>
      <c r="D330" s="183" t="s">
        <v>191</v>
      </c>
      <c r="E330" s="192" t="s">
        <v>1</v>
      </c>
      <c r="F330" s="193" t="s">
        <v>281</v>
      </c>
      <c r="H330" s="194">
        <v>14.3</v>
      </c>
      <c r="I330" s="195"/>
      <c r="L330" s="191"/>
      <c r="M330" s="196"/>
      <c r="N330" s="197"/>
      <c r="O330" s="197"/>
      <c r="P330" s="197"/>
      <c r="Q330" s="197"/>
      <c r="R330" s="197"/>
      <c r="S330" s="197"/>
      <c r="T330" s="198"/>
      <c r="AT330" s="192" t="s">
        <v>191</v>
      </c>
      <c r="AU330" s="192" t="s">
        <v>84</v>
      </c>
      <c r="AV330" s="14" t="s">
        <v>89</v>
      </c>
      <c r="AW330" s="14" t="s">
        <v>28</v>
      </c>
      <c r="AX330" s="14" t="s">
        <v>72</v>
      </c>
      <c r="AY330" s="192" t="s">
        <v>182</v>
      </c>
    </row>
    <row r="331" ht="11" customFormat="1" s="13">
      <c r="B331" s="182"/>
      <c r="D331" s="183" t="s">
        <v>191</v>
      </c>
      <c r="E331" s="184" t="s">
        <v>1</v>
      </c>
      <c r="F331" s="185" t="s">
        <v>263</v>
      </c>
      <c r="H331" s="186">
        <v>1.44</v>
      </c>
      <c r="I331" s="187"/>
      <c r="L331" s="182"/>
      <c r="M331" s="188"/>
      <c r="N331" s="189"/>
      <c r="O331" s="189"/>
      <c r="P331" s="189"/>
      <c r="Q331" s="189"/>
      <c r="R331" s="189"/>
      <c r="S331" s="189"/>
      <c r="T331" s="190"/>
      <c r="AT331" s="184" t="s">
        <v>191</v>
      </c>
      <c r="AU331" s="184" t="s">
        <v>84</v>
      </c>
      <c r="AV331" s="13" t="s">
        <v>84</v>
      </c>
      <c r="AW331" s="13" t="s">
        <v>28</v>
      </c>
      <c r="AX331" s="13" t="s">
        <v>72</v>
      </c>
      <c r="AY331" s="184" t="s">
        <v>182</v>
      </c>
    </row>
    <row r="332" ht="11" customFormat="1" s="14">
      <c r="B332" s="191"/>
      <c r="D332" s="183" t="s">
        <v>191</v>
      </c>
      <c r="E332" s="192" t="s">
        <v>1</v>
      </c>
      <c r="F332" s="193" t="s">
        <v>317</v>
      </c>
      <c r="H332" s="194">
        <v>1.44</v>
      </c>
      <c r="I332" s="195"/>
      <c r="L332" s="191"/>
      <c r="M332" s="196"/>
      <c r="N332" s="197"/>
      <c r="O332" s="197"/>
      <c r="P332" s="197"/>
      <c r="Q332" s="197"/>
      <c r="R332" s="197"/>
      <c r="S332" s="197"/>
      <c r="T332" s="198"/>
      <c r="AT332" s="192" t="s">
        <v>191</v>
      </c>
      <c r="AU332" s="192" t="s">
        <v>84</v>
      </c>
      <c r="AV332" s="14" t="s">
        <v>89</v>
      </c>
      <c r="AW332" s="14" t="s">
        <v>28</v>
      </c>
      <c r="AX332" s="14" t="s">
        <v>72</v>
      </c>
      <c r="AY332" s="192" t="s">
        <v>182</v>
      </c>
    </row>
    <row r="333" ht="11" customFormat="1" s="13">
      <c r="B333" s="182"/>
      <c r="D333" s="183" t="s">
        <v>191</v>
      </c>
      <c r="E333" s="184" t="s">
        <v>1</v>
      </c>
      <c r="F333" s="185" t="s">
        <v>315</v>
      </c>
      <c r="H333" s="186">
        <v>41.97</v>
      </c>
      <c r="I333" s="187"/>
      <c r="L333" s="182"/>
      <c r="M333" s="188"/>
      <c r="N333" s="189"/>
      <c r="O333" s="189"/>
      <c r="P333" s="189"/>
      <c r="Q333" s="189"/>
      <c r="R333" s="189"/>
      <c r="S333" s="189"/>
      <c r="T333" s="190"/>
      <c r="AT333" s="184" t="s">
        <v>191</v>
      </c>
      <c r="AU333" s="184" t="s">
        <v>84</v>
      </c>
      <c r="AV333" s="13" t="s">
        <v>84</v>
      </c>
      <c r="AW333" s="13" t="s">
        <v>28</v>
      </c>
      <c r="AX333" s="13" t="s">
        <v>72</v>
      </c>
      <c r="AY333" s="184" t="s">
        <v>182</v>
      </c>
    </row>
    <row r="334" ht="11" customFormat="1" s="14">
      <c r="B334" s="191"/>
      <c r="D334" s="183" t="s">
        <v>191</v>
      </c>
      <c r="E334" s="192" t="s">
        <v>1</v>
      </c>
      <c r="F334" s="193" t="s">
        <v>284</v>
      </c>
      <c r="H334" s="194">
        <v>41.97</v>
      </c>
      <c r="I334" s="195"/>
      <c r="L334" s="191"/>
      <c r="M334" s="196"/>
      <c r="N334" s="197"/>
      <c r="O334" s="197"/>
      <c r="P334" s="197"/>
      <c r="Q334" s="197"/>
      <c r="R334" s="197"/>
      <c r="S334" s="197"/>
      <c r="T334" s="198"/>
      <c r="AT334" s="192" t="s">
        <v>191</v>
      </c>
      <c r="AU334" s="192" t="s">
        <v>84</v>
      </c>
      <c r="AV334" s="14" t="s">
        <v>89</v>
      </c>
      <c r="AW334" s="14" t="s">
        <v>28</v>
      </c>
      <c r="AX334" s="14" t="s">
        <v>72</v>
      </c>
      <c r="AY334" s="192" t="s">
        <v>182</v>
      </c>
    </row>
    <row r="335" ht="11" customFormat="1" s="13">
      <c r="B335" s="182"/>
      <c r="D335" s="183" t="s">
        <v>191</v>
      </c>
      <c r="E335" s="184" t="s">
        <v>1</v>
      </c>
      <c r="F335" s="185" t="s">
        <v>263</v>
      </c>
      <c r="H335" s="186">
        <v>1.44</v>
      </c>
      <c r="I335" s="187"/>
      <c r="L335" s="182"/>
      <c r="M335" s="188"/>
      <c r="N335" s="189"/>
      <c r="O335" s="189"/>
      <c r="P335" s="189"/>
      <c r="Q335" s="189"/>
      <c r="R335" s="189"/>
      <c r="S335" s="189"/>
      <c r="T335" s="190"/>
      <c r="AT335" s="184" t="s">
        <v>191</v>
      </c>
      <c r="AU335" s="184" t="s">
        <v>84</v>
      </c>
      <c r="AV335" s="13" t="s">
        <v>84</v>
      </c>
      <c r="AW335" s="13" t="s">
        <v>28</v>
      </c>
      <c r="AX335" s="13" t="s">
        <v>72</v>
      </c>
      <c r="AY335" s="184" t="s">
        <v>182</v>
      </c>
    </row>
    <row r="336" ht="11" customFormat="1" s="14">
      <c r="B336" s="191"/>
      <c r="D336" s="183" t="s">
        <v>191</v>
      </c>
      <c r="E336" s="192" t="s">
        <v>1</v>
      </c>
      <c r="F336" s="193" t="s">
        <v>285</v>
      </c>
      <c r="H336" s="194">
        <v>1.44</v>
      </c>
      <c r="I336" s="195"/>
      <c r="L336" s="191"/>
      <c r="M336" s="196"/>
      <c r="N336" s="197"/>
      <c r="O336" s="197"/>
      <c r="P336" s="197"/>
      <c r="Q336" s="197"/>
      <c r="R336" s="197"/>
      <c r="S336" s="197"/>
      <c r="T336" s="198"/>
      <c r="AT336" s="192" t="s">
        <v>191</v>
      </c>
      <c r="AU336" s="192" t="s">
        <v>84</v>
      </c>
      <c r="AV336" s="14" t="s">
        <v>89</v>
      </c>
      <c r="AW336" s="14" t="s">
        <v>28</v>
      </c>
      <c r="AX336" s="14" t="s">
        <v>72</v>
      </c>
      <c r="AY336" s="192" t="s">
        <v>182</v>
      </c>
    </row>
    <row r="337" ht="11" customFormat="1" s="13">
      <c r="B337" s="182"/>
      <c r="D337" s="183" t="s">
        <v>191</v>
      </c>
      <c r="E337" s="184" t="s">
        <v>1</v>
      </c>
      <c r="F337" s="185" t="s">
        <v>318</v>
      </c>
      <c r="H337" s="186">
        <v>0.563</v>
      </c>
      <c r="I337" s="187"/>
      <c r="L337" s="182"/>
      <c r="M337" s="188"/>
      <c r="N337" s="189"/>
      <c r="O337" s="189"/>
      <c r="P337" s="189"/>
      <c r="Q337" s="189"/>
      <c r="R337" s="189"/>
      <c r="S337" s="189"/>
      <c r="T337" s="190"/>
      <c r="AT337" s="184" t="s">
        <v>191</v>
      </c>
      <c r="AU337" s="184" t="s">
        <v>84</v>
      </c>
      <c r="AV337" s="13" t="s">
        <v>84</v>
      </c>
      <c r="AW337" s="13" t="s">
        <v>28</v>
      </c>
      <c r="AX337" s="13" t="s">
        <v>72</v>
      </c>
      <c r="AY337" s="184" t="s">
        <v>182</v>
      </c>
    </row>
    <row r="338" ht="11" customFormat="1" s="14">
      <c r="B338" s="191"/>
      <c r="D338" s="183" t="s">
        <v>191</v>
      </c>
      <c r="E338" s="192" t="s">
        <v>1</v>
      </c>
      <c r="F338" s="193" t="s">
        <v>287</v>
      </c>
      <c r="H338" s="194">
        <v>0.563</v>
      </c>
      <c r="I338" s="195"/>
      <c r="L338" s="191"/>
      <c r="M338" s="196"/>
      <c r="N338" s="197"/>
      <c r="O338" s="197"/>
      <c r="P338" s="197"/>
      <c r="Q338" s="197"/>
      <c r="R338" s="197"/>
      <c r="S338" s="197"/>
      <c r="T338" s="198"/>
      <c r="AT338" s="192" t="s">
        <v>191</v>
      </c>
      <c r="AU338" s="192" t="s">
        <v>84</v>
      </c>
      <c r="AV338" s="14" t="s">
        <v>89</v>
      </c>
      <c r="AW338" s="14" t="s">
        <v>28</v>
      </c>
      <c r="AX338" s="14" t="s">
        <v>72</v>
      </c>
      <c r="AY338" s="192" t="s">
        <v>182</v>
      </c>
    </row>
    <row r="339" ht="11" customFormat="1" s="13">
      <c r="B339" s="182"/>
      <c r="D339" s="183" t="s">
        <v>191</v>
      </c>
      <c r="E339" s="184" t="s">
        <v>1</v>
      </c>
      <c r="F339" s="185" t="s">
        <v>319</v>
      </c>
      <c r="H339" s="186">
        <v>18.8</v>
      </c>
      <c r="I339" s="187"/>
      <c r="L339" s="182"/>
      <c r="M339" s="188"/>
      <c r="N339" s="189"/>
      <c r="O339" s="189"/>
      <c r="P339" s="189"/>
      <c r="Q339" s="189"/>
      <c r="R339" s="189"/>
      <c r="S339" s="189"/>
      <c r="T339" s="190"/>
      <c r="AT339" s="184" t="s">
        <v>191</v>
      </c>
      <c r="AU339" s="184" t="s">
        <v>84</v>
      </c>
      <c r="AV339" s="13" t="s">
        <v>84</v>
      </c>
      <c r="AW339" s="13" t="s">
        <v>28</v>
      </c>
      <c r="AX339" s="13" t="s">
        <v>72</v>
      </c>
      <c r="AY339" s="184" t="s">
        <v>182</v>
      </c>
    </row>
    <row r="340" ht="11" customFormat="1" s="14">
      <c r="B340" s="191"/>
      <c r="D340" s="183" t="s">
        <v>191</v>
      </c>
      <c r="E340" s="192" t="s">
        <v>1</v>
      </c>
      <c r="F340" s="193" t="s">
        <v>289</v>
      </c>
      <c r="H340" s="194">
        <v>18.8</v>
      </c>
      <c r="I340" s="195"/>
      <c r="L340" s="191"/>
      <c r="M340" s="196"/>
      <c r="N340" s="197"/>
      <c r="O340" s="197"/>
      <c r="P340" s="197"/>
      <c r="Q340" s="197"/>
      <c r="R340" s="197"/>
      <c r="S340" s="197"/>
      <c r="T340" s="198"/>
      <c r="AT340" s="192" t="s">
        <v>191</v>
      </c>
      <c r="AU340" s="192" t="s">
        <v>84</v>
      </c>
      <c r="AV340" s="14" t="s">
        <v>89</v>
      </c>
      <c r="AW340" s="14" t="s">
        <v>28</v>
      </c>
      <c r="AX340" s="14" t="s">
        <v>72</v>
      </c>
      <c r="AY340" s="192" t="s">
        <v>182</v>
      </c>
    </row>
    <row r="341" ht="11" customFormat="1" s="13">
      <c r="B341" s="182"/>
      <c r="D341" s="183" t="s">
        <v>191</v>
      </c>
      <c r="E341" s="184" t="s">
        <v>1</v>
      </c>
      <c r="F341" s="185" t="s">
        <v>320</v>
      </c>
      <c r="H341" s="186">
        <v>0.135</v>
      </c>
      <c r="I341" s="187"/>
      <c r="L341" s="182"/>
      <c r="M341" s="188"/>
      <c r="N341" s="189"/>
      <c r="O341" s="189"/>
      <c r="P341" s="189"/>
      <c r="Q341" s="189"/>
      <c r="R341" s="189"/>
      <c r="S341" s="189"/>
      <c r="T341" s="190"/>
      <c r="AT341" s="184" t="s">
        <v>191</v>
      </c>
      <c r="AU341" s="184" t="s">
        <v>84</v>
      </c>
      <c r="AV341" s="13" t="s">
        <v>84</v>
      </c>
      <c r="AW341" s="13" t="s">
        <v>28</v>
      </c>
      <c r="AX341" s="13" t="s">
        <v>72</v>
      </c>
      <c r="AY341" s="184" t="s">
        <v>182</v>
      </c>
    </row>
    <row r="342" ht="11" customFormat="1" s="14">
      <c r="B342" s="191"/>
      <c r="D342" s="183" t="s">
        <v>191</v>
      </c>
      <c r="E342" s="192" t="s">
        <v>1</v>
      </c>
      <c r="F342" s="193" t="s">
        <v>291</v>
      </c>
      <c r="H342" s="194">
        <v>0.135</v>
      </c>
      <c r="I342" s="195"/>
      <c r="L342" s="191"/>
      <c r="M342" s="196"/>
      <c r="N342" s="197"/>
      <c r="O342" s="197"/>
      <c r="P342" s="197"/>
      <c r="Q342" s="197"/>
      <c r="R342" s="197"/>
      <c r="S342" s="197"/>
      <c r="T342" s="198"/>
      <c r="AT342" s="192" t="s">
        <v>191</v>
      </c>
      <c r="AU342" s="192" t="s">
        <v>84</v>
      </c>
      <c r="AV342" s="14" t="s">
        <v>89</v>
      </c>
      <c r="AW342" s="14" t="s">
        <v>28</v>
      </c>
      <c r="AX342" s="14" t="s">
        <v>72</v>
      </c>
      <c r="AY342" s="192" t="s">
        <v>182</v>
      </c>
    </row>
    <row r="343" ht="11" customFormat="1" s="13">
      <c r="B343" s="182"/>
      <c r="D343" s="183" t="s">
        <v>191</v>
      </c>
      <c r="E343" s="184" t="s">
        <v>1</v>
      </c>
      <c r="F343" s="185" t="s">
        <v>263</v>
      </c>
      <c r="H343" s="186">
        <v>1.44</v>
      </c>
      <c r="I343" s="187"/>
      <c r="L343" s="182"/>
      <c r="M343" s="188"/>
      <c r="N343" s="189"/>
      <c r="O343" s="189"/>
      <c r="P343" s="189"/>
      <c r="Q343" s="189"/>
      <c r="R343" s="189"/>
      <c r="S343" s="189"/>
      <c r="T343" s="190"/>
      <c r="AT343" s="184" t="s">
        <v>191</v>
      </c>
      <c r="AU343" s="184" t="s">
        <v>84</v>
      </c>
      <c r="AV343" s="13" t="s">
        <v>84</v>
      </c>
      <c r="AW343" s="13" t="s">
        <v>28</v>
      </c>
      <c r="AX343" s="13" t="s">
        <v>72</v>
      </c>
      <c r="AY343" s="184" t="s">
        <v>182</v>
      </c>
    </row>
    <row r="344" ht="11" customFormat="1" s="14">
      <c r="B344" s="191"/>
      <c r="D344" s="183" t="s">
        <v>191</v>
      </c>
      <c r="E344" s="192" t="s">
        <v>1</v>
      </c>
      <c r="F344" s="193" t="s">
        <v>292</v>
      </c>
      <c r="H344" s="194">
        <v>1.44</v>
      </c>
      <c r="I344" s="195"/>
      <c r="L344" s="191"/>
      <c r="M344" s="196"/>
      <c r="N344" s="197"/>
      <c r="O344" s="197"/>
      <c r="P344" s="197"/>
      <c r="Q344" s="197"/>
      <c r="R344" s="197"/>
      <c r="S344" s="197"/>
      <c r="T344" s="198"/>
      <c r="AT344" s="192" t="s">
        <v>191</v>
      </c>
      <c r="AU344" s="192" t="s">
        <v>84</v>
      </c>
      <c r="AV344" s="14" t="s">
        <v>89</v>
      </c>
      <c r="AW344" s="14" t="s">
        <v>28</v>
      </c>
      <c r="AX344" s="14" t="s">
        <v>72</v>
      </c>
      <c r="AY344" s="192" t="s">
        <v>182</v>
      </c>
    </row>
    <row r="345" ht="11" customFormat="1" s="13">
      <c r="B345" s="182"/>
      <c r="D345" s="183" t="s">
        <v>191</v>
      </c>
      <c r="E345" s="184" t="s">
        <v>1</v>
      </c>
      <c r="F345" s="185" t="s">
        <v>321</v>
      </c>
      <c r="H345" s="186">
        <v>3.938</v>
      </c>
      <c r="I345" s="187"/>
      <c r="L345" s="182"/>
      <c r="M345" s="188"/>
      <c r="N345" s="189"/>
      <c r="O345" s="189"/>
      <c r="P345" s="189"/>
      <c r="Q345" s="189"/>
      <c r="R345" s="189"/>
      <c r="S345" s="189"/>
      <c r="T345" s="190"/>
      <c r="AT345" s="184" t="s">
        <v>191</v>
      </c>
      <c r="AU345" s="184" t="s">
        <v>84</v>
      </c>
      <c r="AV345" s="13" t="s">
        <v>84</v>
      </c>
      <c r="AW345" s="13" t="s">
        <v>28</v>
      </c>
      <c r="AX345" s="13" t="s">
        <v>72</v>
      </c>
      <c r="AY345" s="184" t="s">
        <v>182</v>
      </c>
    </row>
    <row r="346" ht="11" customFormat="1" s="14">
      <c r="B346" s="191"/>
      <c r="D346" s="183" t="s">
        <v>191</v>
      </c>
      <c r="E346" s="192" t="s">
        <v>1</v>
      </c>
      <c r="F346" s="193" t="s">
        <v>294</v>
      </c>
      <c r="H346" s="194">
        <v>3.938</v>
      </c>
      <c r="I346" s="195"/>
      <c r="L346" s="191"/>
      <c r="M346" s="196"/>
      <c r="N346" s="197"/>
      <c r="O346" s="197"/>
      <c r="P346" s="197"/>
      <c r="Q346" s="197"/>
      <c r="R346" s="197"/>
      <c r="S346" s="197"/>
      <c r="T346" s="198"/>
      <c r="AT346" s="192" t="s">
        <v>191</v>
      </c>
      <c r="AU346" s="192" t="s">
        <v>84</v>
      </c>
      <c r="AV346" s="14" t="s">
        <v>89</v>
      </c>
      <c r="AW346" s="14" t="s">
        <v>28</v>
      </c>
      <c r="AX346" s="14" t="s">
        <v>72</v>
      </c>
      <c r="AY346" s="192" t="s">
        <v>182</v>
      </c>
    </row>
    <row r="347" ht="11" customFormat="1" s="13">
      <c r="B347" s="182"/>
      <c r="D347" s="183" t="s">
        <v>191</v>
      </c>
      <c r="E347" s="184" t="s">
        <v>1</v>
      </c>
      <c r="F347" s="185" t="s">
        <v>322</v>
      </c>
      <c r="H347" s="186">
        <v>2.25</v>
      </c>
      <c r="I347" s="187"/>
      <c r="L347" s="182"/>
      <c r="M347" s="188"/>
      <c r="N347" s="189"/>
      <c r="O347" s="189"/>
      <c r="P347" s="189"/>
      <c r="Q347" s="189"/>
      <c r="R347" s="189"/>
      <c r="S347" s="189"/>
      <c r="T347" s="190"/>
      <c r="AT347" s="184" t="s">
        <v>191</v>
      </c>
      <c r="AU347" s="184" t="s">
        <v>84</v>
      </c>
      <c r="AV347" s="13" t="s">
        <v>84</v>
      </c>
      <c r="AW347" s="13" t="s">
        <v>28</v>
      </c>
      <c r="AX347" s="13" t="s">
        <v>72</v>
      </c>
      <c r="AY347" s="184" t="s">
        <v>182</v>
      </c>
    </row>
    <row r="348" ht="11" customFormat="1" s="14">
      <c r="B348" s="191"/>
      <c r="D348" s="183" t="s">
        <v>191</v>
      </c>
      <c r="E348" s="192" t="s">
        <v>1</v>
      </c>
      <c r="F348" s="193" t="s">
        <v>323</v>
      </c>
      <c r="H348" s="194">
        <v>2.25</v>
      </c>
      <c r="I348" s="195"/>
      <c r="L348" s="191"/>
      <c r="M348" s="196"/>
      <c r="N348" s="197"/>
      <c r="O348" s="197"/>
      <c r="P348" s="197"/>
      <c r="Q348" s="197"/>
      <c r="R348" s="197"/>
      <c r="S348" s="197"/>
      <c r="T348" s="198"/>
      <c r="AT348" s="192" t="s">
        <v>191</v>
      </c>
      <c r="AU348" s="192" t="s">
        <v>84</v>
      </c>
      <c r="AV348" s="14" t="s">
        <v>89</v>
      </c>
      <c r="AW348" s="14" t="s">
        <v>28</v>
      </c>
      <c r="AX348" s="14" t="s">
        <v>72</v>
      </c>
      <c r="AY348" s="192" t="s">
        <v>182</v>
      </c>
    </row>
    <row r="349" ht="11" customFormat="1" s="13">
      <c r="B349" s="182"/>
      <c r="D349" s="183" t="s">
        <v>191</v>
      </c>
      <c r="E349" s="184" t="s">
        <v>1</v>
      </c>
      <c r="F349" s="185" t="s">
        <v>263</v>
      </c>
      <c r="H349" s="186">
        <v>1.44</v>
      </c>
      <c r="I349" s="187"/>
      <c r="L349" s="182"/>
      <c r="M349" s="188"/>
      <c r="N349" s="189"/>
      <c r="O349" s="189"/>
      <c r="P349" s="189"/>
      <c r="Q349" s="189"/>
      <c r="R349" s="189"/>
      <c r="S349" s="189"/>
      <c r="T349" s="190"/>
      <c r="AT349" s="184" t="s">
        <v>191</v>
      </c>
      <c r="AU349" s="184" t="s">
        <v>84</v>
      </c>
      <c r="AV349" s="13" t="s">
        <v>84</v>
      </c>
      <c r="AW349" s="13" t="s">
        <v>28</v>
      </c>
      <c r="AX349" s="13" t="s">
        <v>72</v>
      </c>
      <c r="AY349" s="184" t="s">
        <v>182</v>
      </c>
    </row>
    <row r="350" ht="11" customFormat="1" s="14">
      <c r="B350" s="191"/>
      <c r="D350" s="183" t="s">
        <v>191</v>
      </c>
      <c r="E350" s="192" t="s">
        <v>1</v>
      </c>
      <c r="F350" s="193" t="s">
        <v>297</v>
      </c>
      <c r="H350" s="194">
        <v>1.44</v>
      </c>
      <c r="I350" s="195"/>
      <c r="L350" s="191"/>
      <c r="M350" s="196"/>
      <c r="N350" s="197"/>
      <c r="O350" s="197"/>
      <c r="P350" s="197"/>
      <c r="Q350" s="197"/>
      <c r="R350" s="197"/>
      <c r="S350" s="197"/>
      <c r="T350" s="198"/>
      <c r="AT350" s="192" t="s">
        <v>191</v>
      </c>
      <c r="AU350" s="192" t="s">
        <v>84</v>
      </c>
      <c r="AV350" s="14" t="s">
        <v>89</v>
      </c>
      <c r="AW350" s="14" t="s">
        <v>28</v>
      </c>
      <c r="AX350" s="14" t="s">
        <v>72</v>
      </c>
      <c r="AY350" s="192" t="s">
        <v>182</v>
      </c>
    </row>
    <row r="351" ht="11" customFormat="1" s="13">
      <c r="B351" s="182"/>
      <c r="D351" s="183" t="s">
        <v>191</v>
      </c>
      <c r="E351" s="184" t="s">
        <v>1</v>
      </c>
      <c r="F351" s="185" t="s">
        <v>263</v>
      </c>
      <c r="H351" s="186">
        <v>1.44</v>
      </c>
      <c r="I351" s="187"/>
      <c r="L351" s="182"/>
      <c r="M351" s="188"/>
      <c r="N351" s="189"/>
      <c r="O351" s="189"/>
      <c r="P351" s="189"/>
      <c r="Q351" s="189"/>
      <c r="R351" s="189"/>
      <c r="S351" s="189"/>
      <c r="T351" s="190"/>
      <c r="AT351" s="184" t="s">
        <v>191</v>
      </c>
      <c r="AU351" s="184" t="s">
        <v>84</v>
      </c>
      <c r="AV351" s="13" t="s">
        <v>84</v>
      </c>
      <c r="AW351" s="13" t="s">
        <v>28</v>
      </c>
      <c r="AX351" s="13" t="s">
        <v>72</v>
      </c>
      <c r="AY351" s="184" t="s">
        <v>182</v>
      </c>
    </row>
    <row r="352" ht="11" customFormat="1" s="14">
      <c r="B352" s="191"/>
      <c r="D352" s="183" t="s">
        <v>191</v>
      </c>
      <c r="E352" s="192" t="s">
        <v>1</v>
      </c>
      <c r="F352" s="193" t="s">
        <v>298</v>
      </c>
      <c r="H352" s="194">
        <v>1.44</v>
      </c>
      <c r="I352" s="195"/>
      <c r="L352" s="191"/>
      <c r="M352" s="196"/>
      <c r="N352" s="197"/>
      <c r="O352" s="197"/>
      <c r="P352" s="197"/>
      <c r="Q352" s="197"/>
      <c r="R352" s="197"/>
      <c r="S352" s="197"/>
      <c r="T352" s="198"/>
      <c r="AT352" s="192" t="s">
        <v>191</v>
      </c>
      <c r="AU352" s="192" t="s">
        <v>84</v>
      </c>
      <c r="AV352" s="14" t="s">
        <v>89</v>
      </c>
      <c r="AW352" s="14" t="s">
        <v>28</v>
      </c>
      <c r="AX352" s="14" t="s">
        <v>72</v>
      </c>
      <c r="AY352" s="192" t="s">
        <v>182</v>
      </c>
    </row>
    <row r="353" ht="11" customFormat="1" s="13">
      <c r="B353" s="182"/>
      <c r="D353" s="183" t="s">
        <v>191</v>
      </c>
      <c r="E353" s="184" t="s">
        <v>1</v>
      </c>
      <c r="F353" s="185" t="s">
        <v>263</v>
      </c>
      <c r="H353" s="186">
        <v>1.44</v>
      </c>
      <c r="I353" s="187"/>
      <c r="L353" s="182"/>
      <c r="M353" s="188"/>
      <c r="N353" s="189"/>
      <c r="O353" s="189"/>
      <c r="P353" s="189"/>
      <c r="Q353" s="189"/>
      <c r="R353" s="189"/>
      <c r="S353" s="189"/>
      <c r="T353" s="190"/>
      <c r="AT353" s="184" t="s">
        <v>191</v>
      </c>
      <c r="AU353" s="184" t="s">
        <v>84</v>
      </c>
      <c r="AV353" s="13" t="s">
        <v>84</v>
      </c>
      <c r="AW353" s="13" t="s">
        <v>28</v>
      </c>
      <c r="AX353" s="13" t="s">
        <v>72</v>
      </c>
      <c r="AY353" s="184" t="s">
        <v>182</v>
      </c>
    </row>
    <row r="354" ht="11" customFormat="1" s="14">
      <c r="B354" s="191"/>
      <c r="D354" s="183" t="s">
        <v>191</v>
      </c>
      <c r="E354" s="192" t="s">
        <v>1</v>
      </c>
      <c r="F354" s="193" t="s">
        <v>299</v>
      </c>
      <c r="H354" s="194">
        <v>1.44</v>
      </c>
      <c r="I354" s="195"/>
      <c r="L354" s="191"/>
      <c r="M354" s="196"/>
      <c r="N354" s="197"/>
      <c r="O354" s="197"/>
      <c r="P354" s="197"/>
      <c r="Q354" s="197"/>
      <c r="R354" s="197"/>
      <c r="S354" s="197"/>
      <c r="T354" s="198"/>
      <c r="AT354" s="192" t="s">
        <v>191</v>
      </c>
      <c r="AU354" s="192" t="s">
        <v>84</v>
      </c>
      <c r="AV354" s="14" t="s">
        <v>89</v>
      </c>
      <c r="AW354" s="14" t="s">
        <v>28</v>
      </c>
      <c r="AX354" s="14" t="s">
        <v>72</v>
      </c>
      <c r="AY354" s="192" t="s">
        <v>182</v>
      </c>
    </row>
    <row r="355" ht="11" customFormat="1" s="13">
      <c r="B355" s="182"/>
      <c r="D355" s="183" t="s">
        <v>191</v>
      </c>
      <c r="E355" s="184" t="s">
        <v>1</v>
      </c>
      <c r="F355" s="185" t="s">
        <v>324</v>
      </c>
      <c r="H355" s="186">
        <v>35.63</v>
      </c>
      <c r="I355" s="187"/>
      <c r="L355" s="182"/>
      <c r="M355" s="188"/>
      <c r="N355" s="189"/>
      <c r="O355" s="189"/>
      <c r="P355" s="189"/>
      <c r="Q355" s="189"/>
      <c r="R355" s="189"/>
      <c r="S355" s="189"/>
      <c r="T355" s="190"/>
      <c r="AT355" s="184" t="s">
        <v>191</v>
      </c>
      <c r="AU355" s="184" t="s">
        <v>84</v>
      </c>
      <c r="AV355" s="13" t="s">
        <v>84</v>
      </c>
      <c r="AW355" s="13" t="s">
        <v>28</v>
      </c>
      <c r="AX355" s="13" t="s">
        <v>72</v>
      </c>
      <c r="AY355" s="184" t="s">
        <v>182</v>
      </c>
    </row>
    <row r="356" ht="11" customFormat="1" s="14">
      <c r="B356" s="191"/>
      <c r="D356" s="183" t="s">
        <v>191</v>
      </c>
      <c r="E356" s="192" t="s">
        <v>1</v>
      </c>
      <c r="F356" s="193" t="s">
        <v>301</v>
      </c>
      <c r="H356" s="194">
        <v>35.63</v>
      </c>
      <c r="I356" s="195"/>
      <c r="L356" s="191"/>
      <c r="M356" s="196"/>
      <c r="N356" s="197"/>
      <c r="O356" s="197"/>
      <c r="P356" s="197"/>
      <c r="Q356" s="197"/>
      <c r="R356" s="197"/>
      <c r="S356" s="197"/>
      <c r="T356" s="198"/>
      <c r="AT356" s="192" t="s">
        <v>191</v>
      </c>
      <c r="AU356" s="192" t="s">
        <v>84</v>
      </c>
      <c r="AV356" s="14" t="s">
        <v>89</v>
      </c>
      <c r="AW356" s="14" t="s">
        <v>28</v>
      </c>
      <c r="AX356" s="14" t="s">
        <v>72</v>
      </c>
      <c r="AY356" s="192" t="s">
        <v>182</v>
      </c>
    </row>
    <row r="357" ht="11" customFormat="1" s="13">
      <c r="B357" s="182"/>
      <c r="D357" s="183" t="s">
        <v>191</v>
      </c>
      <c r="E357" s="184" t="s">
        <v>1</v>
      </c>
      <c r="F357" s="185" t="s">
        <v>263</v>
      </c>
      <c r="H357" s="186">
        <v>1.44</v>
      </c>
      <c r="I357" s="187"/>
      <c r="L357" s="182"/>
      <c r="M357" s="188"/>
      <c r="N357" s="189"/>
      <c r="O357" s="189"/>
      <c r="P357" s="189"/>
      <c r="Q357" s="189"/>
      <c r="R357" s="189"/>
      <c r="S357" s="189"/>
      <c r="T357" s="190"/>
      <c r="AT357" s="184" t="s">
        <v>191</v>
      </c>
      <c r="AU357" s="184" t="s">
        <v>84</v>
      </c>
      <c r="AV357" s="13" t="s">
        <v>84</v>
      </c>
      <c r="AW357" s="13" t="s">
        <v>28</v>
      </c>
      <c r="AX357" s="13" t="s">
        <v>72</v>
      </c>
      <c r="AY357" s="184" t="s">
        <v>182</v>
      </c>
    </row>
    <row r="358" ht="11" customFormat="1" s="14">
      <c r="B358" s="191"/>
      <c r="D358" s="183" t="s">
        <v>191</v>
      </c>
      <c r="E358" s="192" t="s">
        <v>1</v>
      </c>
      <c r="F358" s="193" t="s">
        <v>302</v>
      </c>
      <c r="H358" s="194">
        <v>1.44</v>
      </c>
      <c r="I358" s="195"/>
      <c r="L358" s="191"/>
      <c r="M358" s="196"/>
      <c r="N358" s="197"/>
      <c r="O358" s="197"/>
      <c r="P358" s="197"/>
      <c r="Q358" s="197"/>
      <c r="R358" s="197"/>
      <c r="S358" s="197"/>
      <c r="T358" s="198"/>
      <c r="AT358" s="192" t="s">
        <v>191</v>
      </c>
      <c r="AU358" s="192" t="s">
        <v>84</v>
      </c>
      <c r="AV358" s="14" t="s">
        <v>89</v>
      </c>
      <c r="AW358" s="14" t="s">
        <v>28</v>
      </c>
      <c r="AX358" s="14" t="s">
        <v>72</v>
      </c>
      <c r="AY358" s="192" t="s">
        <v>182</v>
      </c>
    </row>
    <row r="359" ht="11" customFormat="1" s="15">
      <c r="B359" s="199"/>
      <c r="D359" s="183" t="s">
        <v>191</v>
      </c>
      <c r="E359" s="200" t="s">
        <v>1</v>
      </c>
      <c r="F359" s="201" t="s">
        <v>251</v>
      </c>
      <c r="H359" s="202">
        <v>401.88399999999996</v>
      </c>
      <c r="I359" s="203"/>
      <c r="L359" s="199"/>
      <c r="M359" s="204"/>
      <c r="N359" s="205"/>
      <c r="O359" s="205"/>
      <c r="P359" s="205"/>
      <c r="Q359" s="205"/>
      <c r="R359" s="205"/>
      <c r="S359" s="205"/>
      <c r="T359" s="206"/>
      <c r="AT359" s="200" t="s">
        <v>191</v>
      </c>
      <c r="AU359" s="200" t="s">
        <v>84</v>
      </c>
      <c r="AV359" s="15" t="s">
        <v>189</v>
      </c>
      <c r="AW359" s="15" t="s">
        <v>28</v>
      </c>
      <c r="AX359" s="15" t="s">
        <v>79</v>
      </c>
      <c r="AY359" s="200" t="s">
        <v>182</v>
      </c>
    </row>
    <row r="360" customHeight="1" ht="33" customFormat="1" s="2">
      <c r="A360" s="33"/>
      <c r="B360" s="167"/>
      <c r="C360" s="168" t="s">
        <v>249</v>
      </c>
      <c r="D360" s="168" t="s">
        <v>185</v>
      </c>
      <c r="E360" s="169" t="s">
        <v>325</v>
      </c>
      <c r="F360" s="170" t="s">
        <v>326</v>
      </c>
      <c r="G360" s="171" t="s">
        <v>327</v>
      </c>
      <c r="H360" s="172">
        <v>108</v>
      </c>
      <c r="I360" s="173"/>
      <c r="J360" s="172">
        <f>ROUND(I360*H360,3)</f>
        <v>0</v>
      </c>
      <c r="K360" s="174"/>
      <c r="L360" s="34"/>
      <c r="M360" s="175" t="s">
        <v>1</v>
      </c>
      <c r="N360" s="176" t="s">
        <v>38</v>
      </c>
      <c r="O360" s="59"/>
      <c r="P360" s="177">
        <f>O360*H360</f>
        <v>0</v>
      </c>
      <c r="Q360" s="177">
        <v>0</v>
      </c>
      <c r="R360" s="177">
        <f>Q360*H360</f>
        <v>0</v>
      </c>
      <c r="S360" s="177">
        <v>2.4E-2</v>
      </c>
      <c r="T360" s="178">
        <f>S360*H360</f>
        <v>2.592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79" t="s">
        <v>189</v>
      </c>
      <c r="AT360" s="179" t="s">
        <v>185</v>
      </c>
      <c r="AU360" s="179" t="s">
        <v>84</v>
      </c>
      <c r="AY360" s="18" t="s">
        <v>182</v>
      </c>
      <c r="BE360" s="180">
        <f>IF(N360="základná",J360,0)</f>
        <v>0</v>
      </c>
      <c r="BF360" s="180">
        <f>IF(N360="znížená",J360,0)</f>
        <v>0</v>
      </c>
      <c r="BG360" s="180">
        <f>IF(N360="zákl. prenesená",J360,0)</f>
        <v>0</v>
      </c>
      <c r="BH360" s="180">
        <f>IF(N360="zníž. prenesená",J360,0)</f>
        <v>0</v>
      </c>
      <c r="BI360" s="180">
        <f>IF(N360="nulová",J360,0)</f>
        <v>0</v>
      </c>
      <c r="BJ360" s="18" t="s">
        <v>84</v>
      </c>
      <c r="BK360" s="181">
        <f>ROUND(I360*H360,3)</f>
        <v>0</v>
      </c>
      <c r="BL360" s="18" t="s">
        <v>189</v>
      </c>
      <c r="BM360" s="179" t="s">
        <v>328</v>
      </c>
    </row>
    <row r="361" ht="11" customFormat="1" s="13">
      <c r="B361" s="182"/>
      <c r="D361" s="183" t="s">
        <v>191</v>
      </c>
      <c r="E361" s="184" t="s">
        <v>1</v>
      </c>
      <c r="F361" s="185" t="s">
        <v>89</v>
      </c>
      <c r="H361" s="186">
        <v>3</v>
      </c>
      <c r="I361" s="187"/>
      <c r="L361" s="182"/>
      <c r="M361" s="188"/>
      <c r="N361" s="189"/>
      <c r="O361" s="189"/>
      <c r="P361" s="189"/>
      <c r="Q361" s="189"/>
      <c r="R361" s="189"/>
      <c r="S361" s="189"/>
      <c r="T361" s="190"/>
      <c r="AT361" s="184" t="s">
        <v>191</v>
      </c>
      <c r="AU361" s="184" t="s">
        <v>84</v>
      </c>
      <c r="AV361" s="13" t="s">
        <v>84</v>
      </c>
      <c r="AW361" s="13" t="s">
        <v>28</v>
      </c>
      <c r="AX361" s="13" t="s">
        <v>72</v>
      </c>
      <c r="AY361" s="184" t="s">
        <v>182</v>
      </c>
    </row>
    <row r="362" ht="11" customFormat="1" s="14">
      <c r="B362" s="191"/>
      <c r="D362" s="183" t="s">
        <v>191</v>
      </c>
      <c r="E362" s="192" t="s">
        <v>1</v>
      </c>
      <c r="F362" s="193" t="s">
        <v>329</v>
      </c>
      <c r="H362" s="194">
        <v>3</v>
      </c>
      <c r="I362" s="195"/>
      <c r="L362" s="191"/>
      <c r="M362" s="196"/>
      <c r="N362" s="197"/>
      <c r="O362" s="197"/>
      <c r="P362" s="197"/>
      <c r="Q362" s="197"/>
      <c r="R362" s="197"/>
      <c r="S362" s="197"/>
      <c r="T362" s="198"/>
      <c r="AT362" s="192" t="s">
        <v>191</v>
      </c>
      <c r="AU362" s="192" t="s">
        <v>84</v>
      </c>
      <c r="AV362" s="14" t="s">
        <v>89</v>
      </c>
      <c r="AW362" s="14" t="s">
        <v>28</v>
      </c>
      <c r="AX362" s="14" t="s">
        <v>72</v>
      </c>
      <c r="AY362" s="192" t="s">
        <v>182</v>
      </c>
    </row>
    <row r="363" ht="11" customFormat="1" s="13">
      <c r="B363" s="182"/>
      <c r="D363" s="183" t="s">
        <v>191</v>
      </c>
      <c r="E363" s="184" t="s">
        <v>1</v>
      </c>
      <c r="F363" s="185" t="s">
        <v>84</v>
      </c>
      <c r="H363" s="186">
        <v>2</v>
      </c>
      <c r="I363" s="187"/>
      <c r="L363" s="182"/>
      <c r="M363" s="188"/>
      <c r="N363" s="189"/>
      <c r="O363" s="189"/>
      <c r="P363" s="189"/>
      <c r="Q363" s="189"/>
      <c r="R363" s="189"/>
      <c r="S363" s="189"/>
      <c r="T363" s="190"/>
      <c r="AT363" s="184" t="s">
        <v>191</v>
      </c>
      <c r="AU363" s="184" t="s">
        <v>84</v>
      </c>
      <c r="AV363" s="13" t="s">
        <v>84</v>
      </c>
      <c r="AW363" s="13" t="s">
        <v>28</v>
      </c>
      <c r="AX363" s="13" t="s">
        <v>72</v>
      </c>
      <c r="AY363" s="184" t="s">
        <v>182</v>
      </c>
    </row>
    <row r="364" ht="11" customFormat="1" s="14">
      <c r="B364" s="191"/>
      <c r="D364" s="183" t="s">
        <v>191</v>
      </c>
      <c r="E364" s="192" t="s">
        <v>1</v>
      </c>
      <c r="F364" s="193" t="s">
        <v>193</v>
      </c>
      <c r="H364" s="194">
        <v>2</v>
      </c>
      <c r="I364" s="195"/>
      <c r="L364" s="191"/>
      <c r="M364" s="196"/>
      <c r="N364" s="197"/>
      <c r="O364" s="197"/>
      <c r="P364" s="197"/>
      <c r="Q364" s="197"/>
      <c r="R364" s="197"/>
      <c r="S364" s="197"/>
      <c r="T364" s="198"/>
      <c r="AT364" s="192" t="s">
        <v>191</v>
      </c>
      <c r="AU364" s="192" t="s">
        <v>84</v>
      </c>
      <c r="AV364" s="14" t="s">
        <v>89</v>
      </c>
      <c r="AW364" s="14" t="s">
        <v>28</v>
      </c>
      <c r="AX364" s="14" t="s">
        <v>72</v>
      </c>
      <c r="AY364" s="192" t="s">
        <v>182</v>
      </c>
    </row>
    <row r="365" ht="11" customFormat="1" s="13">
      <c r="B365" s="182"/>
      <c r="D365" s="183" t="s">
        <v>191</v>
      </c>
      <c r="E365" s="184" t="s">
        <v>1</v>
      </c>
      <c r="F365" s="185" t="s">
        <v>330</v>
      </c>
      <c r="H365" s="186">
        <v>6</v>
      </c>
      <c r="I365" s="187"/>
      <c r="L365" s="182"/>
      <c r="M365" s="188"/>
      <c r="N365" s="189"/>
      <c r="O365" s="189"/>
      <c r="P365" s="189"/>
      <c r="Q365" s="189"/>
      <c r="R365" s="189"/>
      <c r="S365" s="189"/>
      <c r="T365" s="190"/>
      <c r="AT365" s="184" t="s">
        <v>191</v>
      </c>
      <c r="AU365" s="184" t="s">
        <v>84</v>
      </c>
      <c r="AV365" s="13" t="s">
        <v>84</v>
      </c>
      <c r="AW365" s="13" t="s">
        <v>28</v>
      </c>
      <c r="AX365" s="13" t="s">
        <v>72</v>
      </c>
      <c r="AY365" s="184" t="s">
        <v>182</v>
      </c>
    </row>
    <row r="366" ht="11" customFormat="1" s="14">
      <c r="B366" s="191"/>
      <c r="D366" s="183" t="s">
        <v>191</v>
      </c>
      <c r="E366" s="192" t="s">
        <v>1</v>
      </c>
      <c r="F366" s="193" t="s">
        <v>331</v>
      </c>
      <c r="H366" s="194">
        <v>6</v>
      </c>
      <c r="I366" s="195"/>
      <c r="L366" s="191"/>
      <c r="M366" s="196"/>
      <c r="N366" s="197"/>
      <c r="O366" s="197"/>
      <c r="P366" s="197"/>
      <c r="Q366" s="197"/>
      <c r="R366" s="197"/>
      <c r="S366" s="197"/>
      <c r="T366" s="198"/>
      <c r="AT366" s="192" t="s">
        <v>191</v>
      </c>
      <c r="AU366" s="192" t="s">
        <v>84</v>
      </c>
      <c r="AV366" s="14" t="s">
        <v>89</v>
      </c>
      <c r="AW366" s="14" t="s">
        <v>28</v>
      </c>
      <c r="AX366" s="14" t="s">
        <v>72</v>
      </c>
      <c r="AY366" s="192" t="s">
        <v>182</v>
      </c>
    </row>
    <row r="367" ht="11" customFormat="1" s="13">
      <c r="B367" s="182"/>
      <c r="D367" s="183" t="s">
        <v>191</v>
      </c>
      <c r="E367" s="184" t="s">
        <v>1</v>
      </c>
      <c r="F367" s="185" t="s">
        <v>89</v>
      </c>
      <c r="H367" s="186">
        <v>3</v>
      </c>
      <c r="I367" s="187"/>
      <c r="L367" s="182"/>
      <c r="M367" s="188"/>
      <c r="N367" s="189"/>
      <c r="O367" s="189"/>
      <c r="P367" s="189"/>
      <c r="Q367" s="189"/>
      <c r="R367" s="189"/>
      <c r="S367" s="189"/>
      <c r="T367" s="190"/>
      <c r="AT367" s="184" t="s">
        <v>191</v>
      </c>
      <c r="AU367" s="184" t="s">
        <v>84</v>
      </c>
      <c r="AV367" s="13" t="s">
        <v>84</v>
      </c>
      <c r="AW367" s="13" t="s">
        <v>28</v>
      </c>
      <c r="AX367" s="13" t="s">
        <v>72</v>
      </c>
      <c r="AY367" s="184" t="s">
        <v>182</v>
      </c>
    </row>
    <row r="368" ht="11" customFormat="1" s="14">
      <c r="B368" s="191"/>
      <c r="D368" s="183" t="s">
        <v>191</v>
      </c>
      <c r="E368" s="192" t="s">
        <v>1</v>
      </c>
      <c r="F368" s="193" t="s">
        <v>332</v>
      </c>
      <c r="H368" s="194">
        <v>3</v>
      </c>
      <c r="I368" s="195"/>
      <c r="L368" s="191"/>
      <c r="M368" s="196"/>
      <c r="N368" s="197"/>
      <c r="O368" s="197"/>
      <c r="P368" s="197"/>
      <c r="Q368" s="197"/>
      <c r="R368" s="197"/>
      <c r="S368" s="197"/>
      <c r="T368" s="198"/>
      <c r="AT368" s="192" t="s">
        <v>191</v>
      </c>
      <c r="AU368" s="192" t="s">
        <v>84</v>
      </c>
      <c r="AV368" s="14" t="s">
        <v>89</v>
      </c>
      <c r="AW368" s="14" t="s">
        <v>28</v>
      </c>
      <c r="AX368" s="14" t="s">
        <v>72</v>
      </c>
      <c r="AY368" s="192" t="s">
        <v>182</v>
      </c>
    </row>
    <row r="369" ht="11" customFormat="1" s="13">
      <c r="B369" s="182"/>
      <c r="D369" s="183" t="s">
        <v>191</v>
      </c>
      <c r="E369" s="184" t="s">
        <v>1</v>
      </c>
      <c r="F369" s="185" t="s">
        <v>84</v>
      </c>
      <c r="H369" s="186">
        <v>2</v>
      </c>
      <c r="I369" s="187"/>
      <c r="L369" s="182"/>
      <c r="M369" s="188"/>
      <c r="N369" s="189"/>
      <c r="O369" s="189"/>
      <c r="P369" s="189"/>
      <c r="Q369" s="189"/>
      <c r="R369" s="189"/>
      <c r="S369" s="189"/>
      <c r="T369" s="190"/>
      <c r="AT369" s="184" t="s">
        <v>191</v>
      </c>
      <c r="AU369" s="184" t="s">
        <v>84</v>
      </c>
      <c r="AV369" s="13" t="s">
        <v>84</v>
      </c>
      <c r="AW369" s="13" t="s">
        <v>28</v>
      </c>
      <c r="AX369" s="13" t="s">
        <v>72</v>
      </c>
      <c r="AY369" s="184" t="s">
        <v>182</v>
      </c>
    </row>
    <row r="370" ht="11" customFormat="1" s="14">
      <c r="B370" s="191"/>
      <c r="D370" s="183" t="s">
        <v>191</v>
      </c>
      <c r="E370" s="192" t="s">
        <v>1</v>
      </c>
      <c r="F370" s="193" t="s">
        <v>333</v>
      </c>
      <c r="H370" s="194">
        <v>2</v>
      </c>
      <c r="I370" s="195"/>
      <c r="L370" s="191"/>
      <c r="M370" s="196"/>
      <c r="N370" s="197"/>
      <c r="O370" s="197"/>
      <c r="P370" s="197"/>
      <c r="Q370" s="197"/>
      <c r="R370" s="197"/>
      <c r="S370" s="197"/>
      <c r="T370" s="198"/>
      <c r="AT370" s="192" t="s">
        <v>191</v>
      </c>
      <c r="AU370" s="192" t="s">
        <v>84</v>
      </c>
      <c r="AV370" s="14" t="s">
        <v>89</v>
      </c>
      <c r="AW370" s="14" t="s">
        <v>28</v>
      </c>
      <c r="AX370" s="14" t="s">
        <v>72</v>
      </c>
      <c r="AY370" s="192" t="s">
        <v>182</v>
      </c>
    </row>
    <row r="371" ht="11" customFormat="1" s="13">
      <c r="B371" s="182"/>
      <c r="D371" s="183" t="s">
        <v>191</v>
      </c>
      <c r="E371" s="184" t="s">
        <v>1</v>
      </c>
      <c r="F371" s="185" t="s">
        <v>330</v>
      </c>
      <c r="H371" s="186">
        <v>6</v>
      </c>
      <c r="I371" s="187"/>
      <c r="L371" s="182"/>
      <c r="M371" s="188"/>
      <c r="N371" s="189"/>
      <c r="O371" s="189"/>
      <c r="P371" s="189"/>
      <c r="Q371" s="189"/>
      <c r="R371" s="189"/>
      <c r="S371" s="189"/>
      <c r="T371" s="190"/>
      <c r="AT371" s="184" t="s">
        <v>191</v>
      </c>
      <c r="AU371" s="184" t="s">
        <v>84</v>
      </c>
      <c r="AV371" s="13" t="s">
        <v>84</v>
      </c>
      <c r="AW371" s="13" t="s">
        <v>28</v>
      </c>
      <c r="AX371" s="13" t="s">
        <v>72</v>
      </c>
      <c r="AY371" s="184" t="s">
        <v>182</v>
      </c>
    </row>
    <row r="372" ht="11" customFormat="1" s="14">
      <c r="B372" s="191"/>
      <c r="D372" s="183" t="s">
        <v>191</v>
      </c>
      <c r="E372" s="192" t="s">
        <v>1</v>
      </c>
      <c r="F372" s="193" t="s">
        <v>334</v>
      </c>
      <c r="H372" s="194">
        <v>6</v>
      </c>
      <c r="I372" s="195"/>
      <c r="L372" s="191"/>
      <c r="M372" s="196"/>
      <c r="N372" s="197"/>
      <c r="O372" s="197"/>
      <c r="P372" s="197"/>
      <c r="Q372" s="197"/>
      <c r="R372" s="197"/>
      <c r="S372" s="197"/>
      <c r="T372" s="198"/>
      <c r="AT372" s="192" t="s">
        <v>191</v>
      </c>
      <c r="AU372" s="192" t="s">
        <v>84</v>
      </c>
      <c r="AV372" s="14" t="s">
        <v>89</v>
      </c>
      <c r="AW372" s="14" t="s">
        <v>28</v>
      </c>
      <c r="AX372" s="14" t="s">
        <v>72</v>
      </c>
      <c r="AY372" s="192" t="s">
        <v>182</v>
      </c>
    </row>
    <row r="373" ht="11" customFormat="1" s="13">
      <c r="B373" s="182"/>
      <c r="D373" s="183" t="s">
        <v>191</v>
      </c>
      <c r="E373" s="184" t="s">
        <v>1</v>
      </c>
      <c r="F373" s="185" t="s">
        <v>89</v>
      </c>
      <c r="H373" s="186">
        <v>3</v>
      </c>
      <c r="I373" s="187"/>
      <c r="L373" s="182"/>
      <c r="M373" s="188"/>
      <c r="N373" s="189"/>
      <c r="O373" s="189"/>
      <c r="P373" s="189"/>
      <c r="Q373" s="189"/>
      <c r="R373" s="189"/>
      <c r="S373" s="189"/>
      <c r="T373" s="190"/>
      <c r="AT373" s="184" t="s">
        <v>191</v>
      </c>
      <c r="AU373" s="184" t="s">
        <v>84</v>
      </c>
      <c r="AV373" s="13" t="s">
        <v>84</v>
      </c>
      <c r="AW373" s="13" t="s">
        <v>28</v>
      </c>
      <c r="AX373" s="13" t="s">
        <v>72</v>
      </c>
      <c r="AY373" s="184" t="s">
        <v>182</v>
      </c>
    </row>
    <row r="374" ht="11" customFormat="1" s="14">
      <c r="B374" s="191"/>
      <c r="D374" s="183" t="s">
        <v>191</v>
      </c>
      <c r="E374" s="192" t="s">
        <v>1</v>
      </c>
      <c r="F374" s="193" t="s">
        <v>335</v>
      </c>
      <c r="H374" s="194">
        <v>3</v>
      </c>
      <c r="I374" s="195"/>
      <c r="L374" s="191"/>
      <c r="M374" s="196"/>
      <c r="N374" s="197"/>
      <c r="O374" s="197"/>
      <c r="P374" s="197"/>
      <c r="Q374" s="197"/>
      <c r="R374" s="197"/>
      <c r="S374" s="197"/>
      <c r="T374" s="198"/>
      <c r="AT374" s="192" t="s">
        <v>191</v>
      </c>
      <c r="AU374" s="192" t="s">
        <v>84</v>
      </c>
      <c r="AV374" s="14" t="s">
        <v>89</v>
      </c>
      <c r="AW374" s="14" t="s">
        <v>28</v>
      </c>
      <c r="AX374" s="14" t="s">
        <v>72</v>
      </c>
      <c r="AY374" s="192" t="s">
        <v>182</v>
      </c>
    </row>
    <row r="375" ht="11" customFormat="1" s="13">
      <c r="B375" s="182"/>
      <c r="D375" s="183" t="s">
        <v>191</v>
      </c>
      <c r="E375" s="184" t="s">
        <v>1</v>
      </c>
      <c r="F375" s="185" t="s">
        <v>84</v>
      </c>
      <c r="H375" s="186">
        <v>2</v>
      </c>
      <c r="I375" s="187"/>
      <c r="L375" s="182"/>
      <c r="M375" s="188"/>
      <c r="N375" s="189"/>
      <c r="O375" s="189"/>
      <c r="P375" s="189"/>
      <c r="Q375" s="189"/>
      <c r="R375" s="189"/>
      <c r="S375" s="189"/>
      <c r="T375" s="190"/>
      <c r="AT375" s="184" t="s">
        <v>191</v>
      </c>
      <c r="AU375" s="184" t="s">
        <v>84</v>
      </c>
      <c r="AV375" s="13" t="s">
        <v>84</v>
      </c>
      <c r="AW375" s="13" t="s">
        <v>28</v>
      </c>
      <c r="AX375" s="13" t="s">
        <v>72</v>
      </c>
      <c r="AY375" s="184" t="s">
        <v>182</v>
      </c>
    </row>
    <row r="376" ht="11" customFormat="1" s="14">
      <c r="B376" s="191"/>
      <c r="D376" s="183" t="s">
        <v>191</v>
      </c>
      <c r="E376" s="192" t="s">
        <v>1</v>
      </c>
      <c r="F376" s="193" t="s">
        <v>207</v>
      </c>
      <c r="H376" s="194">
        <v>2</v>
      </c>
      <c r="I376" s="195"/>
      <c r="L376" s="191"/>
      <c r="M376" s="196"/>
      <c r="N376" s="197"/>
      <c r="O376" s="197"/>
      <c r="P376" s="197"/>
      <c r="Q376" s="197"/>
      <c r="R376" s="197"/>
      <c r="S376" s="197"/>
      <c r="T376" s="198"/>
      <c r="AT376" s="192" t="s">
        <v>191</v>
      </c>
      <c r="AU376" s="192" t="s">
        <v>84</v>
      </c>
      <c r="AV376" s="14" t="s">
        <v>89</v>
      </c>
      <c r="AW376" s="14" t="s">
        <v>28</v>
      </c>
      <c r="AX376" s="14" t="s">
        <v>72</v>
      </c>
      <c r="AY376" s="192" t="s">
        <v>182</v>
      </c>
    </row>
    <row r="377" ht="11" customFormat="1" s="13">
      <c r="B377" s="182"/>
      <c r="D377" s="183" t="s">
        <v>191</v>
      </c>
      <c r="E377" s="184" t="s">
        <v>1</v>
      </c>
      <c r="F377" s="185" t="s">
        <v>330</v>
      </c>
      <c r="H377" s="186">
        <v>6</v>
      </c>
      <c r="I377" s="187"/>
      <c r="L377" s="182"/>
      <c r="M377" s="188"/>
      <c r="N377" s="189"/>
      <c r="O377" s="189"/>
      <c r="P377" s="189"/>
      <c r="Q377" s="189"/>
      <c r="R377" s="189"/>
      <c r="S377" s="189"/>
      <c r="T377" s="190"/>
      <c r="AT377" s="184" t="s">
        <v>191</v>
      </c>
      <c r="AU377" s="184" t="s">
        <v>84</v>
      </c>
      <c r="AV377" s="13" t="s">
        <v>84</v>
      </c>
      <c r="AW377" s="13" t="s">
        <v>28</v>
      </c>
      <c r="AX377" s="13" t="s">
        <v>72</v>
      </c>
      <c r="AY377" s="184" t="s">
        <v>182</v>
      </c>
    </row>
    <row r="378" ht="11" customFormat="1" s="14">
      <c r="B378" s="191"/>
      <c r="D378" s="183" t="s">
        <v>191</v>
      </c>
      <c r="E378" s="192" t="s">
        <v>1</v>
      </c>
      <c r="F378" s="193" t="s">
        <v>336</v>
      </c>
      <c r="H378" s="194">
        <v>6</v>
      </c>
      <c r="I378" s="195"/>
      <c r="L378" s="191"/>
      <c r="M378" s="196"/>
      <c r="N378" s="197"/>
      <c r="O378" s="197"/>
      <c r="P378" s="197"/>
      <c r="Q378" s="197"/>
      <c r="R378" s="197"/>
      <c r="S378" s="197"/>
      <c r="T378" s="198"/>
      <c r="AT378" s="192" t="s">
        <v>191</v>
      </c>
      <c r="AU378" s="192" t="s">
        <v>84</v>
      </c>
      <c r="AV378" s="14" t="s">
        <v>89</v>
      </c>
      <c r="AW378" s="14" t="s">
        <v>28</v>
      </c>
      <c r="AX378" s="14" t="s">
        <v>72</v>
      </c>
      <c r="AY378" s="192" t="s">
        <v>182</v>
      </c>
    </row>
    <row r="379" ht="11" customFormat="1" s="13">
      <c r="B379" s="182"/>
      <c r="D379" s="183" t="s">
        <v>191</v>
      </c>
      <c r="E379" s="184" t="s">
        <v>1</v>
      </c>
      <c r="F379" s="185" t="s">
        <v>89</v>
      </c>
      <c r="H379" s="186">
        <v>3</v>
      </c>
      <c r="I379" s="187"/>
      <c r="L379" s="182"/>
      <c r="M379" s="188"/>
      <c r="N379" s="189"/>
      <c r="O379" s="189"/>
      <c r="P379" s="189"/>
      <c r="Q379" s="189"/>
      <c r="R379" s="189"/>
      <c r="S379" s="189"/>
      <c r="T379" s="190"/>
      <c r="AT379" s="184" t="s">
        <v>191</v>
      </c>
      <c r="AU379" s="184" t="s">
        <v>84</v>
      </c>
      <c r="AV379" s="13" t="s">
        <v>84</v>
      </c>
      <c r="AW379" s="13" t="s">
        <v>28</v>
      </c>
      <c r="AX379" s="13" t="s">
        <v>72</v>
      </c>
      <c r="AY379" s="184" t="s">
        <v>182</v>
      </c>
    </row>
    <row r="380" ht="11" customFormat="1" s="14">
      <c r="B380" s="191"/>
      <c r="D380" s="183" t="s">
        <v>191</v>
      </c>
      <c r="E380" s="192" t="s">
        <v>1</v>
      </c>
      <c r="F380" s="193" t="s">
        <v>337</v>
      </c>
      <c r="H380" s="194">
        <v>3</v>
      </c>
      <c r="I380" s="195"/>
      <c r="L380" s="191"/>
      <c r="M380" s="196"/>
      <c r="N380" s="197"/>
      <c r="O380" s="197"/>
      <c r="P380" s="197"/>
      <c r="Q380" s="197"/>
      <c r="R380" s="197"/>
      <c r="S380" s="197"/>
      <c r="T380" s="198"/>
      <c r="AT380" s="192" t="s">
        <v>191</v>
      </c>
      <c r="AU380" s="192" t="s">
        <v>84</v>
      </c>
      <c r="AV380" s="14" t="s">
        <v>89</v>
      </c>
      <c r="AW380" s="14" t="s">
        <v>28</v>
      </c>
      <c r="AX380" s="14" t="s">
        <v>72</v>
      </c>
      <c r="AY380" s="192" t="s">
        <v>182</v>
      </c>
    </row>
    <row r="381" ht="11" customFormat="1" s="13">
      <c r="B381" s="182"/>
      <c r="D381" s="183" t="s">
        <v>191</v>
      </c>
      <c r="E381" s="184" t="s">
        <v>1</v>
      </c>
      <c r="F381" s="185" t="s">
        <v>84</v>
      </c>
      <c r="H381" s="186">
        <v>2</v>
      </c>
      <c r="I381" s="187"/>
      <c r="L381" s="182"/>
      <c r="M381" s="188"/>
      <c r="N381" s="189"/>
      <c r="O381" s="189"/>
      <c r="P381" s="189"/>
      <c r="Q381" s="189"/>
      <c r="R381" s="189"/>
      <c r="S381" s="189"/>
      <c r="T381" s="190"/>
      <c r="AT381" s="184" t="s">
        <v>191</v>
      </c>
      <c r="AU381" s="184" t="s">
        <v>84</v>
      </c>
      <c r="AV381" s="13" t="s">
        <v>84</v>
      </c>
      <c r="AW381" s="13" t="s">
        <v>28</v>
      </c>
      <c r="AX381" s="13" t="s">
        <v>72</v>
      </c>
      <c r="AY381" s="184" t="s">
        <v>182</v>
      </c>
    </row>
    <row r="382" ht="11" customFormat="1" s="14">
      <c r="B382" s="191"/>
      <c r="D382" s="183" t="s">
        <v>191</v>
      </c>
      <c r="E382" s="192" t="s">
        <v>1</v>
      </c>
      <c r="F382" s="193" t="s">
        <v>212</v>
      </c>
      <c r="H382" s="194">
        <v>2</v>
      </c>
      <c r="I382" s="195"/>
      <c r="L382" s="191"/>
      <c r="M382" s="196"/>
      <c r="N382" s="197"/>
      <c r="O382" s="197"/>
      <c r="P382" s="197"/>
      <c r="Q382" s="197"/>
      <c r="R382" s="197"/>
      <c r="S382" s="197"/>
      <c r="T382" s="198"/>
      <c r="AT382" s="192" t="s">
        <v>191</v>
      </c>
      <c r="AU382" s="192" t="s">
        <v>84</v>
      </c>
      <c r="AV382" s="14" t="s">
        <v>89</v>
      </c>
      <c r="AW382" s="14" t="s">
        <v>28</v>
      </c>
      <c r="AX382" s="14" t="s">
        <v>72</v>
      </c>
      <c r="AY382" s="192" t="s">
        <v>182</v>
      </c>
    </row>
    <row r="383" ht="11" customFormat="1" s="13">
      <c r="B383" s="182"/>
      <c r="D383" s="183" t="s">
        <v>191</v>
      </c>
      <c r="E383" s="184" t="s">
        <v>1</v>
      </c>
      <c r="F383" s="185" t="s">
        <v>330</v>
      </c>
      <c r="H383" s="186">
        <v>6</v>
      </c>
      <c r="I383" s="187"/>
      <c r="L383" s="182"/>
      <c r="M383" s="188"/>
      <c r="N383" s="189"/>
      <c r="O383" s="189"/>
      <c r="P383" s="189"/>
      <c r="Q383" s="189"/>
      <c r="R383" s="189"/>
      <c r="S383" s="189"/>
      <c r="T383" s="190"/>
      <c r="AT383" s="184" t="s">
        <v>191</v>
      </c>
      <c r="AU383" s="184" t="s">
        <v>84</v>
      </c>
      <c r="AV383" s="13" t="s">
        <v>84</v>
      </c>
      <c r="AW383" s="13" t="s">
        <v>28</v>
      </c>
      <c r="AX383" s="13" t="s">
        <v>72</v>
      </c>
      <c r="AY383" s="184" t="s">
        <v>182</v>
      </c>
    </row>
    <row r="384" ht="11" customFormat="1" s="14">
      <c r="B384" s="191"/>
      <c r="D384" s="183" t="s">
        <v>191</v>
      </c>
      <c r="E384" s="192" t="s">
        <v>1</v>
      </c>
      <c r="F384" s="193" t="s">
        <v>338</v>
      </c>
      <c r="H384" s="194">
        <v>6</v>
      </c>
      <c r="I384" s="195"/>
      <c r="L384" s="191"/>
      <c r="M384" s="196"/>
      <c r="N384" s="197"/>
      <c r="O384" s="197"/>
      <c r="P384" s="197"/>
      <c r="Q384" s="197"/>
      <c r="R384" s="197"/>
      <c r="S384" s="197"/>
      <c r="T384" s="198"/>
      <c r="AT384" s="192" t="s">
        <v>191</v>
      </c>
      <c r="AU384" s="192" t="s">
        <v>84</v>
      </c>
      <c r="AV384" s="14" t="s">
        <v>89</v>
      </c>
      <c r="AW384" s="14" t="s">
        <v>28</v>
      </c>
      <c r="AX384" s="14" t="s">
        <v>72</v>
      </c>
      <c r="AY384" s="192" t="s">
        <v>182</v>
      </c>
    </row>
    <row r="385" ht="11" customFormat="1" s="13">
      <c r="B385" s="182"/>
      <c r="D385" s="183" t="s">
        <v>191</v>
      </c>
      <c r="E385" s="184" t="s">
        <v>1</v>
      </c>
      <c r="F385" s="185" t="s">
        <v>89</v>
      </c>
      <c r="H385" s="186">
        <v>3</v>
      </c>
      <c r="I385" s="187"/>
      <c r="L385" s="182"/>
      <c r="M385" s="188"/>
      <c r="N385" s="189"/>
      <c r="O385" s="189"/>
      <c r="P385" s="189"/>
      <c r="Q385" s="189"/>
      <c r="R385" s="189"/>
      <c r="S385" s="189"/>
      <c r="T385" s="190"/>
      <c r="AT385" s="184" t="s">
        <v>191</v>
      </c>
      <c r="AU385" s="184" t="s">
        <v>84</v>
      </c>
      <c r="AV385" s="13" t="s">
        <v>84</v>
      </c>
      <c r="AW385" s="13" t="s">
        <v>28</v>
      </c>
      <c r="AX385" s="13" t="s">
        <v>72</v>
      </c>
      <c r="AY385" s="184" t="s">
        <v>182</v>
      </c>
    </row>
    <row r="386" ht="11" customFormat="1" s="14">
      <c r="B386" s="191"/>
      <c r="D386" s="183" t="s">
        <v>191</v>
      </c>
      <c r="E386" s="192" t="s">
        <v>1</v>
      </c>
      <c r="F386" s="193" t="s">
        <v>339</v>
      </c>
      <c r="H386" s="194">
        <v>3</v>
      </c>
      <c r="I386" s="195"/>
      <c r="L386" s="191"/>
      <c r="M386" s="196"/>
      <c r="N386" s="197"/>
      <c r="O386" s="197"/>
      <c r="P386" s="197"/>
      <c r="Q386" s="197"/>
      <c r="R386" s="197"/>
      <c r="S386" s="197"/>
      <c r="T386" s="198"/>
      <c r="AT386" s="192" t="s">
        <v>191</v>
      </c>
      <c r="AU386" s="192" t="s">
        <v>84</v>
      </c>
      <c r="AV386" s="14" t="s">
        <v>89</v>
      </c>
      <c r="AW386" s="14" t="s">
        <v>28</v>
      </c>
      <c r="AX386" s="14" t="s">
        <v>72</v>
      </c>
      <c r="AY386" s="192" t="s">
        <v>182</v>
      </c>
    </row>
    <row r="387" ht="11" customFormat="1" s="13">
      <c r="B387" s="182"/>
      <c r="D387" s="183" t="s">
        <v>191</v>
      </c>
      <c r="E387" s="184" t="s">
        <v>1</v>
      </c>
      <c r="F387" s="185" t="s">
        <v>84</v>
      </c>
      <c r="H387" s="186">
        <v>2</v>
      </c>
      <c r="I387" s="187"/>
      <c r="L387" s="182"/>
      <c r="M387" s="188"/>
      <c r="N387" s="189"/>
      <c r="O387" s="189"/>
      <c r="P387" s="189"/>
      <c r="Q387" s="189"/>
      <c r="R387" s="189"/>
      <c r="S387" s="189"/>
      <c r="T387" s="190"/>
      <c r="AT387" s="184" t="s">
        <v>191</v>
      </c>
      <c r="AU387" s="184" t="s">
        <v>84</v>
      </c>
      <c r="AV387" s="13" t="s">
        <v>84</v>
      </c>
      <c r="AW387" s="13" t="s">
        <v>28</v>
      </c>
      <c r="AX387" s="13" t="s">
        <v>72</v>
      </c>
      <c r="AY387" s="184" t="s">
        <v>182</v>
      </c>
    </row>
    <row r="388" ht="11" customFormat="1" s="14">
      <c r="B388" s="191"/>
      <c r="D388" s="183" t="s">
        <v>191</v>
      </c>
      <c r="E388" s="192" t="s">
        <v>1</v>
      </c>
      <c r="F388" s="193" t="s">
        <v>340</v>
      </c>
      <c r="H388" s="194">
        <v>2</v>
      </c>
      <c r="I388" s="195"/>
      <c r="L388" s="191"/>
      <c r="M388" s="196"/>
      <c r="N388" s="197"/>
      <c r="O388" s="197"/>
      <c r="P388" s="197"/>
      <c r="Q388" s="197"/>
      <c r="R388" s="197"/>
      <c r="S388" s="197"/>
      <c r="T388" s="198"/>
      <c r="AT388" s="192" t="s">
        <v>191</v>
      </c>
      <c r="AU388" s="192" t="s">
        <v>84</v>
      </c>
      <c r="AV388" s="14" t="s">
        <v>89</v>
      </c>
      <c r="AW388" s="14" t="s">
        <v>28</v>
      </c>
      <c r="AX388" s="14" t="s">
        <v>72</v>
      </c>
      <c r="AY388" s="192" t="s">
        <v>182</v>
      </c>
    </row>
    <row r="389" ht="11" customFormat="1" s="13">
      <c r="B389" s="182"/>
      <c r="D389" s="183" t="s">
        <v>191</v>
      </c>
      <c r="E389" s="184" t="s">
        <v>1</v>
      </c>
      <c r="F389" s="185" t="s">
        <v>330</v>
      </c>
      <c r="H389" s="186">
        <v>6</v>
      </c>
      <c r="I389" s="187"/>
      <c r="L389" s="182"/>
      <c r="M389" s="188"/>
      <c r="N389" s="189"/>
      <c r="O389" s="189"/>
      <c r="P389" s="189"/>
      <c r="Q389" s="189"/>
      <c r="R389" s="189"/>
      <c r="S389" s="189"/>
      <c r="T389" s="190"/>
      <c r="AT389" s="184" t="s">
        <v>191</v>
      </c>
      <c r="AU389" s="184" t="s">
        <v>84</v>
      </c>
      <c r="AV389" s="13" t="s">
        <v>84</v>
      </c>
      <c r="AW389" s="13" t="s">
        <v>28</v>
      </c>
      <c r="AX389" s="13" t="s">
        <v>72</v>
      </c>
      <c r="AY389" s="184" t="s">
        <v>182</v>
      </c>
    </row>
    <row r="390" ht="11" customFormat="1" s="14">
      <c r="B390" s="191"/>
      <c r="D390" s="183" t="s">
        <v>191</v>
      </c>
      <c r="E390" s="192" t="s">
        <v>1</v>
      </c>
      <c r="F390" s="193" t="s">
        <v>341</v>
      </c>
      <c r="H390" s="194">
        <v>6</v>
      </c>
      <c r="I390" s="195"/>
      <c r="L390" s="191"/>
      <c r="M390" s="196"/>
      <c r="N390" s="197"/>
      <c r="O390" s="197"/>
      <c r="P390" s="197"/>
      <c r="Q390" s="197"/>
      <c r="R390" s="197"/>
      <c r="S390" s="197"/>
      <c r="T390" s="198"/>
      <c r="AT390" s="192" t="s">
        <v>191</v>
      </c>
      <c r="AU390" s="192" t="s">
        <v>84</v>
      </c>
      <c r="AV390" s="14" t="s">
        <v>89</v>
      </c>
      <c r="AW390" s="14" t="s">
        <v>28</v>
      </c>
      <c r="AX390" s="14" t="s">
        <v>72</v>
      </c>
      <c r="AY390" s="192" t="s">
        <v>182</v>
      </c>
    </row>
    <row r="391" ht="11" customFormat="1" s="13">
      <c r="B391" s="182"/>
      <c r="D391" s="183" t="s">
        <v>191</v>
      </c>
      <c r="E391" s="184" t="s">
        <v>1</v>
      </c>
      <c r="F391" s="185" t="s">
        <v>89</v>
      </c>
      <c r="H391" s="186">
        <v>3</v>
      </c>
      <c r="I391" s="187"/>
      <c r="L391" s="182"/>
      <c r="M391" s="188"/>
      <c r="N391" s="189"/>
      <c r="O391" s="189"/>
      <c r="P391" s="189"/>
      <c r="Q391" s="189"/>
      <c r="R391" s="189"/>
      <c r="S391" s="189"/>
      <c r="T391" s="190"/>
      <c r="AT391" s="184" t="s">
        <v>191</v>
      </c>
      <c r="AU391" s="184" t="s">
        <v>84</v>
      </c>
      <c r="AV391" s="13" t="s">
        <v>84</v>
      </c>
      <c r="AW391" s="13" t="s">
        <v>28</v>
      </c>
      <c r="AX391" s="13" t="s">
        <v>72</v>
      </c>
      <c r="AY391" s="184" t="s">
        <v>182</v>
      </c>
    </row>
    <row r="392" ht="11" customFormat="1" s="14">
      <c r="B392" s="191"/>
      <c r="D392" s="183" t="s">
        <v>191</v>
      </c>
      <c r="E392" s="192" t="s">
        <v>1</v>
      </c>
      <c r="F392" s="193" t="s">
        <v>342</v>
      </c>
      <c r="H392" s="194">
        <v>3</v>
      </c>
      <c r="I392" s="195"/>
      <c r="L392" s="191"/>
      <c r="M392" s="196"/>
      <c r="N392" s="197"/>
      <c r="O392" s="197"/>
      <c r="P392" s="197"/>
      <c r="Q392" s="197"/>
      <c r="R392" s="197"/>
      <c r="S392" s="197"/>
      <c r="T392" s="198"/>
      <c r="AT392" s="192" t="s">
        <v>191</v>
      </c>
      <c r="AU392" s="192" t="s">
        <v>84</v>
      </c>
      <c r="AV392" s="14" t="s">
        <v>89</v>
      </c>
      <c r="AW392" s="14" t="s">
        <v>28</v>
      </c>
      <c r="AX392" s="14" t="s">
        <v>72</v>
      </c>
      <c r="AY392" s="192" t="s">
        <v>182</v>
      </c>
    </row>
    <row r="393" ht="11" customFormat="1" s="13">
      <c r="B393" s="182"/>
      <c r="D393" s="183" t="s">
        <v>191</v>
      </c>
      <c r="E393" s="184" t="s">
        <v>1</v>
      </c>
      <c r="F393" s="185" t="s">
        <v>84</v>
      </c>
      <c r="H393" s="186">
        <v>2</v>
      </c>
      <c r="I393" s="187"/>
      <c r="L393" s="182"/>
      <c r="M393" s="188"/>
      <c r="N393" s="189"/>
      <c r="O393" s="189"/>
      <c r="P393" s="189"/>
      <c r="Q393" s="189"/>
      <c r="R393" s="189"/>
      <c r="S393" s="189"/>
      <c r="T393" s="190"/>
      <c r="AT393" s="184" t="s">
        <v>191</v>
      </c>
      <c r="AU393" s="184" t="s">
        <v>84</v>
      </c>
      <c r="AV393" s="13" t="s">
        <v>84</v>
      </c>
      <c r="AW393" s="13" t="s">
        <v>28</v>
      </c>
      <c r="AX393" s="13" t="s">
        <v>72</v>
      </c>
      <c r="AY393" s="184" t="s">
        <v>182</v>
      </c>
    </row>
    <row r="394" ht="11" customFormat="1" s="14">
      <c r="B394" s="191"/>
      <c r="D394" s="183" t="s">
        <v>191</v>
      </c>
      <c r="E394" s="192" t="s">
        <v>1</v>
      </c>
      <c r="F394" s="193" t="s">
        <v>222</v>
      </c>
      <c r="H394" s="194">
        <v>2</v>
      </c>
      <c r="I394" s="195"/>
      <c r="L394" s="191"/>
      <c r="M394" s="196"/>
      <c r="N394" s="197"/>
      <c r="O394" s="197"/>
      <c r="P394" s="197"/>
      <c r="Q394" s="197"/>
      <c r="R394" s="197"/>
      <c r="S394" s="197"/>
      <c r="T394" s="198"/>
      <c r="AT394" s="192" t="s">
        <v>191</v>
      </c>
      <c r="AU394" s="192" t="s">
        <v>84</v>
      </c>
      <c r="AV394" s="14" t="s">
        <v>89</v>
      </c>
      <c r="AW394" s="14" t="s">
        <v>28</v>
      </c>
      <c r="AX394" s="14" t="s">
        <v>72</v>
      </c>
      <c r="AY394" s="192" t="s">
        <v>182</v>
      </c>
    </row>
    <row r="395" ht="11" customFormat="1" s="13">
      <c r="B395" s="182"/>
      <c r="D395" s="183" t="s">
        <v>191</v>
      </c>
      <c r="E395" s="184" t="s">
        <v>1</v>
      </c>
      <c r="F395" s="185" t="s">
        <v>330</v>
      </c>
      <c r="H395" s="186">
        <v>6</v>
      </c>
      <c r="I395" s="187"/>
      <c r="L395" s="182"/>
      <c r="M395" s="188"/>
      <c r="N395" s="189"/>
      <c r="O395" s="189"/>
      <c r="P395" s="189"/>
      <c r="Q395" s="189"/>
      <c r="R395" s="189"/>
      <c r="S395" s="189"/>
      <c r="T395" s="190"/>
      <c r="AT395" s="184" t="s">
        <v>191</v>
      </c>
      <c r="AU395" s="184" t="s">
        <v>84</v>
      </c>
      <c r="AV395" s="13" t="s">
        <v>84</v>
      </c>
      <c r="AW395" s="13" t="s">
        <v>28</v>
      </c>
      <c r="AX395" s="13" t="s">
        <v>72</v>
      </c>
      <c r="AY395" s="184" t="s">
        <v>182</v>
      </c>
    </row>
    <row r="396" ht="11" customFormat="1" s="14">
      <c r="B396" s="191"/>
      <c r="D396" s="183" t="s">
        <v>191</v>
      </c>
      <c r="E396" s="192" t="s">
        <v>1</v>
      </c>
      <c r="F396" s="193" t="s">
        <v>343</v>
      </c>
      <c r="H396" s="194">
        <v>6</v>
      </c>
      <c r="I396" s="195"/>
      <c r="L396" s="191"/>
      <c r="M396" s="196"/>
      <c r="N396" s="197"/>
      <c r="O396" s="197"/>
      <c r="P396" s="197"/>
      <c r="Q396" s="197"/>
      <c r="R396" s="197"/>
      <c r="S396" s="197"/>
      <c r="T396" s="198"/>
      <c r="AT396" s="192" t="s">
        <v>191</v>
      </c>
      <c r="AU396" s="192" t="s">
        <v>84</v>
      </c>
      <c r="AV396" s="14" t="s">
        <v>89</v>
      </c>
      <c r="AW396" s="14" t="s">
        <v>28</v>
      </c>
      <c r="AX396" s="14" t="s">
        <v>72</v>
      </c>
      <c r="AY396" s="192" t="s">
        <v>182</v>
      </c>
    </row>
    <row r="397" ht="11" customFormat="1" s="13">
      <c r="B397" s="182"/>
      <c r="D397" s="183" t="s">
        <v>191</v>
      </c>
      <c r="E397" s="184" t="s">
        <v>1</v>
      </c>
      <c r="F397" s="185" t="s">
        <v>89</v>
      </c>
      <c r="H397" s="186">
        <v>3</v>
      </c>
      <c r="I397" s="187"/>
      <c r="L397" s="182"/>
      <c r="M397" s="188"/>
      <c r="N397" s="189"/>
      <c r="O397" s="189"/>
      <c r="P397" s="189"/>
      <c r="Q397" s="189"/>
      <c r="R397" s="189"/>
      <c r="S397" s="189"/>
      <c r="T397" s="190"/>
      <c r="AT397" s="184" t="s">
        <v>191</v>
      </c>
      <c r="AU397" s="184" t="s">
        <v>84</v>
      </c>
      <c r="AV397" s="13" t="s">
        <v>84</v>
      </c>
      <c r="AW397" s="13" t="s">
        <v>28</v>
      </c>
      <c r="AX397" s="13" t="s">
        <v>72</v>
      </c>
      <c r="AY397" s="184" t="s">
        <v>182</v>
      </c>
    </row>
    <row r="398" ht="11" customFormat="1" s="14">
      <c r="B398" s="191"/>
      <c r="D398" s="183" t="s">
        <v>191</v>
      </c>
      <c r="E398" s="192" t="s">
        <v>1</v>
      </c>
      <c r="F398" s="193" t="s">
        <v>344</v>
      </c>
      <c r="H398" s="194">
        <v>3</v>
      </c>
      <c r="I398" s="195"/>
      <c r="L398" s="191"/>
      <c r="M398" s="196"/>
      <c r="N398" s="197"/>
      <c r="O398" s="197"/>
      <c r="P398" s="197"/>
      <c r="Q398" s="197"/>
      <c r="R398" s="197"/>
      <c r="S398" s="197"/>
      <c r="T398" s="198"/>
      <c r="AT398" s="192" t="s">
        <v>191</v>
      </c>
      <c r="AU398" s="192" t="s">
        <v>84</v>
      </c>
      <c r="AV398" s="14" t="s">
        <v>89</v>
      </c>
      <c r="AW398" s="14" t="s">
        <v>28</v>
      </c>
      <c r="AX398" s="14" t="s">
        <v>72</v>
      </c>
      <c r="AY398" s="192" t="s">
        <v>182</v>
      </c>
    </row>
    <row r="399" ht="11" customFormat="1" s="13">
      <c r="B399" s="182"/>
      <c r="D399" s="183" t="s">
        <v>191</v>
      </c>
      <c r="E399" s="184" t="s">
        <v>1</v>
      </c>
      <c r="F399" s="185" t="s">
        <v>84</v>
      </c>
      <c r="H399" s="186">
        <v>2</v>
      </c>
      <c r="I399" s="187"/>
      <c r="L399" s="182"/>
      <c r="M399" s="188"/>
      <c r="N399" s="189"/>
      <c r="O399" s="189"/>
      <c r="P399" s="189"/>
      <c r="Q399" s="189"/>
      <c r="R399" s="189"/>
      <c r="S399" s="189"/>
      <c r="T399" s="190"/>
      <c r="AT399" s="184" t="s">
        <v>191</v>
      </c>
      <c r="AU399" s="184" t="s">
        <v>84</v>
      </c>
      <c r="AV399" s="13" t="s">
        <v>84</v>
      </c>
      <c r="AW399" s="13" t="s">
        <v>28</v>
      </c>
      <c r="AX399" s="13" t="s">
        <v>72</v>
      </c>
      <c r="AY399" s="184" t="s">
        <v>182</v>
      </c>
    </row>
    <row r="400" ht="11" customFormat="1" s="14">
      <c r="B400" s="191"/>
      <c r="D400" s="183" t="s">
        <v>191</v>
      </c>
      <c r="E400" s="192" t="s">
        <v>1</v>
      </c>
      <c r="F400" s="193" t="s">
        <v>227</v>
      </c>
      <c r="H400" s="194">
        <v>2</v>
      </c>
      <c r="I400" s="195"/>
      <c r="L400" s="191"/>
      <c r="M400" s="196"/>
      <c r="N400" s="197"/>
      <c r="O400" s="197"/>
      <c r="P400" s="197"/>
      <c r="Q400" s="197"/>
      <c r="R400" s="197"/>
      <c r="S400" s="197"/>
      <c r="T400" s="198"/>
      <c r="AT400" s="192" t="s">
        <v>191</v>
      </c>
      <c r="AU400" s="192" t="s">
        <v>84</v>
      </c>
      <c r="AV400" s="14" t="s">
        <v>89</v>
      </c>
      <c r="AW400" s="14" t="s">
        <v>28</v>
      </c>
      <c r="AX400" s="14" t="s">
        <v>72</v>
      </c>
      <c r="AY400" s="192" t="s">
        <v>182</v>
      </c>
    </row>
    <row r="401" ht="11" customFormat="1" s="13">
      <c r="B401" s="182"/>
      <c r="D401" s="183" t="s">
        <v>191</v>
      </c>
      <c r="E401" s="184" t="s">
        <v>1</v>
      </c>
      <c r="F401" s="185" t="s">
        <v>330</v>
      </c>
      <c r="H401" s="186">
        <v>6</v>
      </c>
      <c r="I401" s="187"/>
      <c r="L401" s="182"/>
      <c r="M401" s="188"/>
      <c r="N401" s="189"/>
      <c r="O401" s="189"/>
      <c r="P401" s="189"/>
      <c r="Q401" s="189"/>
      <c r="R401" s="189"/>
      <c r="S401" s="189"/>
      <c r="T401" s="190"/>
      <c r="AT401" s="184" t="s">
        <v>191</v>
      </c>
      <c r="AU401" s="184" t="s">
        <v>84</v>
      </c>
      <c r="AV401" s="13" t="s">
        <v>84</v>
      </c>
      <c r="AW401" s="13" t="s">
        <v>28</v>
      </c>
      <c r="AX401" s="13" t="s">
        <v>72</v>
      </c>
      <c r="AY401" s="184" t="s">
        <v>182</v>
      </c>
    </row>
    <row r="402" ht="11" customFormat="1" s="14">
      <c r="B402" s="191"/>
      <c r="D402" s="183" t="s">
        <v>191</v>
      </c>
      <c r="E402" s="192" t="s">
        <v>1</v>
      </c>
      <c r="F402" s="193" t="s">
        <v>345</v>
      </c>
      <c r="H402" s="194">
        <v>6</v>
      </c>
      <c r="I402" s="195"/>
      <c r="L402" s="191"/>
      <c r="M402" s="196"/>
      <c r="N402" s="197"/>
      <c r="O402" s="197"/>
      <c r="P402" s="197"/>
      <c r="Q402" s="197"/>
      <c r="R402" s="197"/>
      <c r="S402" s="197"/>
      <c r="T402" s="198"/>
      <c r="AT402" s="192" t="s">
        <v>191</v>
      </c>
      <c r="AU402" s="192" t="s">
        <v>84</v>
      </c>
      <c r="AV402" s="14" t="s">
        <v>89</v>
      </c>
      <c r="AW402" s="14" t="s">
        <v>28</v>
      </c>
      <c r="AX402" s="14" t="s">
        <v>72</v>
      </c>
      <c r="AY402" s="192" t="s">
        <v>182</v>
      </c>
    </row>
    <row r="403" ht="11" customFormat="1" s="13">
      <c r="B403" s="182"/>
      <c r="D403" s="183" t="s">
        <v>191</v>
      </c>
      <c r="E403" s="184" t="s">
        <v>1</v>
      </c>
      <c r="F403" s="185" t="s">
        <v>330</v>
      </c>
      <c r="H403" s="186">
        <v>6</v>
      </c>
      <c r="I403" s="187"/>
      <c r="L403" s="182"/>
      <c r="M403" s="188"/>
      <c r="N403" s="189"/>
      <c r="O403" s="189"/>
      <c r="P403" s="189"/>
      <c r="Q403" s="189"/>
      <c r="R403" s="189"/>
      <c r="S403" s="189"/>
      <c r="T403" s="190"/>
      <c r="AT403" s="184" t="s">
        <v>191</v>
      </c>
      <c r="AU403" s="184" t="s">
        <v>84</v>
      </c>
      <c r="AV403" s="13" t="s">
        <v>84</v>
      </c>
      <c r="AW403" s="13" t="s">
        <v>28</v>
      </c>
      <c r="AX403" s="13" t="s">
        <v>72</v>
      </c>
      <c r="AY403" s="184" t="s">
        <v>182</v>
      </c>
    </row>
    <row r="404" ht="11" customFormat="1" s="14">
      <c r="B404" s="191"/>
      <c r="D404" s="183" t="s">
        <v>191</v>
      </c>
      <c r="E404" s="192" t="s">
        <v>1</v>
      </c>
      <c r="F404" s="193" t="s">
        <v>346</v>
      </c>
      <c r="H404" s="194">
        <v>6</v>
      </c>
      <c r="I404" s="195"/>
      <c r="L404" s="191"/>
      <c r="M404" s="196"/>
      <c r="N404" s="197"/>
      <c r="O404" s="197"/>
      <c r="P404" s="197"/>
      <c r="Q404" s="197"/>
      <c r="R404" s="197"/>
      <c r="S404" s="197"/>
      <c r="T404" s="198"/>
      <c r="AT404" s="192" t="s">
        <v>191</v>
      </c>
      <c r="AU404" s="192" t="s">
        <v>84</v>
      </c>
      <c r="AV404" s="14" t="s">
        <v>89</v>
      </c>
      <c r="AW404" s="14" t="s">
        <v>28</v>
      </c>
      <c r="AX404" s="14" t="s">
        <v>72</v>
      </c>
      <c r="AY404" s="192" t="s">
        <v>182</v>
      </c>
    </row>
    <row r="405" ht="11" customFormat="1" s="13">
      <c r="B405" s="182"/>
      <c r="D405" s="183" t="s">
        <v>191</v>
      </c>
      <c r="E405" s="184" t="s">
        <v>1</v>
      </c>
      <c r="F405" s="185" t="s">
        <v>84</v>
      </c>
      <c r="H405" s="186">
        <v>2</v>
      </c>
      <c r="I405" s="187"/>
      <c r="L405" s="182"/>
      <c r="M405" s="188"/>
      <c r="N405" s="189"/>
      <c r="O405" s="189"/>
      <c r="P405" s="189"/>
      <c r="Q405" s="189"/>
      <c r="R405" s="189"/>
      <c r="S405" s="189"/>
      <c r="T405" s="190"/>
      <c r="AT405" s="184" t="s">
        <v>191</v>
      </c>
      <c r="AU405" s="184" t="s">
        <v>84</v>
      </c>
      <c r="AV405" s="13" t="s">
        <v>84</v>
      </c>
      <c r="AW405" s="13" t="s">
        <v>28</v>
      </c>
      <c r="AX405" s="13" t="s">
        <v>72</v>
      </c>
      <c r="AY405" s="184" t="s">
        <v>182</v>
      </c>
    </row>
    <row r="406" ht="11" customFormat="1" s="14">
      <c r="B406" s="191"/>
      <c r="D406" s="183" t="s">
        <v>191</v>
      </c>
      <c r="E406" s="192" t="s">
        <v>1</v>
      </c>
      <c r="F406" s="193" t="s">
        <v>232</v>
      </c>
      <c r="H406" s="194">
        <v>2</v>
      </c>
      <c r="I406" s="195"/>
      <c r="L406" s="191"/>
      <c r="M406" s="196"/>
      <c r="N406" s="197"/>
      <c r="O406" s="197"/>
      <c r="P406" s="197"/>
      <c r="Q406" s="197"/>
      <c r="R406" s="197"/>
      <c r="S406" s="197"/>
      <c r="T406" s="198"/>
      <c r="AT406" s="192" t="s">
        <v>191</v>
      </c>
      <c r="AU406" s="192" t="s">
        <v>84</v>
      </c>
      <c r="AV406" s="14" t="s">
        <v>89</v>
      </c>
      <c r="AW406" s="14" t="s">
        <v>28</v>
      </c>
      <c r="AX406" s="14" t="s">
        <v>72</v>
      </c>
      <c r="AY406" s="192" t="s">
        <v>182</v>
      </c>
    </row>
    <row r="407" ht="11" customFormat="1" s="13">
      <c r="B407" s="182"/>
      <c r="D407" s="183" t="s">
        <v>191</v>
      </c>
      <c r="E407" s="184" t="s">
        <v>1</v>
      </c>
      <c r="F407" s="185" t="s">
        <v>330</v>
      </c>
      <c r="H407" s="186">
        <v>6</v>
      </c>
      <c r="I407" s="187"/>
      <c r="L407" s="182"/>
      <c r="M407" s="188"/>
      <c r="N407" s="189"/>
      <c r="O407" s="189"/>
      <c r="P407" s="189"/>
      <c r="Q407" s="189"/>
      <c r="R407" s="189"/>
      <c r="S407" s="189"/>
      <c r="T407" s="190"/>
      <c r="AT407" s="184" t="s">
        <v>191</v>
      </c>
      <c r="AU407" s="184" t="s">
        <v>84</v>
      </c>
      <c r="AV407" s="13" t="s">
        <v>84</v>
      </c>
      <c r="AW407" s="13" t="s">
        <v>28</v>
      </c>
      <c r="AX407" s="13" t="s">
        <v>72</v>
      </c>
      <c r="AY407" s="184" t="s">
        <v>182</v>
      </c>
    </row>
    <row r="408" ht="11" customFormat="1" s="14">
      <c r="B408" s="191"/>
      <c r="D408" s="183" t="s">
        <v>191</v>
      </c>
      <c r="E408" s="192" t="s">
        <v>1</v>
      </c>
      <c r="F408" s="193" t="s">
        <v>347</v>
      </c>
      <c r="H408" s="194">
        <v>6</v>
      </c>
      <c r="I408" s="195"/>
      <c r="L408" s="191"/>
      <c r="M408" s="196"/>
      <c r="N408" s="197"/>
      <c r="O408" s="197"/>
      <c r="P408" s="197"/>
      <c r="Q408" s="197"/>
      <c r="R408" s="197"/>
      <c r="S408" s="197"/>
      <c r="T408" s="198"/>
      <c r="AT408" s="192" t="s">
        <v>191</v>
      </c>
      <c r="AU408" s="192" t="s">
        <v>84</v>
      </c>
      <c r="AV408" s="14" t="s">
        <v>89</v>
      </c>
      <c r="AW408" s="14" t="s">
        <v>28</v>
      </c>
      <c r="AX408" s="14" t="s">
        <v>72</v>
      </c>
      <c r="AY408" s="192" t="s">
        <v>182</v>
      </c>
    </row>
    <row r="409" ht="11" customFormat="1" s="13">
      <c r="B409" s="182"/>
      <c r="D409" s="183" t="s">
        <v>191</v>
      </c>
      <c r="E409" s="184" t="s">
        <v>1</v>
      </c>
      <c r="F409" s="185" t="s">
        <v>348</v>
      </c>
      <c r="H409" s="186">
        <v>17</v>
      </c>
      <c r="I409" s="187"/>
      <c r="L409" s="182"/>
      <c r="M409" s="188"/>
      <c r="N409" s="189"/>
      <c r="O409" s="189"/>
      <c r="P409" s="189"/>
      <c r="Q409" s="189"/>
      <c r="R409" s="189"/>
      <c r="S409" s="189"/>
      <c r="T409" s="190"/>
      <c r="AT409" s="184" t="s">
        <v>191</v>
      </c>
      <c r="AU409" s="184" t="s">
        <v>84</v>
      </c>
      <c r="AV409" s="13" t="s">
        <v>84</v>
      </c>
      <c r="AW409" s="13" t="s">
        <v>28</v>
      </c>
      <c r="AX409" s="13" t="s">
        <v>72</v>
      </c>
      <c r="AY409" s="184" t="s">
        <v>182</v>
      </c>
    </row>
    <row r="410" ht="11" customFormat="1" s="14">
      <c r="B410" s="191"/>
      <c r="D410" s="183" t="s">
        <v>191</v>
      </c>
      <c r="E410" s="192" t="s">
        <v>1</v>
      </c>
      <c r="F410" s="193" t="s">
        <v>349</v>
      </c>
      <c r="H410" s="194">
        <v>17</v>
      </c>
      <c r="I410" s="195"/>
      <c r="L410" s="191"/>
      <c r="M410" s="196"/>
      <c r="N410" s="197"/>
      <c r="O410" s="197"/>
      <c r="P410" s="197"/>
      <c r="Q410" s="197"/>
      <c r="R410" s="197"/>
      <c r="S410" s="197"/>
      <c r="T410" s="198"/>
      <c r="AT410" s="192" t="s">
        <v>191</v>
      </c>
      <c r="AU410" s="192" t="s">
        <v>84</v>
      </c>
      <c r="AV410" s="14" t="s">
        <v>89</v>
      </c>
      <c r="AW410" s="14" t="s">
        <v>28</v>
      </c>
      <c r="AX410" s="14" t="s">
        <v>72</v>
      </c>
      <c r="AY410" s="192" t="s">
        <v>182</v>
      </c>
    </row>
    <row r="411" ht="11" customFormat="1" s="15">
      <c r="B411" s="199"/>
      <c r="D411" s="183" t="s">
        <v>191</v>
      </c>
      <c r="E411" s="200" t="s">
        <v>1</v>
      </c>
      <c r="F411" s="201" t="s">
        <v>251</v>
      </c>
      <c r="H411" s="202">
        <v>108</v>
      </c>
      <c r="I411" s="203"/>
      <c r="L411" s="199"/>
      <c r="M411" s="204"/>
      <c r="N411" s="205"/>
      <c r="O411" s="205"/>
      <c r="P411" s="205"/>
      <c r="Q411" s="205"/>
      <c r="R411" s="205"/>
      <c r="S411" s="205"/>
      <c r="T411" s="206"/>
      <c r="AT411" s="200" t="s">
        <v>191</v>
      </c>
      <c r="AU411" s="200" t="s">
        <v>84</v>
      </c>
      <c r="AV411" s="15" t="s">
        <v>189</v>
      </c>
      <c r="AW411" s="15" t="s">
        <v>28</v>
      </c>
      <c r="AX411" s="15" t="s">
        <v>79</v>
      </c>
      <c r="AY411" s="200" t="s">
        <v>182</v>
      </c>
    </row>
    <row r="412" customHeight="1" ht="21" customFormat="1" s="2">
      <c r="A412" s="33"/>
      <c r="B412" s="167"/>
      <c r="C412" s="168" t="s">
        <v>330</v>
      </c>
      <c r="D412" s="168" t="s">
        <v>185</v>
      </c>
      <c r="E412" s="169" t="s">
        <v>350</v>
      </c>
      <c r="F412" s="170" t="s">
        <v>351</v>
      </c>
      <c r="G412" s="171" t="s">
        <v>305</v>
      </c>
      <c r="H412" s="172">
        <v>128</v>
      </c>
      <c r="I412" s="173"/>
      <c r="J412" s="172">
        <f>ROUND(I412*H412,3)</f>
        <v>0</v>
      </c>
      <c r="K412" s="174"/>
      <c r="L412" s="34"/>
      <c r="M412" s="175" t="s">
        <v>1</v>
      </c>
      <c r="N412" s="176" t="s">
        <v>38</v>
      </c>
      <c r="O412" s="59"/>
      <c r="P412" s="177">
        <f>O412*H412</f>
        <v>0</v>
      </c>
      <c r="Q412" s="177">
        <v>0</v>
      </c>
      <c r="R412" s="177">
        <f>Q412*H412</f>
        <v>0</v>
      </c>
      <c r="S412" s="177">
        <v>7.6E-2</v>
      </c>
      <c r="T412" s="178">
        <f>S412*H412</f>
        <v>9.728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79" t="s">
        <v>189</v>
      </c>
      <c r="AT412" s="179" t="s">
        <v>185</v>
      </c>
      <c r="AU412" s="179" t="s">
        <v>84</v>
      </c>
      <c r="AY412" s="18" t="s">
        <v>182</v>
      </c>
      <c r="BE412" s="180">
        <f>IF(N412="základná",J412,0)</f>
        <v>0</v>
      </c>
      <c r="BF412" s="180">
        <f>IF(N412="znížená",J412,0)</f>
        <v>0</v>
      </c>
      <c r="BG412" s="180">
        <f>IF(N412="zákl. prenesená",J412,0)</f>
        <v>0</v>
      </c>
      <c r="BH412" s="180">
        <f>IF(N412="zníž. prenesená",J412,0)</f>
        <v>0</v>
      </c>
      <c r="BI412" s="180">
        <f>IF(N412="nulová",J412,0)</f>
        <v>0</v>
      </c>
      <c r="BJ412" s="18" t="s">
        <v>84</v>
      </c>
      <c r="BK412" s="181">
        <f>ROUND(I412*H412,3)</f>
        <v>0</v>
      </c>
      <c r="BL412" s="18" t="s">
        <v>189</v>
      </c>
      <c r="BM412" s="179" t="s">
        <v>352</v>
      </c>
    </row>
    <row r="413" ht="11" customFormat="1" s="13">
      <c r="B413" s="182"/>
      <c r="D413" s="183" t="s">
        <v>191</v>
      </c>
      <c r="E413" s="184" t="s">
        <v>1</v>
      </c>
      <c r="F413" s="185" t="s">
        <v>353</v>
      </c>
      <c r="H413" s="186">
        <v>4</v>
      </c>
      <c r="I413" s="187"/>
      <c r="L413" s="182"/>
      <c r="M413" s="188"/>
      <c r="N413" s="189"/>
      <c r="O413" s="189"/>
      <c r="P413" s="189"/>
      <c r="Q413" s="189"/>
      <c r="R413" s="189"/>
      <c r="S413" s="189"/>
      <c r="T413" s="190"/>
      <c r="AT413" s="184" t="s">
        <v>191</v>
      </c>
      <c r="AU413" s="184" t="s">
        <v>84</v>
      </c>
      <c r="AV413" s="13" t="s">
        <v>84</v>
      </c>
      <c r="AW413" s="13" t="s">
        <v>28</v>
      </c>
      <c r="AX413" s="13" t="s">
        <v>72</v>
      </c>
      <c r="AY413" s="184" t="s">
        <v>182</v>
      </c>
    </row>
    <row r="414" ht="11" customFormat="1" s="14">
      <c r="B414" s="191"/>
      <c r="D414" s="183" t="s">
        <v>191</v>
      </c>
      <c r="E414" s="192" t="s">
        <v>1</v>
      </c>
      <c r="F414" s="193" t="s">
        <v>354</v>
      </c>
      <c r="H414" s="194">
        <v>4</v>
      </c>
      <c r="I414" s="195"/>
      <c r="L414" s="191"/>
      <c r="M414" s="196"/>
      <c r="N414" s="197"/>
      <c r="O414" s="197"/>
      <c r="P414" s="197"/>
      <c r="Q414" s="197"/>
      <c r="R414" s="197"/>
      <c r="S414" s="197"/>
      <c r="T414" s="198"/>
      <c r="AT414" s="192" t="s">
        <v>191</v>
      </c>
      <c r="AU414" s="192" t="s">
        <v>84</v>
      </c>
      <c r="AV414" s="14" t="s">
        <v>89</v>
      </c>
      <c r="AW414" s="14" t="s">
        <v>28</v>
      </c>
      <c r="AX414" s="14" t="s">
        <v>72</v>
      </c>
      <c r="AY414" s="192" t="s">
        <v>182</v>
      </c>
    </row>
    <row r="415" ht="11" customFormat="1" s="13">
      <c r="B415" s="182"/>
      <c r="D415" s="183" t="s">
        <v>191</v>
      </c>
      <c r="E415" s="184" t="s">
        <v>1</v>
      </c>
      <c r="F415" s="185" t="s">
        <v>355</v>
      </c>
      <c r="H415" s="186">
        <v>12</v>
      </c>
      <c r="I415" s="187"/>
      <c r="L415" s="182"/>
      <c r="M415" s="188"/>
      <c r="N415" s="189"/>
      <c r="O415" s="189"/>
      <c r="P415" s="189"/>
      <c r="Q415" s="189"/>
      <c r="R415" s="189"/>
      <c r="S415" s="189"/>
      <c r="T415" s="190"/>
      <c r="AT415" s="184" t="s">
        <v>191</v>
      </c>
      <c r="AU415" s="184" t="s">
        <v>84</v>
      </c>
      <c r="AV415" s="13" t="s">
        <v>84</v>
      </c>
      <c r="AW415" s="13" t="s">
        <v>28</v>
      </c>
      <c r="AX415" s="13" t="s">
        <v>72</v>
      </c>
      <c r="AY415" s="184" t="s">
        <v>182</v>
      </c>
    </row>
    <row r="416" ht="11" customFormat="1" s="14">
      <c r="B416" s="191"/>
      <c r="D416" s="183" t="s">
        <v>191</v>
      </c>
      <c r="E416" s="192" t="s">
        <v>1</v>
      </c>
      <c r="F416" s="193" t="s">
        <v>356</v>
      </c>
      <c r="H416" s="194">
        <v>12</v>
      </c>
      <c r="I416" s="195"/>
      <c r="L416" s="191"/>
      <c r="M416" s="196"/>
      <c r="N416" s="197"/>
      <c r="O416" s="197"/>
      <c r="P416" s="197"/>
      <c r="Q416" s="197"/>
      <c r="R416" s="197"/>
      <c r="S416" s="197"/>
      <c r="T416" s="198"/>
      <c r="AT416" s="192" t="s">
        <v>191</v>
      </c>
      <c r="AU416" s="192" t="s">
        <v>84</v>
      </c>
      <c r="AV416" s="14" t="s">
        <v>89</v>
      </c>
      <c r="AW416" s="14" t="s">
        <v>28</v>
      </c>
      <c r="AX416" s="14" t="s">
        <v>72</v>
      </c>
      <c r="AY416" s="192" t="s">
        <v>182</v>
      </c>
    </row>
    <row r="417" ht="11" customFormat="1" s="13">
      <c r="B417" s="182"/>
      <c r="D417" s="183" t="s">
        <v>191</v>
      </c>
      <c r="E417" s="184" t="s">
        <v>1</v>
      </c>
      <c r="F417" s="185" t="s">
        <v>353</v>
      </c>
      <c r="H417" s="186">
        <v>4</v>
      </c>
      <c r="I417" s="187"/>
      <c r="L417" s="182"/>
      <c r="M417" s="188"/>
      <c r="N417" s="189"/>
      <c r="O417" s="189"/>
      <c r="P417" s="189"/>
      <c r="Q417" s="189"/>
      <c r="R417" s="189"/>
      <c r="S417" s="189"/>
      <c r="T417" s="190"/>
      <c r="AT417" s="184" t="s">
        <v>191</v>
      </c>
      <c r="AU417" s="184" t="s">
        <v>84</v>
      </c>
      <c r="AV417" s="13" t="s">
        <v>84</v>
      </c>
      <c r="AW417" s="13" t="s">
        <v>28</v>
      </c>
      <c r="AX417" s="13" t="s">
        <v>72</v>
      </c>
      <c r="AY417" s="184" t="s">
        <v>182</v>
      </c>
    </row>
    <row r="418" ht="11" customFormat="1" s="14">
      <c r="B418" s="191"/>
      <c r="D418" s="183" t="s">
        <v>191</v>
      </c>
      <c r="E418" s="192" t="s">
        <v>1</v>
      </c>
      <c r="F418" s="193" t="s">
        <v>357</v>
      </c>
      <c r="H418" s="194">
        <v>4</v>
      </c>
      <c r="I418" s="195"/>
      <c r="L418" s="191"/>
      <c r="M418" s="196"/>
      <c r="N418" s="197"/>
      <c r="O418" s="197"/>
      <c r="P418" s="197"/>
      <c r="Q418" s="197"/>
      <c r="R418" s="197"/>
      <c r="S418" s="197"/>
      <c r="T418" s="198"/>
      <c r="AT418" s="192" t="s">
        <v>191</v>
      </c>
      <c r="AU418" s="192" t="s">
        <v>84</v>
      </c>
      <c r="AV418" s="14" t="s">
        <v>89</v>
      </c>
      <c r="AW418" s="14" t="s">
        <v>28</v>
      </c>
      <c r="AX418" s="14" t="s">
        <v>72</v>
      </c>
      <c r="AY418" s="192" t="s">
        <v>182</v>
      </c>
    </row>
    <row r="419" ht="11" customFormat="1" s="13">
      <c r="B419" s="182"/>
      <c r="D419" s="183" t="s">
        <v>191</v>
      </c>
      <c r="E419" s="184" t="s">
        <v>1</v>
      </c>
      <c r="F419" s="185" t="s">
        <v>355</v>
      </c>
      <c r="H419" s="186">
        <v>12</v>
      </c>
      <c r="I419" s="187"/>
      <c r="L419" s="182"/>
      <c r="M419" s="188"/>
      <c r="N419" s="189"/>
      <c r="O419" s="189"/>
      <c r="P419" s="189"/>
      <c r="Q419" s="189"/>
      <c r="R419" s="189"/>
      <c r="S419" s="189"/>
      <c r="T419" s="190"/>
      <c r="AT419" s="184" t="s">
        <v>191</v>
      </c>
      <c r="AU419" s="184" t="s">
        <v>84</v>
      </c>
      <c r="AV419" s="13" t="s">
        <v>84</v>
      </c>
      <c r="AW419" s="13" t="s">
        <v>28</v>
      </c>
      <c r="AX419" s="13" t="s">
        <v>72</v>
      </c>
      <c r="AY419" s="184" t="s">
        <v>182</v>
      </c>
    </row>
    <row r="420" ht="11" customFormat="1" s="14">
      <c r="B420" s="191"/>
      <c r="D420" s="183" t="s">
        <v>191</v>
      </c>
      <c r="E420" s="192" t="s">
        <v>1</v>
      </c>
      <c r="F420" s="193" t="s">
        <v>358</v>
      </c>
      <c r="H420" s="194">
        <v>12</v>
      </c>
      <c r="I420" s="195"/>
      <c r="L420" s="191"/>
      <c r="M420" s="196"/>
      <c r="N420" s="197"/>
      <c r="O420" s="197"/>
      <c r="P420" s="197"/>
      <c r="Q420" s="197"/>
      <c r="R420" s="197"/>
      <c r="S420" s="197"/>
      <c r="T420" s="198"/>
      <c r="AT420" s="192" t="s">
        <v>191</v>
      </c>
      <c r="AU420" s="192" t="s">
        <v>84</v>
      </c>
      <c r="AV420" s="14" t="s">
        <v>89</v>
      </c>
      <c r="AW420" s="14" t="s">
        <v>28</v>
      </c>
      <c r="AX420" s="14" t="s">
        <v>72</v>
      </c>
      <c r="AY420" s="192" t="s">
        <v>182</v>
      </c>
    </row>
    <row r="421" ht="11" customFormat="1" s="13">
      <c r="B421" s="182"/>
      <c r="D421" s="183" t="s">
        <v>191</v>
      </c>
      <c r="E421" s="184" t="s">
        <v>1</v>
      </c>
      <c r="F421" s="185" t="s">
        <v>353</v>
      </c>
      <c r="H421" s="186">
        <v>4</v>
      </c>
      <c r="I421" s="187"/>
      <c r="L421" s="182"/>
      <c r="M421" s="188"/>
      <c r="N421" s="189"/>
      <c r="O421" s="189"/>
      <c r="P421" s="189"/>
      <c r="Q421" s="189"/>
      <c r="R421" s="189"/>
      <c r="S421" s="189"/>
      <c r="T421" s="190"/>
      <c r="AT421" s="184" t="s">
        <v>191</v>
      </c>
      <c r="AU421" s="184" t="s">
        <v>84</v>
      </c>
      <c r="AV421" s="13" t="s">
        <v>84</v>
      </c>
      <c r="AW421" s="13" t="s">
        <v>28</v>
      </c>
      <c r="AX421" s="13" t="s">
        <v>72</v>
      </c>
      <c r="AY421" s="184" t="s">
        <v>182</v>
      </c>
    </row>
    <row r="422" ht="11" customFormat="1" s="14">
      <c r="B422" s="191"/>
      <c r="D422" s="183" t="s">
        <v>191</v>
      </c>
      <c r="E422" s="192" t="s">
        <v>1</v>
      </c>
      <c r="F422" s="193" t="s">
        <v>207</v>
      </c>
      <c r="H422" s="194">
        <v>4</v>
      </c>
      <c r="I422" s="195"/>
      <c r="L422" s="191"/>
      <c r="M422" s="196"/>
      <c r="N422" s="197"/>
      <c r="O422" s="197"/>
      <c r="P422" s="197"/>
      <c r="Q422" s="197"/>
      <c r="R422" s="197"/>
      <c r="S422" s="197"/>
      <c r="T422" s="198"/>
      <c r="AT422" s="192" t="s">
        <v>191</v>
      </c>
      <c r="AU422" s="192" t="s">
        <v>84</v>
      </c>
      <c r="AV422" s="14" t="s">
        <v>89</v>
      </c>
      <c r="AW422" s="14" t="s">
        <v>28</v>
      </c>
      <c r="AX422" s="14" t="s">
        <v>72</v>
      </c>
      <c r="AY422" s="192" t="s">
        <v>182</v>
      </c>
    </row>
    <row r="423" ht="11" customFormat="1" s="13">
      <c r="B423" s="182"/>
      <c r="D423" s="183" t="s">
        <v>191</v>
      </c>
      <c r="E423" s="184" t="s">
        <v>1</v>
      </c>
      <c r="F423" s="185" t="s">
        <v>355</v>
      </c>
      <c r="H423" s="186">
        <v>12</v>
      </c>
      <c r="I423" s="187"/>
      <c r="L423" s="182"/>
      <c r="M423" s="188"/>
      <c r="N423" s="189"/>
      <c r="O423" s="189"/>
      <c r="P423" s="189"/>
      <c r="Q423" s="189"/>
      <c r="R423" s="189"/>
      <c r="S423" s="189"/>
      <c r="T423" s="190"/>
      <c r="AT423" s="184" t="s">
        <v>191</v>
      </c>
      <c r="AU423" s="184" t="s">
        <v>84</v>
      </c>
      <c r="AV423" s="13" t="s">
        <v>84</v>
      </c>
      <c r="AW423" s="13" t="s">
        <v>28</v>
      </c>
      <c r="AX423" s="13" t="s">
        <v>72</v>
      </c>
      <c r="AY423" s="184" t="s">
        <v>182</v>
      </c>
    </row>
    <row r="424" ht="11" customFormat="1" s="14">
      <c r="B424" s="191"/>
      <c r="D424" s="183" t="s">
        <v>191</v>
      </c>
      <c r="E424" s="192" t="s">
        <v>1</v>
      </c>
      <c r="F424" s="193" t="s">
        <v>359</v>
      </c>
      <c r="H424" s="194">
        <v>12</v>
      </c>
      <c r="I424" s="195"/>
      <c r="L424" s="191"/>
      <c r="M424" s="196"/>
      <c r="N424" s="197"/>
      <c r="O424" s="197"/>
      <c r="P424" s="197"/>
      <c r="Q424" s="197"/>
      <c r="R424" s="197"/>
      <c r="S424" s="197"/>
      <c r="T424" s="198"/>
      <c r="AT424" s="192" t="s">
        <v>191</v>
      </c>
      <c r="AU424" s="192" t="s">
        <v>84</v>
      </c>
      <c r="AV424" s="14" t="s">
        <v>89</v>
      </c>
      <c r="AW424" s="14" t="s">
        <v>28</v>
      </c>
      <c r="AX424" s="14" t="s">
        <v>72</v>
      </c>
      <c r="AY424" s="192" t="s">
        <v>182</v>
      </c>
    </row>
    <row r="425" ht="11" customFormat="1" s="13">
      <c r="B425" s="182"/>
      <c r="D425" s="183" t="s">
        <v>191</v>
      </c>
      <c r="E425" s="184" t="s">
        <v>1</v>
      </c>
      <c r="F425" s="185" t="s">
        <v>353</v>
      </c>
      <c r="H425" s="186">
        <v>4</v>
      </c>
      <c r="I425" s="187"/>
      <c r="L425" s="182"/>
      <c r="M425" s="188"/>
      <c r="N425" s="189"/>
      <c r="O425" s="189"/>
      <c r="P425" s="189"/>
      <c r="Q425" s="189"/>
      <c r="R425" s="189"/>
      <c r="S425" s="189"/>
      <c r="T425" s="190"/>
      <c r="AT425" s="184" t="s">
        <v>191</v>
      </c>
      <c r="AU425" s="184" t="s">
        <v>84</v>
      </c>
      <c r="AV425" s="13" t="s">
        <v>84</v>
      </c>
      <c r="AW425" s="13" t="s">
        <v>28</v>
      </c>
      <c r="AX425" s="13" t="s">
        <v>72</v>
      </c>
      <c r="AY425" s="184" t="s">
        <v>182</v>
      </c>
    </row>
    <row r="426" ht="11" customFormat="1" s="14">
      <c r="B426" s="191"/>
      <c r="D426" s="183" t="s">
        <v>191</v>
      </c>
      <c r="E426" s="192" t="s">
        <v>1</v>
      </c>
      <c r="F426" s="193" t="s">
        <v>212</v>
      </c>
      <c r="H426" s="194">
        <v>4</v>
      </c>
      <c r="I426" s="195"/>
      <c r="L426" s="191"/>
      <c r="M426" s="196"/>
      <c r="N426" s="197"/>
      <c r="O426" s="197"/>
      <c r="P426" s="197"/>
      <c r="Q426" s="197"/>
      <c r="R426" s="197"/>
      <c r="S426" s="197"/>
      <c r="T426" s="198"/>
      <c r="AT426" s="192" t="s">
        <v>191</v>
      </c>
      <c r="AU426" s="192" t="s">
        <v>84</v>
      </c>
      <c r="AV426" s="14" t="s">
        <v>89</v>
      </c>
      <c r="AW426" s="14" t="s">
        <v>28</v>
      </c>
      <c r="AX426" s="14" t="s">
        <v>72</v>
      </c>
      <c r="AY426" s="192" t="s">
        <v>182</v>
      </c>
    </row>
    <row r="427" ht="11" customFormat="1" s="13">
      <c r="B427" s="182"/>
      <c r="D427" s="183" t="s">
        <v>191</v>
      </c>
      <c r="E427" s="184" t="s">
        <v>1</v>
      </c>
      <c r="F427" s="185" t="s">
        <v>355</v>
      </c>
      <c r="H427" s="186">
        <v>12</v>
      </c>
      <c r="I427" s="187"/>
      <c r="L427" s="182"/>
      <c r="M427" s="188"/>
      <c r="N427" s="189"/>
      <c r="O427" s="189"/>
      <c r="P427" s="189"/>
      <c r="Q427" s="189"/>
      <c r="R427" s="189"/>
      <c r="S427" s="189"/>
      <c r="T427" s="190"/>
      <c r="AT427" s="184" t="s">
        <v>191</v>
      </c>
      <c r="AU427" s="184" t="s">
        <v>84</v>
      </c>
      <c r="AV427" s="13" t="s">
        <v>84</v>
      </c>
      <c r="AW427" s="13" t="s">
        <v>28</v>
      </c>
      <c r="AX427" s="13" t="s">
        <v>72</v>
      </c>
      <c r="AY427" s="184" t="s">
        <v>182</v>
      </c>
    </row>
    <row r="428" ht="11" customFormat="1" s="14">
      <c r="B428" s="191"/>
      <c r="D428" s="183" t="s">
        <v>191</v>
      </c>
      <c r="E428" s="192" t="s">
        <v>1</v>
      </c>
      <c r="F428" s="193" t="s">
        <v>338</v>
      </c>
      <c r="H428" s="194">
        <v>12</v>
      </c>
      <c r="I428" s="195"/>
      <c r="L428" s="191"/>
      <c r="M428" s="196"/>
      <c r="N428" s="197"/>
      <c r="O428" s="197"/>
      <c r="P428" s="197"/>
      <c r="Q428" s="197"/>
      <c r="R428" s="197"/>
      <c r="S428" s="197"/>
      <c r="T428" s="198"/>
      <c r="AT428" s="192" t="s">
        <v>191</v>
      </c>
      <c r="AU428" s="192" t="s">
        <v>84</v>
      </c>
      <c r="AV428" s="14" t="s">
        <v>89</v>
      </c>
      <c r="AW428" s="14" t="s">
        <v>28</v>
      </c>
      <c r="AX428" s="14" t="s">
        <v>72</v>
      </c>
      <c r="AY428" s="192" t="s">
        <v>182</v>
      </c>
    </row>
    <row r="429" ht="11" customFormat="1" s="13">
      <c r="B429" s="182"/>
      <c r="D429" s="183" t="s">
        <v>191</v>
      </c>
      <c r="E429" s="184" t="s">
        <v>1</v>
      </c>
      <c r="F429" s="185" t="s">
        <v>353</v>
      </c>
      <c r="H429" s="186">
        <v>4</v>
      </c>
      <c r="I429" s="187"/>
      <c r="L429" s="182"/>
      <c r="M429" s="188"/>
      <c r="N429" s="189"/>
      <c r="O429" s="189"/>
      <c r="P429" s="189"/>
      <c r="Q429" s="189"/>
      <c r="R429" s="189"/>
      <c r="S429" s="189"/>
      <c r="T429" s="190"/>
      <c r="AT429" s="184" t="s">
        <v>191</v>
      </c>
      <c r="AU429" s="184" t="s">
        <v>84</v>
      </c>
      <c r="AV429" s="13" t="s">
        <v>84</v>
      </c>
      <c r="AW429" s="13" t="s">
        <v>28</v>
      </c>
      <c r="AX429" s="13" t="s">
        <v>72</v>
      </c>
      <c r="AY429" s="184" t="s">
        <v>182</v>
      </c>
    </row>
    <row r="430" ht="11" customFormat="1" s="14">
      <c r="B430" s="191"/>
      <c r="D430" s="183" t="s">
        <v>191</v>
      </c>
      <c r="E430" s="192" t="s">
        <v>1</v>
      </c>
      <c r="F430" s="193" t="s">
        <v>217</v>
      </c>
      <c r="H430" s="194">
        <v>4</v>
      </c>
      <c r="I430" s="195"/>
      <c r="L430" s="191"/>
      <c r="M430" s="196"/>
      <c r="N430" s="197"/>
      <c r="O430" s="197"/>
      <c r="P430" s="197"/>
      <c r="Q430" s="197"/>
      <c r="R430" s="197"/>
      <c r="S430" s="197"/>
      <c r="T430" s="198"/>
      <c r="AT430" s="192" t="s">
        <v>191</v>
      </c>
      <c r="AU430" s="192" t="s">
        <v>84</v>
      </c>
      <c r="AV430" s="14" t="s">
        <v>89</v>
      </c>
      <c r="AW430" s="14" t="s">
        <v>28</v>
      </c>
      <c r="AX430" s="14" t="s">
        <v>72</v>
      </c>
      <c r="AY430" s="192" t="s">
        <v>182</v>
      </c>
    </row>
    <row r="431" ht="11" customFormat="1" s="13">
      <c r="B431" s="182"/>
      <c r="D431" s="183" t="s">
        <v>191</v>
      </c>
      <c r="E431" s="184" t="s">
        <v>1</v>
      </c>
      <c r="F431" s="185" t="s">
        <v>355</v>
      </c>
      <c r="H431" s="186">
        <v>12</v>
      </c>
      <c r="I431" s="187"/>
      <c r="L431" s="182"/>
      <c r="M431" s="188"/>
      <c r="N431" s="189"/>
      <c r="O431" s="189"/>
      <c r="P431" s="189"/>
      <c r="Q431" s="189"/>
      <c r="R431" s="189"/>
      <c r="S431" s="189"/>
      <c r="T431" s="190"/>
      <c r="AT431" s="184" t="s">
        <v>191</v>
      </c>
      <c r="AU431" s="184" t="s">
        <v>84</v>
      </c>
      <c r="AV431" s="13" t="s">
        <v>84</v>
      </c>
      <c r="AW431" s="13" t="s">
        <v>28</v>
      </c>
      <c r="AX431" s="13" t="s">
        <v>72</v>
      </c>
      <c r="AY431" s="184" t="s">
        <v>182</v>
      </c>
    </row>
    <row r="432" ht="11" customFormat="1" s="14">
      <c r="B432" s="191"/>
      <c r="D432" s="183" t="s">
        <v>191</v>
      </c>
      <c r="E432" s="192" t="s">
        <v>1</v>
      </c>
      <c r="F432" s="193" t="s">
        <v>341</v>
      </c>
      <c r="H432" s="194">
        <v>12</v>
      </c>
      <c r="I432" s="195"/>
      <c r="L432" s="191"/>
      <c r="M432" s="196"/>
      <c r="N432" s="197"/>
      <c r="O432" s="197"/>
      <c r="P432" s="197"/>
      <c r="Q432" s="197"/>
      <c r="R432" s="197"/>
      <c r="S432" s="197"/>
      <c r="T432" s="198"/>
      <c r="AT432" s="192" t="s">
        <v>191</v>
      </c>
      <c r="AU432" s="192" t="s">
        <v>84</v>
      </c>
      <c r="AV432" s="14" t="s">
        <v>89</v>
      </c>
      <c r="AW432" s="14" t="s">
        <v>28</v>
      </c>
      <c r="AX432" s="14" t="s">
        <v>72</v>
      </c>
      <c r="AY432" s="192" t="s">
        <v>182</v>
      </c>
    </row>
    <row r="433" ht="11" customFormat="1" s="13">
      <c r="B433" s="182"/>
      <c r="D433" s="183" t="s">
        <v>191</v>
      </c>
      <c r="E433" s="184" t="s">
        <v>1</v>
      </c>
      <c r="F433" s="185" t="s">
        <v>353</v>
      </c>
      <c r="H433" s="186">
        <v>4</v>
      </c>
      <c r="I433" s="187"/>
      <c r="L433" s="182"/>
      <c r="M433" s="188"/>
      <c r="N433" s="189"/>
      <c r="O433" s="189"/>
      <c r="P433" s="189"/>
      <c r="Q433" s="189"/>
      <c r="R433" s="189"/>
      <c r="S433" s="189"/>
      <c r="T433" s="190"/>
      <c r="AT433" s="184" t="s">
        <v>191</v>
      </c>
      <c r="AU433" s="184" t="s">
        <v>84</v>
      </c>
      <c r="AV433" s="13" t="s">
        <v>84</v>
      </c>
      <c r="AW433" s="13" t="s">
        <v>28</v>
      </c>
      <c r="AX433" s="13" t="s">
        <v>72</v>
      </c>
      <c r="AY433" s="184" t="s">
        <v>182</v>
      </c>
    </row>
    <row r="434" ht="11" customFormat="1" s="14">
      <c r="B434" s="191"/>
      <c r="D434" s="183" t="s">
        <v>191</v>
      </c>
      <c r="E434" s="192" t="s">
        <v>1</v>
      </c>
      <c r="F434" s="193" t="s">
        <v>222</v>
      </c>
      <c r="H434" s="194">
        <v>4</v>
      </c>
      <c r="I434" s="195"/>
      <c r="L434" s="191"/>
      <c r="M434" s="196"/>
      <c r="N434" s="197"/>
      <c r="O434" s="197"/>
      <c r="P434" s="197"/>
      <c r="Q434" s="197"/>
      <c r="R434" s="197"/>
      <c r="S434" s="197"/>
      <c r="T434" s="198"/>
      <c r="AT434" s="192" t="s">
        <v>191</v>
      </c>
      <c r="AU434" s="192" t="s">
        <v>84</v>
      </c>
      <c r="AV434" s="14" t="s">
        <v>89</v>
      </c>
      <c r="AW434" s="14" t="s">
        <v>28</v>
      </c>
      <c r="AX434" s="14" t="s">
        <v>72</v>
      </c>
      <c r="AY434" s="192" t="s">
        <v>182</v>
      </c>
    </row>
    <row r="435" ht="11" customFormat="1" s="13">
      <c r="B435" s="182"/>
      <c r="D435" s="183" t="s">
        <v>191</v>
      </c>
      <c r="E435" s="184" t="s">
        <v>1</v>
      </c>
      <c r="F435" s="185" t="s">
        <v>355</v>
      </c>
      <c r="H435" s="186">
        <v>12</v>
      </c>
      <c r="I435" s="187"/>
      <c r="L435" s="182"/>
      <c r="M435" s="188"/>
      <c r="N435" s="189"/>
      <c r="O435" s="189"/>
      <c r="P435" s="189"/>
      <c r="Q435" s="189"/>
      <c r="R435" s="189"/>
      <c r="S435" s="189"/>
      <c r="T435" s="190"/>
      <c r="AT435" s="184" t="s">
        <v>191</v>
      </c>
      <c r="AU435" s="184" t="s">
        <v>84</v>
      </c>
      <c r="AV435" s="13" t="s">
        <v>84</v>
      </c>
      <c r="AW435" s="13" t="s">
        <v>28</v>
      </c>
      <c r="AX435" s="13" t="s">
        <v>72</v>
      </c>
      <c r="AY435" s="184" t="s">
        <v>182</v>
      </c>
    </row>
    <row r="436" ht="11" customFormat="1" s="14">
      <c r="B436" s="191"/>
      <c r="D436" s="183" t="s">
        <v>191</v>
      </c>
      <c r="E436" s="192" t="s">
        <v>1</v>
      </c>
      <c r="F436" s="193" t="s">
        <v>343</v>
      </c>
      <c r="H436" s="194">
        <v>12</v>
      </c>
      <c r="I436" s="195"/>
      <c r="L436" s="191"/>
      <c r="M436" s="196"/>
      <c r="N436" s="197"/>
      <c r="O436" s="197"/>
      <c r="P436" s="197"/>
      <c r="Q436" s="197"/>
      <c r="R436" s="197"/>
      <c r="S436" s="197"/>
      <c r="T436" s="198"/>
      <c r="AT436" s="192" t="s">
        <v>191</v>
      </c>
      <c r="AU436" s="192" t="s">
        <v>84</v>
      </c>
      <c r="AV436" s="14" t="s">
        <v>89</v>
      </c>
      <c r="AW436" s="14" t="s">
        <v>28</v>
      </c>
      <c r="AX436" s="14" t="s">
        <v>72</v>
      </c>
      <c r="AY436" s="192" t="s">
        <v>182</v>
      </c>
    </row>
    <row r="437" ht="11" customFormat="1" s="13">
      <c r="B437" s="182"/>
      <c r="D437" s="183" t="s">
        <v>191</v>
      </c>
      <c r="E437" s="184" t="s">
        <v>1</v>
      </c>
      <c r="F437" s="185" t="s">
        <v>353</v>
      </c>
      <c r="H437" s="186">
        <v>4</v>
      </c>
      <c r="I437" s="187"/>
      <c r="L437" s="182"/>
      <c r="M437" s="188"/>
      <c r="N437" s="189"/>
      <c r="O437" s="189"/>
      <c r="P437" s="189"/>
      <c r="Q437" s="189"/>
      <c r="R437" s="189"/>
      <c r="S437" s="189"/>
      <c r="T437" s="190"/>
      <c r="AT437" s="184" t="s">
        <v>191</v>
      </c>
      <c r="AU437" s="184" t="s">
        <v>84</v>
      </c>
      <c r="AV437" s="13" t="s">
        <v>84</v>
      </c>
      <c r="AW437" s="13" t="s">
        <v>28</v>
      </c>
      <c r="AX437" s="13" t="s">
        <v>72</v>
      </c>
      <c r="AY437" s="184" t="s">
        <v>182</v>
      </c>
    </row>
    <row r="438" ht="11" customFormat="1" s="14">
      <c r="B438" s="191"/>
      <c r="D438" s="183" t="s">
        <v>191</v>
      </c>
      <c r="E438" s="192" t="s">
        <v>1</v>
      </c>
      <c r="F438" s="193" t="s">
        <v>227</v>
      </c>
      <c r="H438" s="194">
        <v>4</v>
      </c>
      <c r="I438" s="195"/>
      <c r="L438" s="191"/>
      <c r="M438" s="196"/>
      <c r="N438" s="197"/>
      <c r="O438" s="197"/>
      <c r="P438" s="197"/>
      <c r="Q438" s="197"/>
      <c r="R438" s="197"/>
      <c r="S438" s="197"/>
      <c r="T438" s="198"/>
      <c r="AT438" s="192" t="s">
        <v>191</v>
      </c>
      <c r="AU438" s="192" t="s">
        <v>84</v>
      </c>
      <c r="AV438" s="14" t="s">
        <v>89</v>
      </c>
      <c r="AW438" s="14" t="s">
        <v>28</v>
      </c>
      <c r="AX438" s="14" t="s">
        <v>72</v>
      </c>
      <c r="AY438" s="192" t="s">
        <v>182</v>
      </c>
    </row>
    <row r="439" ht="11" customFormat="1" s="13">
      <c r="B439" s="182"/>
      <c r="D439" s="183" t="s">
        <v>191</v>
      </c>
      <c r="E439" s="184" t="s">
        <v>1</v>
      </c>
      <c r="F439" s="185" t="s">
        <v>355</v>
      </c>
      <c r="H439" s="186">
        <v>12</v>
      </c>
      <c r="I439" s="187"/>
      <c r="L439" s="182"/>
      <c r="M439" s="188"/>
      <c r="N439" s="189"/>
      <c r="O439" s="189"/>
      <c r="P439" s="189"/>
      <c r="Q439" s="189"/>
      <c r="R439" s="189"/>
      <c r="S439" s="189"/>
      <c r="T439" s="190"/>
      <c r="AT439" s="184" t="s">
        <v>191</v>
      </c>
      <c r="AU439" s="184" t="s">
        <v>84</v>
      </c>
      <c r="AV439" s="13" t="s">
        <v>84</v>
      </c>
      <c r="AW439" s="13" t="s">
        <v>28</v>
      </c>
      <c r="AX439" s="13" t="s">
        <v>72</v>
      </c>
      <c r="AY439" s="184" t="s">
        <v>182</v>
      </c>
    </row>
    <row r="440" ht="11" customFormat="1" s="14">
      <c r="B440" s="191"/>
      <c r="D440" s="183" t="s">
        <v>191</v>
      </c>
      <c r="E440" s="192" t="s">
        <v>1</v>
      </c>
      <c r="F440" s="193" t="s">
        <v>345</v>
      </c>
      <c r="H440" s="194">
        <v>12</v>
      </c>
      <c r="I440" s="195"/>
      <c r="L440" s="191"/>
      <c r="M440" s="196"/>
      <c r="N440" s="197"/>
      <c r="O440" s="197"/>
      <c r="P440" s="197"/>
      <c r="Q440" s="197"/>
      <c r="R440" s="197"/>
      <c r="S440" s="197"/>
      <c r="T440" s="198"/>
      <c r="AT440" s="192" t="s">
        <v>191</v>
      </c>
      <c r="AU440" s="192" t="s">
        <v>84</v>
      </c>
      <c r="AV440" s="14" t="s">
        <v>89</v>
      </c>
      <c r="AW440" s="14" t="s">
        <v>28</v>
      </c>
      <c r="AX440" s="14" t="s">
        <v>72</v>
      </c>
      <c r="AY440" s="192" t="s">
        <v>182</v>
      </c>
    </row>
    <row r="441" ht="11" customFormat="1" s="13">
      <c r="B441" s="182"/>
      <c r="D441" s="183" t="s">
        <v>191</v>
      </c>
      <c r="E441" s="184" t="s">
        <v>1</v>
      </c>
      <c r="F441" s="185" t="s">
        <v>353</v>
      </c>
      <c r="H441" s="186">
        <v>4</v>
      </c>
      <c r="I441" s="187"/>
      <c r="L441" s="182"/>
      <c r="M441" s="188"/>
      <c r="N441" s="189"/>
      <c r="O441" s="189"/>
      <c r="P441" s="189"/>
      <c r="Q441" s="189"/>
      <c r="R441" s="189"/>
      <c r="S441" s="189"/>
      <c r="T441" s="190"/>
      <c r="AT441" s="184" t="s">
        <v>191</v>
      </c>
      <c r="AU441" s="184" t="s">
        <v>84</v>
      </c>
      <c r="AV441" s="13" t="s">
        <v>84</v>
      </c>
      <c r="AW441" s="13" t="s">
        <v>28</v>
      </c>
      <c r="AX441" s="13" t="s">
        <v>72</v>
      </c>
      <c r="AY441" s="184" t="s">
        <v>182</v>
      </c>
    </row>
    <row r="442" ht="11" customFormat="1" s="14">
      <c r="B442" s="191"/>
      <c r="D442" s="183" t="s">
        <v>191</v>
      </c>
      <c r="E442" s="192" t="s">
        <v>1</v>
      </c>
      <c r="F442" s="193" t="s">
        <v>232</v>
      </c>
      <c r="H442" s="194">
        <v>4</v>
      </c>
      <c r="I442" s="195"/>
      <c r="L442" s="191"/>
      <c r="M442" s="196"/>
      <c r="N442" s="197"/>
      <c r="O442" s="197"/>
      <c r="P442" s="197"/>
      <c r="Q442" s="197"/>
      <c r="R442" s="197"/>
      <c r="S442" s="197"/>
      <c r="T442" s="198"/>
      <c r="AT442" s="192" t="s">
        <v>191</v>
      </c>
      <c r="AU442" s="192" t="s">
        <v>84</v>
      </c>
      <c r="AV442" s="14" t="s">
        <v>89</v>
      </c>
      <c r="AW442" s="14" t="s">
        <v>28</v>
      </c>
      <c r="AX442" s="14" t="s">
        <v>72</v>
      </c>
      <c r="AY442" s="192" t="s">
        <v>182</v>
      </c>
    </row>
    <row r="443" ht="11" customFormat="1" s="13">
      <c r="B443" s="182"/>
      <c r="D443" s="183" t="s">
        <v>191</v>
      </c>
      <c r="E443" s="184" t="s">
        <v>1</v>
      </c>
      <c r="F443" s="185" t="s">
        <v>355</v>
      </c>
      <c r="H443" s="186">
        <v>12</v>
      </c>
      <c r="I443" s="187"/>
      <c r="L443" s="182"/>
      <c r="M443" s="188"/>
      <c r="N443" s="189"/>
      <c r="O443" s="189"/>
      <c r="P443" s="189"/>
      <c r="Q443" s="189"/>
      <c r="R443" s="189"/>
      <c r="S443" s="189"/>
      <c r="T443" s="190"/>
      <c r="AT443" s="184" t="s">
        <v>191</v>
      </c>
      <c r="AU443" s="184" t="s">
        <v>84</v>
      </c>
      <c r="AV443" s="13" t="s">
        <v>84</v>
      </c>
      <c r="AW443" s="13" t="s">
        <v>28</v>
      </c>
      <c r="AX443" s="13" t="s">
        <v>72</v>
      </c>
      <c r="AY443" s="184" t="s">
        <v>182</v>
      </c>
    </row>
    <row r="444" ht="11" customFormat="1" s="14">
      <c r="B444" s="191"/>
      <c r="D444" s="183" t="s">
        <v>191</v>
      </c>
      <c r="E444" s="192" t="s">
        <v>1</v>
      </c>
      <c r="F444" s="193" t="s">
        <v>347</v>
      </c>
      <c r="H444" s="194">
        <v>12</v>
      </c>
      <c r="I444" s="195"/>
      <c r="L444" s="191"/>
      <c r="M444" s="196"/>
      <c r="N444" s="197"/>
      <c r="O444" s="197"/>
      <c r="P444" s="197"/>
      <c r="Q444" s="197"/>
      <c r="R444" s="197"/>
      <c r="S444" s="197"/>
      <c r="T444" s="198"/>
      <c r="AT444" s="192" t="s">
        <v>191</v>
      </c>
      <c r="AU444" s="192" t="s">
        <v>84</v>
      </c>
      <c r="AV444" s="14" t="s">
        <v>89</v>
      </c>
      <c r="AW444" s="14" t="s">
        <v>28</v>
      </c>
      <c r="AX444" s="14" t="s">
        <v>72</v>
      </c>
      <c r="AY444" s="192" t="s">
        <v>182</v>
      </c>
    </row>
    <row r="445" ht="11" customFormat="1" s="15">
      <c r="B445" s="199"/>
      <c r="D445" s="183" t="s">
        <v>191</v>
      </c>
      <c r="E445" s="200" t="s">
        <v>1</v>
      </c>
      <c r="F445" s="201" t="s">
        <v>251</v>
      </c>
      <c r="H445" s="202">
        <v>128</v>
      </c>
      <c r="I445" s="203"/>
      <c r="L445" s="199"/>
      <c r="M445" s="204"/>
      <c r="N445" s="205"/>
      <c r="O445" s="205"/>
      <c r="P445" s="205"/>
      <c r="Q445" s="205"/>
      <c r="R445" s="205"/>
      <c r="S445" s="205"/>
      <c r="T445" s="206"/>
      <c r="AT445" s="200" t="s">
        <v>191</v>
      </c>
      <c r="AU445" s="200" t="s">
        <v>84</v>
      </c>
      <c r="AV445" s="15" t="s">
        <v>189</v>
      </c>
      <c r="AW445" s="15" t="s">
        <v>28</v>
      </c>
      <c r="AX445" s="15" t="s">
        <v>79</v>
      </c>
      <c r="AY445" s="200" t="s">
        <v>182</v>
      </c>
    </row>
    <row r="446" customHeight="1" ht="33" customFormat="1" s="2">
      <c r="A446" s="33"/>
      <c r="B446" s="167"/>
      <c r="C446" s="168" t="s">
        <v>360</v>
      </c>
      <c r="D446" s="168" t="s">
        <v>185</v>
      </c>
      <c r="E446" s="169" t="s">
        <v>361</v>
      </c>
      <c r="F446" s="170" t="s">
        <v>362</v>
      </c>
      <c r="G446" s="171" t="s">
        <v>305</v>
      </c>
      <c r="H446" s="172">
        <v>1.1</v>
      </c>
      <c r="I446" s="173"/>
      <c r="J446" s="172">
        <f>ROUND(I446*H446,3)</f>
        <v>0</v>
      </c>
      <c r="K446" s="174"/>
      <c r="L446" s="34"/>
      <c r="M446" s="175" t="s">
        <v>1</v>
      </c>
      <c r="N446" s="176" t="s">
        <v>38</v>
      </c>
      <c r="O446" s="59"/>
      <c r="P446" s="177">
        <f>O446*H446</f>
        <v>0</v>
      </c>
      <c r="Q446" s="177">
        <v>0</v>
      </c>
      <c r="R446" s="177">
        <f>Q446*H446</f>
        <v>0</v>
      </c>
      <c r="S446" s="177">
        <v>6.8E-2</v>
      </c>
      <c r="T446" s="178">
        <f>S446*H446</f>
        <v>7.48E-2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79" t="s">
        <v>189</v>
      </c>
      <c r="AT446" s="179" t="s">
        <v>185</v>
      </c>
      <c r="AU446" s="179" t="s">
        <v>84</v>
      </c>
      <c r="AY446" s="18" t="s">
        <v>182</v>
      </c>
      <c r="BE446" s="180">
        <f>IF(N446="základná",J446,0)</f>
        <v>0</v>
      </c>
      <c r="BF446" s="180">
        <f>IF(N446="znížená",J446,0)</f>
        <v>0</v>
      </c>
      <c r="BG446" s="180">
        <f>IF(N446="zákl. prenesená",J446,0)</f>
        <v>0</v>
      </c>
      <c r="BH446" s="180">
        <f>IF(N446="zníž. prenesená",J446,0)</f>
        <v>0</v>
      </c>
      <c r="BI446" s="180">
        <f>IF(N446="nulová",J446,0)</f>
        <v>0</v>
      </c>
      <c r="BJ446" s="18" t="s">
        <v>84</v>
      </c>
      <c r="BK446" s="181">
        <f>ROUND(I446*H446,3)</f>
        <v>0</v>
      </c>
      <c r="BL446" s="18" t="s">
        <v>189</v>
      </c>
      <c r="BM446" s="179" t="s">
        <v>363</v>
      </c>
    </row>
    <row r="447" ht="11" customFormat="1" s="13">
      <c r="B447" s="182"/>
      <c r="D447" s="183" t="s">
        <v>191</v>
      </c>
      <c r="E447" s="184" t="s">
        <v>1</v>
      </c>
      <c r="F447" s="185" t="s">
        <v>364</v>
      </c>
      <c r="H447" s="186">
        <v>1.1</v>
      </c>
      <c r="I447" s="187"/>
      <c r="L447" s="182"/>
      <c r="M447" s="188"/>
      <c r="N447" s="189"/>
      <c r="O447" s="189"/>
      <c r="P447" s="189"/>
      <c r="Q447" s="189"/>
      <c r="R447" s="189"/>
      <c r="S447" s="189"/>
      <c r="T447" s="190"/>
      <c r="AT447" s="184" t="s">
        <v>191</v>
      </c>
      <c r="AU447" s="184" t="s">
        <v>84</v>
      </c>
      <c r="AV447" s="13" t="s">
        <v>84</v>
      </c>
      <c r="AW447" s="13" t="s">
        <v>28</v>
      </c>
      <c r="AX447" s="13" t="s">
        <v>72</v>
      </c>
      <c r="AY447" s="184" t="s">
        <v>182</v>
      </c>
    </row>
    <row r="448" ht="11" customFormat="1" s="14">
      <c r="B448" s="191"/>
      <c r="D448" s="183" t="s">
        <v>191</v>
      </c>
      <c r="E448" s="192" t="s">
        <v>1</v>
      </c>
      <c r="F448" s="193" t="s">
        <v>365</v>
      </c>
      <c r="H448" s="194">
        <v>1.1</v>
      </c>
      <c r="I448" s="195"/>
      <c r="L448" s="191"/>
      <c r="M448" s="196"/>
      <c r="N448" s="197"/>
      <c r="O448" s="197"/>
      <c r="P448" s="197"/>
      <c r="Q448" s="197"/>
      <c r="R448" s="197"/>
      <c r="S448" s="197"/>
      <c r="T448" s="198"/>
      <c r="AT448" s="192" t="s">
        <v>191</v>
      </c>
      <c r="AU448" s="192" t="s">
        <v>84</v>
      </c>
      <c r="AV448" s="14" t="s">
        <v>89</v>
      </c>
      <c r="AW448" s="14" t="s">
        <v>28</v>
      </c>
      <c r="AX448" s="14" t="s">
        <v>72</v>
      </c>
      <c r="AY448" s="192" t="s">
        <v>182</v>
      </c>
    </row>
    <row r="449" ht="11" customFormat="1" s="15">
      <c r="B449" s="199"/>
      <c r="D449" s="183" t="s">
        <v>191</v>
      </c>
      <c r="E449" s="200" t="s">
        <v>1</v>
      </c>
      <c r="F449" s="201" t="s">
        <v>251</v>
      </c>
      <c r="H449" s="202">
        <v>1.1</v>
      </c>
      <c r="I449" s="203"/>
      <c r="L449" s="199"/>
      <c r="M449" s="204"/>
      <c r="N449" s="205"/>
      <c r="O449" s="205"/>
      <c r="P449" s="205"/>
      <c r="Q449" s="205"/>
      <c r="R449" s="205"/>
      <c r="S449" s="205"/>
      <c r="T449" s="206"/>
      <c r="AT449" s="200" t="s">
        <v>191</v>
      </c>
      <c r="AU449" s="200" t="s">
        <v>84</v>
      </c>
      <c r="AV449" s="15" t="s">
        <v>189</v>
      </c>
      <c r="AW449" s="15" t="s">
        <v>28</v>
      </c>
      <c r="AX449" s="15" t="s">
        <v>79</v>
      </c>
      <c r="AY449" s="200" t="s">
        <v>182</v>
      </c>
    </row>
    <row r="450" customHeight="1" ht="33" customFormat="1" s="2">
      <c r="A450" s="33"/>
      <c r="B450" s="167"/>
      <c r="C450" s="168" t="s">
        <v>366</v>
      </c>
      <c r="D450" s="168" t="s">
        <v>185</v>
      </c>
      <c r="E450" s="169" t="s">
        <v>367</v>
      </c>
      <c r="F450" s="170" t="s">
        <v>368</v>
      </c>
      <c r="G450" s="171" t="s">
        <v>305</v>
      </c>
      <c r="H450" s="172">
        <v>1522.211</v>
      </c>
      <c r="I450" s="173"/>
      <c r="J450" s="172">
        <f>ROUND(I450*H450,3)</f>
        <v>0</v>
      </c>
      <c r="K450" s="174"/>
      <c r="L450" s="34"/>
      <c r="M450" s="175" t="s">
        <v>1</v>
      </c>
      <c r="N450" s="176" t="s">
        <v>38</v>
      </c>
      <c r="O450" s="59"/>
      <c r="P450" s="177">
        <f>O450*H450</f>
        <v>0</v>
      </c>
      <c r="Q450" s="177">
        <v>0</v>
      </c>
      <c r="R450" s="177">
        <f>Q450*H450</f>
        <v>0</v>
      </c>
      <c r="S450" s="177">
        <v>6.8E-2</v>
      </c>
      <c r="T450" s="178">
        <f>S450*H450</f>
        <v>103.51034800000001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79" t="s">
        <v>189</v>
      </c>
      <c r="AT450" s="179" t="s">
        <v>185</v>
      </c>
      <c r="AU450" s="179" t="s">
        <v>84</v>
      </c>
      <c r="AY450" s="18" t="s">
        <v>182</v>
      </c>
      <c r="BE450" s="180">
        <f>IF(N450="základná",J450,0)</f>
        <v>0</v>
      </c>
      <c r="BF450" s="180">
        <f>IF(N450="znížená",J450,0)</f>
        <v>0</v>
      </c>
      <c r="BG450" s="180">
        <f>IF(N450="zákl. prenesená",J450,0)</f>
        <v>0</v>
      </c>
      <c r="BH450" s="180">
        <f>IF(N450="zníž. prenesená",J450,0)</f>
        <v>0</v>
      </c>
      <c r="BI450" s="180">
        <f>IF(N450="nulová",J450,0)</f>
        <v>0</v>
      </c>
      <c r="BJ450" s="18" t="s">
        <v>84</v>
      </c>
      <c r="BK450" s="181">
        <f>ROUND(I450*H450,3)</f>
        <v>0</v>
      </c>
      <c r="BL450" s="18" t="s">
        <v>189</v>
      </c>
      <c r="BM450" s="179" t="s">
        <v>369</v>
      </c>
    </row>
    <row r="451" ht="11" customFormat="1" s="13">
      <c r="B451" s="182"/>
      <c r="D451" s="183" t="s">
        <v>191</v>
      </c>
      <c r="E451" s="184" t="s">
        <v>1</v>
      </c>
      <c r="F451" s="185" t="s">
        <v>370</v>
      </c>
      <c r="H451" s="186">
        <v>88.83</v>
      </c>
      <c r="I451" s="187"/>
      <c r="L451" s="182"/>
      <c r="M451" s="188"/>
      <c r="N451" s="189"/>
      <c r="O451" s="189"/>
      <c r="P451" s="189"/>
      <c r="Q451" s="189"/>
      <c r="R451" s="189"/>
      <c r="S451" s="189"/>
      <c r="T451" s="190"/>
      <c r="AT451" s="184" t="s">
        <v>191</v>
      </c>
      <c r="AU451" s="184" t="s">
        <v>84</v>
      </c>
      <c r="AV451" s="13" t="s">
        <v>84</v>
      </c>
      <c r="AW451" s="13" t="s">
        <v>28</v>
      </c>
      <c r="AX451" s="13" t="s">
        <v>72</v>
      </c>
      <c r="AY451" s="184" t="s">
        <v>182</v>
      </c>
    </row>
    <row r="452" ht="11" customFormat="1" s="14">
      <c r="B452" s="191"/>
      <c r="D452" s="183" t="s">
        <v>191</v>
      </c>
      <c r="E452" s="192" t="s">
        <v>1</v>
      </c>
      <c r="F452" s="193" t="s">
        <v>371</v>
      </c>
      <c r="H452" s="194">
        <v>88.83</v>
      </c>
      <c r="I452" s="195"/>
      <c r="L452" s="191"/>
      <c r="M452" s="196"/>
      <c r="N452" s="197"/>
      <c r="O452" s="197"/>
      <c r="P452" s="197"/>
      <c r="Q452" s="197"/>
      <c r="R452" s="197"/>
      <c r="S452" s="197"/>
      <c r="T452" s="198"/>
      <c r="AT452" s="192" t="s">
        <v>191</v>
      </c>
      <c r="AU452" s="192" t="s">
        <v>84</v>
      </c>
      <c r="AV452" s="14" t="s">
        <v>89</v>
      </c>
      <c r="AW452" s="14" t="s">
        <v>28</v>
      </c>
      <c r="AX452" s="14" t="s">
        <v>72</v>
      </c>
      <c r="AY452" s="192" t="s">
        <v>182</v>
      </c>
    </row>
    <row r="453" ht="11" customFormat="1" s="13">
      <c r="B453" s="182"/>
      <c r="D453" s="183" t="s">
        <v>191</v>
      </c>
      <c r="E453" s="184" t="s">
        <v>1</v>
      </c>
      <c r="F453" s="185" t="s">
        <v>372</v>
      </c>
      <c r="H453" s="186">
        <v>14.94</v>
      </c>
      <c r="I453" s="187"/>
      <c r="L453" s="182"/>
      <c r="M453" s="188"/>
      <c r="N453" s="189"/>
      <c r="O453" s="189"/>
      <c r="P453" s="189"/>
      <c r="Q453" s="189"/>
      <c r="R453" s="189"/>
      <c r="S453" s="189"/>
      <c r="T453" s="190"/>
      <c r="AT453" s="184" t="s">
        <v>191</v>
      </c>
      <c r="AU453" s="184" t="s">
        <v>84</v>
      </c>
      <c r="AV453" s="13" t="s">
        <v>84</v>
      </c>
      <c r="AW453" s="13" t="s">
        <v>28</v>
      </c>
      <c r="AX453" s="13" t="s">
        <v>72</v>
      </c>
      <c r="AY453" s="184" t="s">
        <v>182</v>
      </c>
    </row>
    <row r="454" ht="11" customFormat="1" s="14">
      <c r="B454" s="191"/>
      <c r="D454" s="183" t="s">
        <v>191</v>
      </c>
      <c r="E454" s="192" t="s">
        <v>1</v>
      </c>
      <c r="F454" s="193" t="s">
        <v>373</v>
      </c>
      <c r="H454" s="194">
        <v>14.94</v>
      </c>
      <c r="I454" s="195"/>
      <c r="L454" s="191"/>
      <c r="M454" s="196"/>
      <c r="N454" s="197"/>
      <c r="O454" s="197"/>
      <c r="P454" s="197"/>
      <c r="Q454" s="197"/>
      <c r="R454" s="197"/>
      <c r="S454" s="197"/>
      <c r="T454" s="198"/>
      <c r="AT454" s="192" t="s">
        <v>191</v>
      </c>
      <c r="AU454" s="192" t="s">
        <v>84</v>
      </c>
      <c r="AV454" s="14" t="s">
        <v>89</v>
      </c>
      <c r="AW454" s="14" t="s">
        <v>28</v>
      </c>
      <c r="AX454" s="14" t="s">
        <v>72</v>
      </c>
      <c r="AY454" s="192" t="s">
        <v>182</v>
      </c>
    </row>
    <row r="455" ht="11" customFormat="1" s="13">
      <c r="B455" s="182"/>
      <c r="D455" s="183" t="s">
        <v>191</v>
      </c>
      <c r="E455" s="184" t="s">
        <v>1</v>
      </c>
      <c r="F455" s="185" t="s">
        <v>374</v>
      </c>
      <c r="H455" s="186">
        <v>1.485</v>
      </c>
      <c r="I455" s="187"/>
      <c r="L455" s="182"/>
      <c r="M455" s="188"/>
      <c r="N455" s="189"/>
      <c r="O455" s="189"/>
      <c r="P455" s="189"/>
      <c r="Q455" s="189"/>
      <c r="R455" s="189"/>
      <c r="S455" s="189"/>
      <c r="T455" s="190"/>
      <c r="AT455" s="184" t="s">
        <v>191</v>
      </c>
      <c r="AU455" s="184" t="s">
        <v>84</v>
      </c>
      <c r="AV455" s="13" t="s">
        <v>84</v>
      </c>
      <c r="AW455" s="13" t="s">
        <v>28</v>
      </c>
      <c r="AX455" s="13" t="s">
        <v>72</v>
      </c>
      <c r="AY455" s="184" t="s">
        <v>182</v>
      </c>
    </row>
    <row r="456" ht="11" customFormat="1" s="14">
      <c r="B456" s="191"/>
      <c r="D456" s="183" t="s">
        <v>191</v>
      </c>
      <c r="E456" s="192" t="s">
        <v>1</v>
      </c>
      <c r="F456" s="193" t="s">
        <v>375</v>
      </c>
      <c r="H456" s="194">
        <v>1.485</v>
      </c>
      <c r="I456" s="195"/>
      <c r="L456" s="191"/>
      <c r="M456" s="196"/>
      <c r="N456" s="197"/>
      <c r="O456" s="197"/>
      <c r="P456" s="197"/>
      <c r="Q456" s="197"/>
      <c r="R456" s="197"/>
      <c r="S456" s="197"/>
      <c r="T456" s="198"/>
      <c r="AT456" s="192" t="s">
        <v>191</v>
      </c>
      <c r="AU456" s="192" t="s">
        <v>84</v>
      </c>
      <c r="AV456" s="14" t="s">
        <v>89</v>
      </c>
      <c r="AW456" s="14" t="s">
        <v>28</v>
      </c>
      <c r="AX456" s="14" t="s">
        <v>72</v>
      </c>
      <c r="AY456" s="192" t="s">
        <v>182</v>
      </c>
    </row>
    <row r="457" ht="11" customFormat="1" s="13">
      <c r="B457" s="182"/>
      <c r="D457" s="183" t="s">
        <v>191</v>
      </c>
      <c r="E457" s="184" t="s">
        <v>1</v>
      </c>
      <c r="F457" s="185" t="s">
        <v>376</v>
      </c>
      <c r="H457" s="186">
        <v>32.01</v>
      </c>
      <c r="I457" s="187"/>
      <c r="L457" s="182"/>
      <c r="M457" s="188"/>
      <c r="N457" s="189"/>
      <c r="O457" s="189"/>
      <c r="P457" s="189"/>
      <c r="Q457" s="189"/>
      <c r="R457" s="189"/>
      <c r="S457" s="189"/>
      <c r="T457" s="190"/>
      <c r="AT457" s="184" t="s">
        <v>191</v>
      </c>
      <c r="AU457" s="184" t="s">
        <v>84</v>
      </c>
      <c r="AV457" s="13" t="s">
        <v>84</v>
      </c>
      <c r="AW457" s="13" t="s">
        <v>28</v>
      </c>
      <c r="AX457" s="13" t="s">
        <v>72</v>
      </c>
      <c r="AY457" s="184" t="s">
        <v>182</v>
      </c>
    </row>
    <row r="458" ht="11" customFormat="1" s="14">
      <c r="B458" s="191"/>
      <c r="D458" s="183" t="s">
        <v>191</v>
      </c>
      <c r="E458" s="192" t="s">
        <v>1</v>
      </c>
      <c r="F458" s="193" t="s">
        <v>377</v>
      </c>
      <c r="H458" s="194">
        <v>32.01</v>
      </c>
      <c r="I458" s="195"/>
      <c r="L458" s="191"/>
      <c r="M458" s="196"/>
      <c r="N458" s="197"/>
      <c r="O458" s="197"/>
      <c r="P458" s="197"/>
      <c r="Q458" s="197"/>
      <c r="R458" s="197"/>
      <c r="S458" s="197"/>
      <c r="T458" s="198"/>
      <c r="AT458" s="192" t="s">
        <v>191</v>
      </c>
      <c r="AU458" s="192" t="s">
        <v>84</v>
      </c>
      <c r="AV458" s="14" t="s">
        <v>89</v>
      </c>
      <c r="AW458" s="14" t="s">
        <v>28</v>
      </c>
      <c r="AX458" s="14" t="s">
        <v>72</v>
      </c>
      <c r="AY458" s="192" t="s">
        <v>182</v>
      </c>
    </row>
    <row r="459" ht="11" customFormat="1" s="13">
      <c r="B459" s="182"/>
      <c r="D459" s="183" t="s">
        <v>191</v>
      </c>
      <c r="E459" s="184" t="s">
        <v>1</v>
      </c>
      <c r="F459" s="185" t="s">
        <v>378</v>
      </c>
      <c r="H459" s="186">
        <v>87.83</v>
      </c>
      <c r="I459" s="187"/>
      <c r="L459" s="182"/>
      <c r="M459" s="188"/>
      <c r="N459" s="189"/>
      <c r="O459" s="189"/>
      <c r="P459" s="189"/>
      <c r="Q459" s="189"/>
      <c r="R459" s="189"/>
      <c r="S459" s="189"/>
      <c r="T459" s="190"/>
      <c r="AT459" s="184" t="s">
        <v>191</v>
      </c>
      <c r="AU459" s="184" t="s">
        <v>84</v>
      </c>
      <c r="AV459" s="13" t="s">
        <v>84</v>
      </c>
      <c r="AW459" s="13" t="s">
        <v>28</v>
      </c>
      <c r="AX459" s="13" t="s">
        <v>72</v>
      </c>
      <c r="AY459" s="184" t="s">
        <v>182</v>
      </c>
    </row>
    <row r="460" ht="11" customFormat="1" s="14">
      <c r="B460" s="191"/>
      <c r="D460" s="183" t="s">
        <v>191</v>
      </c>
      <c r="E460" s="192" t="s">
        <v>1</v>
      </c>
      <c r="F460" s="193" t="s">
        <v>379</v>
      </c>
      <c r="H460" s="194">
        <v>87.83</v>
      </c>
      <c r="I460" s="195"/>
      <c r="L460" s="191"/>
      <c r="M460" s="196"/>
      <c r="N460" s="197"/>
      <c r="O460" s="197"/>
      <c r="P460" s="197"/>
      <c r="Q460" s="197"/>
      <c r="R460" s="197"/>
      <c r="S460" s="197"/>
      <c r="T460" s="198"/>
      <c r="AT460" s="192" t="s">
        <v>191</v>
      </c>
      <c r="AU460" s="192" t="s">
        <v>84</v>
      </c>
      <c r="AV460" s="14" t="s">
        <v>89</v>
      </c>
      <c r="AW460" s="14" t="s">
        <v>28</v>
      </c>
      <c r="AX460" s="14" t="s">
        <v>72</v>
      </c>
      <c r="AY460" s="192" t="s">
        <v>182</v>
      </c>
    </row>
    <row r="461" ht="11" customFormat="1" s="13">
      <c r="B461" s="182"/>
      <c r="D461" s="183" t="s">
        <v>191</v>
      </c>
      <c r="E461" s="184" t="s">
        <v>1</v>
      </c>
      <c r="F461" s="185" t="s">
        <v>380</v>
      </c>
      <c r="H461" s="186">
        <v>8.34</v>
      </c>
      <c r="I461" s="187"/>
      <c r="L461" s="182"/>
      <c r="M461" s="188"/>
      <c r="N461" s="189"/>
      <c r="O461" s="189"/>
      <c r="P461" s="189"/>
      <c r="Q461" s="189"/>
      <c r="R461" s="189"/>
      <c r="S461" s="189"/>
      <c r="T461" s="190"/>
      <c r="AT461" s="184" t="s">
        <v>191</v>
      </c>
      <c r="AU461" s="184" t="s">
        <v>84</v>
      </c>
      <c r="AV461" s="13" t="s">
        <v>84</v>
      </c>
      <c r="AW461" s="13" t="s">
        <v>28</v>
      </c>
      <c r="AX461" s="13" t="s">
        <v>72</v>
      </c>
      <c r="AY461" s="184" t="s">
        <v>182</v>
      </c>
    </row>
    <row r="462" ht="11" customFormat="1" s="14">
      <c r="B462" s="191"/>
      <c r="D462" s="183" t="s">
        <v>191</v>
      </c>
      <c r="E462" s="192" t="s">
        <v>1</v>
      </c>
      <c r="F462" s="193" t="s">
        <v>381</v>
      </c>
      <c r="H462" s="194">
        <v>8.34</v>
      </c>
      <c r="I462" s="195"/>
      <c r="L462" s="191"/>
      <c r="M462" s="196"/>
      <c r="N462" s="197"/>
      <c r="O462" s="197"/>
      <c r="P462" s="197"/>
      <c r="Q462" s="197"/>
      <c r="R462" s="197"/>
      <c r="S462" s="197"/>
      <c r="T462" s="198"/>
      <c r="AT462" s="192" t="s">
        <v>191</v>
      </c>
      <c r="AU462" s="192" t="s">
        <v>84</v>
      </c>
      <c r="AV462" s="14" t="s">
        <v>89</v>
      </c>
      <c r="AW462" s="14" t="s">
        <v>28</v>
      </c>
      <c r="AX462" s="14" t="s">
        <v>72</v>
      </c>
      <c r="AY462" s="192" t="s">
        <v>182</v>
      </c>
    </row>
    <row r="463" ht="11" customFormat="1" s="13">
      <c r="B463" s="182"/>
      <c r="D463" s="183" t="s">
        <v>191</v>
      </c>
      <c r="E463" s="184" t="s">
        <v>1</v>
      </c>
      <c r="F463" s="185" t="s">
        <v>374</v>
      </c>
      <c r="H463" s="186">
        <v>1.485</v>
      </c>
      <c r="I463" s="187"/>
      <c r="L463" s="182"/>
      <c r="M463" s="188"/>
      <c r="N463" s="189"/>
      <c r="O463" s="189"/>
      <c r="P463" s="189"/>
      <c r="Q463" s="189"/>
      <c r="R463" s="189"/>
      <c r="S463" s="189"/>
      <c r="T463" s="190"/>
      <c r="AT463" s="184" t="s">
        <v>191</v>
      </c>
      <c r="AU463" s="184" t="s">
        <v>84</v>
      </c>
      <c r="AV463" s="13" t="s">
        <v>84</v>
      </c>
      <c r="AW463" s="13" t="s">
        <v>28</v>
      </c>
      <c r="AX463" s="13" t="s">
        <v>72</v>
      </c>
      <c r="AY463" s="184" t="s">
        <v>182</v>
      </c>
    </row>
    <row r="464" ht="11" customFormat="1" s="14">
      <c r="B464" s="191"/>
      <c r="D464" s="183" t="s">
        <v>191</v>
      </c>
      <c r="E464" s="192" t="s">
        <v>1</v>
      </c>
      <c r="F464" s="193" t="s">
        <v>382</v>
      </c>
      <c r="H464" s="194">
        <v>1.485</v>
      </c>
      <c r="I464" s="195"/>
      <c r="L464" s="191"/>
      <c r="M464" s="196"/>
      <c r="N464" s="197"/>
      <c r="O464" s="197"/>
      <c r="P464" s="197"/>
      <c r="Q464" s="197"/>
      <c r="R464" s="197"/>
      <c r="S464" s="197"/>
      <c r="T464" s="198"/>
      <c r="AT464" s="192" t="s">
        <v>191</v>
      </c>
      <c r="AU464" s="192" t="s">
        <v>84</v>
      </c>
      <c r="AV464" s="14" t="s">
        <v>89</v>
      </c>
      <c r="AW464" s="14" t="s">
        <v>28</v>
      </c>
      <c r="AX464" s="14" t="s">
        <v>72</v>
      </c>
      <c r="AY464" s="192" t="s">
        <v>182</v>
      </c>
    </row>
    <row r="465" ht="11" customFormat="1" s="13">
      <c r="B465" s="182"/>
      <c r="D465" s="183" t="s">
        <v>191</v>
      </c>
      <c r="E465" s="184" t="s">
        <v>1</v>
      </c>
      <c r="F465" s="185" t="s">
        <v>383</v>
      </c>
      <c r="H465" s="186">
        <v>26.48</v>
      </c>
      <c r="I465" s="187"/>
      <c r="L465" s="182"/>
      <c r="M465" s="188"/>
      <c r="N465" s="189"/>
      <c r="O465" s="189"/>
      <c r="P465" s="189"/>
      <c r="Q465" s="189"/>
      <c r="R465" s="189"/>
      <c r="S465" s="189"/>
      <c r="T465" s="190"/>
      <c r="AT465" s="184" t="s">
        <v>191</v>
      </c>
      <c r="AU465" s="184" t="s">
        <v>84</v>
      </c>
      <c r="AV465" s="13" t="s">
        <v>84</v>
      </c>
      <c r="AW465" s="13" t="s">
        <v>28</v>
      </c>
      <c r="AX465" s="13" t="s">
        <v>72</v>
      </c>
      <c r="AY465" s="184" t="s">
        <v>182</v>
      </c>
    </row>
    <row r="466" ht="11" customFormat="1" s="14">
      <c r="B466" s="191"/>
      <c r="D466" s="183" t="s">
        <v>191</v>
      </c>
      <c r="E466" s="192" t="s">
        <v>1</v>
      </c>
      <c r="F466" s="193" t="s">
        <v>384</v>
      </c>
      <c r="H466" s="194">
        <v>26.48</v>
      </c>
      <c r="I466" s="195"/>
      <c r="L466" s="191"/>
      <c r="M466" s="196"/>
      <c r="N466" s="197"/>
      <c r="O466" s="197"/>
      <c r="P466" s="197"/>
      <c r="Q466" s="197"/>
      <c r="R466" s="197"/>
      <c r="S466" s="197"/>
      <c r="T466" s="198"/>
      <c r="AT466" s="192" t="s">
        <v>191</v>
      </c>
      <c r="AU466" s="192" t="s">
        <v>84</v>
      </c>
      <c r="AV466" s="14" t="s">
        <v>89</v>
      </c>
      <c r="AW466" s="14" t="s">
        <v>28</v>
      </c>
      <c r="AX466" s="14" t="s">
        <v>72</v>
      </c>
      <c r="AY466" s="192" t="s">
        <v>182</v>
      </c>
    </row>
    <row r="467" ht="11" customFormat="1" s="13">
      <c r="B467" s="182"/>
      <c r="D467" s="183" t="s">
        <v>191</v>
      </c>
      <c r="E467" s="184" t="s">
        <v>1</v>
      </c>
      <c r="F467" s="185" t="s">
        <v>385</v>
      </c>
      <c r="H467" s="186">
        <v>92.03</v>
      </c>
      <c r="I467" s="187"/>
      <c r="L467" s="182"/>
      <c r="M467" s="188"/>
      <c r="N467" s="189"/>
      <c r="O467" s="189"/>
      <c r="P467" s="189"/>
      <c r="Q467" s="189"/>
      <c r="R467" s="189"/>
      <c r="S467" s="189"/>
      <c r="T467" s="190"/>
      <c r="AT467" s="184" t="s">
        <v>191</v>
      </c>
      <c r="AU467" s="184" t="s">
        <v>84</v>
      </c>
      <c r="AV467" s="13" t="s">
        <v>84</v>
      </c>
      <c r="AW467" s="13" t="s">
        <v>28</v>
      </c>
      <c r="AX467" s="13" t="s">
        <v>72</v>
      </c>
      <c r="AY467" s="184" t="s">
        <v>182</v>
      </c>
    </row>
    <row r="468" ht="11" customFormat="1" s="14">
      <c r="B468" s="191"/>
      <c r="D468" s="183" t="s">
        <v>191</v>
      </c>
      <c r="E468" s="192" t="s">
        <v>1</v>
      </c>
      <c r="F468" s="193" t="s">
        <v>386</v>
      </c>
      <c r="H468" s="194">
        <v>92.03</v>
      </c>
      <c r="I468" s="195"/>
      <c r="L468" s="191"/>
      <c r="M468" s="196"/>
      <c r="N468" s="197"/>
      <c r="O468" s="197"/>
      <c r="P468" s="197"/>
      <c r="Q468" s="197"/>
      <c r="R468" s="197"/>
      <c r="S468" s="197"/>
      <c r="T468" s="198"/>
      <c r="AT468" s="192" t="s">
        <v>191</v>
      </c>
      <c r="AU468" s="192" t="s">
        <v>84</v>
      </c>
      <c r="AV468" s="14" t="s">
        <v>89</v>
      </c>
      <c r="AW468" s="14" t="s">
        <v>28</v>
      </c>
      <c r="AX468" s="14" t="s">
        <v>72</v>
      </c>
      <c r="AY468" s="192" t="s">
        <v>182</v>
      </c>
    </row>
    <row r="469" ht="11" customFormat="1" s="13">
      <c r="B469" s="182"/>
      <c r="D469" s="183" t="s">
        <v>191</v>
      </c>
      <c r="E469" s="184" t="s">
        <v>1</v>
      </c>
      <c r="F469" s="185" t="s">
        <v>387</v>
      </c>
      <c r="H469" s="186">
        <v>19</v>
      </c>
      <c r="I469" s="187"/>
      <c r="L469" s="182"/>
      <c r="M469" s="188"/>
      <c r="N469" s="189"/>
      <c r="O469" s="189"/>
      <c r="P469" s="189"/>
      <c r="Q469" s="189"/>
      <c r="R469" s="189"/>
      <c r="S469" s="189"/>
      <c r="T469" s="190"/>
      <c r="AT469" s="184" t="s">
        <v>191</v>
      </c>
      <c r="AU469" s="184" t="s">
        <v>84</v>
      </c>
      <c r="AV469" s="13" t="s">
        <v>84</v>
      </c>
      <c r="AW469" s="13" t="s">
        <v>28</v>
      </c>
      <c r="AX469" s="13" t="s">
        <v>72</v>
      </c>
      <c r="AY469" s="184" t="s">
        <v>182</v>
      </c>
    </row>
    <row r="470" ht="11" customFormat="1" s="14">
      <c r="B470" s="191"/>
      <c r="D470" s="183" t="s">
        <v>191</v>
      </c>
      <c r="E470" s="192" t="s">
        <v>1</v>
      </c>
      <c r="F470" s="193" t="s">
        <v>388</v>
      </c>
      <c r="H470" s="194">
        <v>19</v>
      </c>
      <c r="I470" s="195"/>
      <c r="L470" s="191"/>
      <c r="M470" s="196"/>
      <c r="N470" s="197"/>
      <c r="O470" s="197"/>
      <c r="P470" s="197"/>
      <c r="Q470" s="197"/>
      <c r="R470" s="197"/>
      <c r="S470" s="197"/>
      <c r="T470" s="198"/>
      <c r="AT470" s="192" t="s">
        <v>191</v>
      </c>
      <c r="AU470" s="192" t="s">
        <v>84</v>
      </c>
      <c r="AV470" s="14" t="s">
        <v>89</v>
      </c>
      <c r="AW470" s="14" t="s">
        <v>28</v>
      </c>
      <c r="AX470" s="14" t="s">
        <v>72</v>
      </c>
      <c r="AY470" s="192" t="s">
        <v>182</v>
      </c>
    </row>
    <row r="471" ht="11" customFormat="1" s="13">
      <c r="B471" s="182"/>
      <c r="D471" s="183" t="s">
        <v>191</v>
      </c>
      <c r="E471" s="184" t="s">
        <v>1</v>
      </c>
      <c r="F471" s="185" t="s">
        <v>374</v>
      </c>
      <c r="H471" s="186">
        <v>1.485</v>
      </c>
      <c r="I471" s="187"/>
      <c r="L471" s="182"/>
      <c r="M471" s="188"/>
      <c r="N471" s="189"/>
      <c r="O471" s="189"/>
      <c r="P471" s="189"/>
      <c r="Q471" s="189"/>
      <c r="R471" s="189"/>
      <c r="S471" s="189"/>
      <c r="T471" s="190"/>
      <c r="AT471" s="184" t="s">
        <v>191</v>
      </c>
      <c r="AU471" s="184" t="s">
        <v>84</v>
      </c>
      <c r="AV471" s="13" t="s">
        <v>84</v>
      </c>
      <c r="AW471" s="13" t="s">
        <v>28</v>
      </c>
      <c r="AX471" s="13" t="s">
        <v>72</v>
      </c>
      <c r="AY471" s="184" t="s">
        <v>182</v>
      </c>
    </row>
    <row r="472" ht="11" customFormat="1" s="14">
      <c r="B472" s="191"/>
      <c r="D472" s="183" t="s">
        <v>191</v>
      </c>
      <c r="E472" s="192" t="s">
        <v>1</v>
      </c>
      <c r="F472" s="193" t="s">
        <v>389</v>
      </c>
      <c r="H472" s="194">
        <v>1.485</v>
      </c>
      <c r="I472" s="195"/>
      <c r="L472" s="191"/>
      <c r="M472" s="196"/>
      <c r="N472" s="197"/>
      <c r="O472" s="197"/>
      <c r="P472" s="197"/>
      <c r="Q472" s="197"/>
      <c r="R472" s="197"/>
      <c r="S472" s="197"/>
      <c r="T472" s="198"/>
      <c r="AT472" s="192" t="s">
        <v>191</v>
      </c>
      <c r="AU472" s="192" t="s">
        <v>84</v>
      </c>
      <c r="AV472" s="14" t="s">
        <v>89</v>
      </c>
      <c r="AW472" s="14" t="s">
        <v>28</v>
      </c>
      <c r="AX472" s="14" t="s">
        <v>72</v>
      </c>
      <c r="AY472" s="192" t="s">
        <v>182</v>
      </c>
    </row>
    <row r="473" ht="11" customFormat="1" s="13">
      <c r="B473" s="182"/>
      <c r="D473" s="183" t="s">
        <v>191</v>
      </c>
      <c r="E473" s="184" t="s">
        <v>1</v>
      </c>
      <c r="F473" s="185" t="s">
        <v>390</v>
      </c>
      <c r="H473" s="186">
        <v>31.61</v>
      </c>
      <c r="I473" s="187"/>
      <c r="L473" s="182"/>
      <c r="M473" s="188"/>
      <c r="N473" s="189"/>
      <c r="O473" s="189"/>
      <c r="P473" s="189"/>
      <c r="Q473" s="189"/>
      <c r="R473" s="189"/>
      <c r="S473" s="189"/>
      <c r="T473" s="190"/>
      <c r="AT473" s="184" t="s">
        <v>191</v>
      </c>
      <c r="AU473" s="184" t="s">
        <v>84</v>
      </c>
      <c r="AV473" s="13" t="s">
        <v>84</v>
      </c>
      <c r="AW473" s="13" t="s">
        <v>28</v>
      </c>
      <c r="AX473" s="13" t="s">
        <v>72</v>
      </c>
      <c r="AY473" s="184" t="s">
        <v>182</v>
      </c>
    </row>
    <row r="474" ht="11" customFormat="1" s="14">
      <c r="B474" s="191"/>
      <c r="D474" s="183" t="s">
        <v>191</v>
      </c>
      <c r="E474" s="192" t="s">
        <v>1</v>
      </c>
      <c r="F474" s="193" t="s">
        <v>391</v>
      </c>
      <c r="H474" s="194">
        <v>31.61</v>
      </c>
      <c r="I474" s="195"/>
      <c r="L474" s="191"/>
      <c r="M474" s="196"/>
      <c r="N474" s="197"/>
      <c r="O474" s="197"/>
      <c r="P474" s="197"/>
      <c r="Q474" s="197"/>
      <c r="R474" s="197"/>
      <c r="S474" s="197"/>
      <c r="T474" s="198"/>
      <c r="AT474" s="192" t="s">
        <v>191</v>
      </c>
      <c r="AU474" s="192" t="s">
        <v>84</v>
      </c>
      <c r="AV474" s="14" t="s">
        <v>89</v>
      </c>
      <c r="AW474" s="14" t="s">
        <v>28</v>
      </c>
      <c r="AX474" s="14" t="s">
        <v>72</v>
      </c>
      <c r="AY474" s="192" t="s">
        <v>182</v>
      </c>
    </row>
    <row r="475" ht="11" customFormat="1" s="13">
      <c r="B475" s="182"/>
      <c r="D475" s="183" t="s">
        <v>191</v>
      </c>
      <c r="E475" s="184" t="s">
        <v>1</v>
      </c>
      <c r="F475" s="185" t="s">
        <v>392</v>
      </c>
      <c r="H475" s="186">
        <v>81.63</v>
      </c>
      <c r="I475" s="187"/>
      <c r="L475" s="182"/>
      <c r="M475" s="188"/>
      <c r="N475" s="189"/>
      <c r="O475" s="189"/>
      <c r="P475" s="189"/>
      <c r="Q475" s="189"/>
      <c r="R475" s="189"/>
      <c r="S475" s="189"/>
      <c r="T475" s="190"/>
      <c r="AT475" s="184" t="s">
        <v>191</v>
      </c>
      <c r="AU475" s="184" t="s">
        <v>84</v>
      </c>
      <c r="AV475" s="13" t="s">
        <v>84</v>
      </c>
      <c r="AW475" s="13" t="s">
        <v>28</v>
      </c>
      <c r="AX475" s="13" t="s">
        <v>72</v>
      </c>
      <c r="AY475" s="184" t="s">
        <v>182</v>
      </c>
    </row>
    <row r="476" ht="11" customFormat="1" s="14">
      <c r="B476" s="191"/>
      <c r="D476" s="183" t="s">
        <v>191</v>
      </c>
      <c r="E476" s="192" t="s">
        <v>1</v>
      </c>
      <c r="F476" s="193" t="s">
        <v>393</v>
      </c>
      <c r="H476" s="194">
        <v>81.63</v>
      </c>
      <c r="I476" s="195"/>
      <c r="L476" s="191"/>
      <c r="M476" s="196"/>
      <c r="N476" s="197"/>
      <c r="O476" s="197"/>
      <c r="P476" s="197"/>
      <c r="Q476" s="197"/>
      <c r="R476" s="197"/>
      <c r="S476" s="197"/>
      <c r="T476" s="198"/>
      <c r="AT476" s="192" t="s">
        <v>191</v>
      </c>
      <c r="AU476" s="192" t="s">
        <v>84</v>
      </c>
      <c r="AV476" s="14" t="s">
        <v>89</v>
      </c>
      <c r="AW476" s="14" t="s">
        <v>28</v>
      </c>
      <c r="AX476" s="14" t="s">
        <v>72</v>
      </c>
      <c r="AY476" s="192" t="s">
        <v>182</v>
      </c>
    </row>
    <row r="477" ht="11" customFormat="1" s="13">
      <c r="B477" s="182"/>
      <c r="D477" s="183" t="s">
        <v>191</v>
      </c>
      <c r="E477" s="184" t="s">
        <v>1</v>
      </c>
      <c r="F477" s="185" t="s">
        <v>394</v>
      </c>
      <c r="H477" s="186">
        <v>38.31</v>
      </c>
      <c r="I477" s="187"/>
      <c r="L477" s="182"/>
      <c r="M477" s="188"/>
      <c r="N477" s="189"/>
      <c r="O477" s="189"/>
      <c r="P477" s="189"/>
      <c r="Q477" s="189"/>
      <c r="R477" s="189"/>
      <c r="S477" s="189"/>
      <c r="T477" s="190"/>
      <c r="AT477" s="184" t="s">
        <v>191</v>
      </c>
      <c r="AU477" s="184" t="s">
        <v>84</v>
      </c>
      <c r="AV477" s="13" t="s">
        <v>84</v>
      </c>
      <c r="AW477" s="13" t="s">
        <v>28</v>
      </c>
      <c r="AX477" s="13" t="s">
        <v>72</v>
      </c>
      <c r="AY477" s="184" t="s">
        <v>182</v>
      </c>
    </row>
    <row r="478" ht="11" customFormat="1" s="14">
      <c r="B478" s="191"/>
      <c r="D478" s="183" t="s">
        <v>191</v>
      </c>
      <c r="E478" s="192" t="s">
        <v>1</v>
      </c>
      <c r="F478" s="193" t="s">
        <v>395</v>
      </c>
      <c r="H478" s="194">
        <v>38.31</v>
      </c>
      <c r="I478" s="195"/>
      <c r="L478" s="191"/>
      <c r="M478" s="196"/>
      <c r="N478" s="197"/>
      <c r="O478" s="197"/>
      <c r="P478" s="197"/>
      <c r="Q478" s="197"/>
      <c r="R478" s="197"/>
      <c r="S478" s="197"/>
      <c r="T478" s="198"/>
      <c r="AT478" s="192" t="s">
        <v>191</v>
      </c>
      <c r="AU478" s="192" t="s">
        <v>84</v>
      </c>
      <c r="AV478" s="14" t="s">
        <v>89</v>
      </c>
      <c r="AW478" s="14" t="s">
        <v>28</v>
      </c>
      <c r="AX478" s="14" t="s">
        <v>72</v>
      </c>
      <c r="AY478" s="192" t="s">
        <v>182</v>
      </c>
    </row>
    <row r="479" ht="11" customFormat="1" s="13">
      <c r="B479" s="182"/>
      <c r="D479" s="183" t="s">
        <v>191</v>
      </c>
      <c r="E479" s="184" t="s">
        <v>1</v>
      </c>
      <c r="F479" s="185" t="s">
        <v>396</v>
      </c>
      <c r="H479" s="186">
        <v>36.4</v>
      </c>
      <c r="I479" s="187"/>
      <c r="L479" s="182"/>
      <c r="M479" s="188"/>
      <c r="N479" s="189"/>
      <c r="O479" s="189"/>
      <c r="P479" s="189"/>
      <c r="Q479" s="189"/>
      <c r="R479" s="189"/>
      <c r="S479" s="189"/>
      <c r="T479" s="190"/>
      <c r="AT479" s="184" t="s">
        <v>191</v>
      </c>
      <c r="AU479" s="184" t="s">
        <v>84</v>
      </c>
      <c r="AV479" s="13" t="s">
        <v>84</v>
      </c>
      <c r="AW479" s="13" t="s">
        <v>28</v>
      </c>
      <c r="AX479" s="13" t="s">
        <v>72</v>
      </c>
      <c r="AY479" s="184" t="s">
        <v>182</v>
      </c>
    </row>
    <row r="480" ht="11" customFormat="1" s="14">
      <c r="B480" s="191"/>
      <c r="D480" s="183" t="s">
        <v>191</v>
      </c>
      <c r="E480" s="192" t="s">
        <v>1</v>
      </c>
      <c r="F480" s="193" t="s">
        <v>397</v>
      </c>
      <c r="H480" s="194">
        <v>36.4</v>
      </c>
      <c r="I480" s="195"/>
      <c r="L480" s="191"/>
      <c r="M480" s="196"/>
      <c r="N480" s="197"/>
      <c r="O480" s="197"/>
      <c r="P480" s="197"/>
      <c r="Q480" s="197"/>
      <c r="R480" s="197"/>
      <c r="S480" s="197"/>
      <c r="T480" s="198"/>
      <c r="AT480" s="192" t="s">
        <v>191</v>
      </c>
      <c r="AU480" s="192" t="s">
        <v>84</v>
      </c>
      <c r="AV480" s="14" t="s">
        <v>89</v>
      </c>
      <c r="AW480" s="14" t="s">
        <v>28</v>
      </c>
      <c r="AX480" s="14" t="s">
        <v>72</v>
      </c>
      <c r="AY480" s="192" t="s">
        <v>182</v>
      </c>
    </row>
    <row r="481" ht="11" customFormat="1" s="13">
      <c r="B481" s="182"/>
      <c r="D481" s="183" t="s">
        <v>191</v>
      </c>
      <c r="E481" s="184" t="s">
        <v>1</v>
      </c>
      <c r="F481" s="185" t="s">
        <v>378</v>
      </c>
      <c r="H481" s="186">
        <v>87.83</v>
      </c>
      <c r="I481" s="187"/>
      <c r="L481" s="182"/>
      <c r="M481" s="188"/>
      <c r="N481" s="189"/>
      <c r="O481" s="189"/>
      <c r="P481" s="189"/>
      <c r="Q481" s="189"/>
      <c r="R481" s="189"/>
      <c r="S481" s="189"/>
      <c r="T481" s="190"/>
      <c r="AT481" s="184" t="s">
        <v>191</v>
      </c>
      <c r="AU481" s="184" t="s">
        <v>84</v>
      </c>
      <c r="AV481" s="13" t="s">
        <v>84</v>
      </c>
      <c r="AW481" s="13" t="s">
        <v>28</v>
      </c>
      <c r="AX481" s="13" t="s">
        <v>72</v>
      </c>
      <c r="AY481" s="184" t="s">
        <v>182</v>
      </c>
    </row>
    <row r="482" ht="11" customFormat="1" s="14">
      <c r="B482" s="191"/>
      <c r="D482" s="183" t="s">
        <v>191</v>
      </c>
      <c r="E482" s="192" t="s">
        <v>1</v>
      </c>
      <c r="F482" s="193" t="s">
        <v>398</v>
      </c>
      <c r="H482" s="194">
        <v>87.83</v>
      </c>
      <c r="I482" s="195"/>
      <c r="L482" s="191"/>
      <c r="M482" s="196"/>
      <c r="N482" s="197"/>
      <c r="O482" s="197"/>
      <c r="P482" s="197"/>
      <c r="Q482" s="197"/>
      <c r="R482" s="197"/>
      <c r="S482" s="197"/>
      <c r="T482" s="198"/>
      <c r="AT482" s="192" t="s">
        <v>191</v>
      </c>
      <c r="AU482" s="192" t="s">
        <v>84</v>
      </c>
      <c r="AV482" s="14" t="s">
        <v>89</v>
      </c>
      <c r="AW482" s="14" t="s">
        <v>28</v>
      </c>
      <c r="AX482" s="14" t="s">
        <v>72</v>
      </c>
      <c r="AY482" s="192" t="s">
        <v>182</v>
      </c>
    </row>
    <row r="483" ht="11" customFormat="1" s="13">
      <c r="B483" s="182"/>
      <c r="D483" s="183" t="s">
        <v>191</v>
      </c>
      <c r="E483" s="184" t="s">
        <v>1</v>
      </c>
      <c r="F483" s="185" t="s">
        <v>399</v>
      </c>
      <c r="H483" s="186">
        <v>19.2</v>
      </c>
      <c r="I483" s="187"/>
      <c r="L483" s="182"/>
      <c r="M483" s="188"/>
      <c r="N483" s="189"/>
      <c r="O483" s="189"/>
      <c r="P483" s="189"/>
      <c r="Q483" s="189"/>
      <c r="R483" s="189"/>
      <c r="S483" s="189"/>
      <c r="T483" s="190"/>
      <c r="AT483" s="184" t="s">
        <v>191</v>
      </c>
      <c r="AU483" s="184" t="s">
        <v>84</v>
      </c>
      <c r="AV483" s="13" t="s">
        <v>84</v>
      </c>
      <c r="AW483" s="13" t="s">
        <v>28</v>
      </c>
      <c r="AX483" s="13" t="s">
        <v>72</v>
      </c>
      <c r="AY483" s="184" t="s">
        <v>182</v>
      </c>
    </row>
    <row r="484" ht="11" customFormat="1" s="14">
      <c r="B484" s="191"/>
      <c r="D484" s="183" t="s">
        <v>191</v>
      </c>
      <c r="E484" s="192" t="s">
        <v>1</v>
      </c>
      <c r="F484" s="193" t="s">
        <v>400</v>
      </c>
      <c r="H484" s="194">
        <v>19.2</v>
      </c>
      <c r="I484" s="195"/>
      <c r="L484" s="191"/>
      <c r="M484" s="196"/>
      <c r="N484" s="197"/>
      <c r="O484" s="197"/>
      <c r="P484" s="197"/>
      <c r="Q484" s="197"/>
      <c r="R484" s="197"/>
      <c r="S484" s="197"/>
      <c r="T484" s="198"/>
      <c r="AT484" s="192" t="s">
        <v>191</v>
      </c>
      <c r="AU484" s="192" t="s">
        <v>84</v>
      </c>
      <c r="AV484" s="14" t="s">
        <v>89</v>
      </c>
      <c r="AW484" s="14" t="s">
        <v>28</v>
      </c>
      <c r="AX484" s="14" t="s">
        <v>72</v>
      </c>
      <c r="AY484" s="192" t="s">
        <v>182</v>
      </c>
    </row>
    <row r="485" ht="11" customFormat="1" s="13">
      <c r="B485" s="182"/>
      <c r="D485" s="183" t="s">
        <v>191</v>
      </c>
      <c r="E485" s="184" t="s">
        <v>1</v>
      </c>
      <c r="F485" s="185" t="s">
        <v>374</v>
      </c>
      <c r="H485" s="186">
        <v>1.485</v>
      </c>
      <c r="I485" s="187"/>
      <c r="L485" s="182"/>
      <c r="M485" s="188"/>
      <c r="N485" s="189"/>
      <c r="O485" s="189"/>
      <c r="P485" s="189"/>
      <c r="Q485" s="189"/>
      <c r="R485" s="189"/>
      <c r="S485" s="189"/>
      <c r="T485" s="190"/>
      <c r="AT485" s="184" t="s">
        <v>191</v>
      </c>
      <c r="AU485" s="184" t="s">
        <v>84</v>
      </c>
      <c r="AV485" s="13" t="s">
        <v>84</v>
      </c>
      <c r="AW485" s="13" t="s">
        <v>28</v>
      </c>
      <c r="AX485" s="13" t="s">
        <v>72</v>
      </c>
      <c r="AY485" s="184" t="s">
        <v>182</v>
      </c>
    </row>
    <row r="486" ht="11" customFormat="1" s="14">
      <c r="B486" s="191"/>
      <c r="D486" s="183" t="s">
        <v>191</v>
      </c>
      <c r="E486" s="192" t="s">
        <v>1</v>
      </c>
      <c r="F486" s="193" t="s">
        <v>401</v>
      </c>
      <c r="H486" s="194">
        <v>1.485</v>
      </c>
      <c r="I486" s="195"/>
      <c r="L486" s="191"/>
      <c r="M486" s="196"/>
      <c r="N486" s="197"/>
      <c r="O486" s="197"/>
      <c r="P486" s="197"/>
      <c r="Q486" s="197"/>
      <c r="R486" s="197"/>
      <c r="S486" s="197"/>
      <c r="T486" s="198"/>
      <c r="AT486" s="192" t="s">
        <v>191</v>
      </c>
      <c r="AU486" s="192" t="s">
        <v>84</v>
      </c>
      <c r="AV486" s="14" t="s">
        <v>89</v>
      </c>
      <c r="AW486" s="14" t="s">
        <v>28</v>
      </c>
      <c r="AX486" s="14" t="s">
        <v>72</v>
      </c>
      <c r="AY486" s="192" t="s">
        <v>182</v>
      </c>
    </row>
    <row r="487" ht="11" customFormat="1" s="13">
      <c r="B487" s="182"/>
      <c r="D487" s="183" t="s">
        <v>191</v>
      </c>
      <c r="E487" s="184" t="s">
        <v>1</v>
      </c>
      <c r="F487" s="185" t="s">
        <v>402</v>
      </c>
      <c r="H487" s="186">
        <v>18.6</v>
      </c>
      <c r="I487" s="187"/>
      <c r="L487" s="182"/>
      <c r="M487" s="188"/>
      <c r="N487" s="189"/>
      <c r="O487" s="189"/>
      <c r="P487" s="189"/>
      <c r="Q487" s="189"/>
      <c r="R487" s="189"/>
      <c r="S487" s="189"/>
      <c r="T487" s="190"/>
      <c r="AT487" s="184" t="s">
        <v>191</v>
      </c>
      <c r="AU487" s="184" t="s">
        <v>84</v>
      </c>
      <c r="AV487" s="13" t="s">
        <v>84</v>
      </c>
      <c r="AW487" s="13" t="s">
        <v>28</v>
      </c>
      <c r="AX487" s="13" t="s">
        <v>72</v>
      </c>
      <c r="AY487" s="184" t="s">
        <v>182</v>
      </c>
    </row>
    <row r="488" ht="11" customFormat="1" s="14">
      <c r="B488" s="191"/>
      <c r="D488" s="183" t="s">
        <v>191</v>
      </c>
      <c r="E488" s="192" t="s">
        <v>1</v>
      </c>
      <c r="F488" s="193" t="s">
        <v>403</v>
      </c>
      <c r="H488" s="194">
        <v>18.6</v>
      </c>
      <c r="I488" s="195"/>
      <c r="L488" s="191"/>
      <c r="M488" s="196"/>
      <c r="N488" s="197"/>
      <c r="O488" s="197"/>
      <c r="P488" s="197"/>
      <c r="Q488" s="197"/>
      <c r="R488" s="197"/>
      <c r="S488" s="197"/>
      <c r="T488" s="198"/>
      <c r="AT488" s="192" t="s">
        <v>191</v>
      </c>
      <c r="AU488" s="192" t="s">
        <v>84</v>
      </c>
      <c r="AV488" s="14" t="s">
        <v>89</v>
      </c>
      <c r="AW488" s="14" t="s">
        <v>28</v>
      </c>
      <c r="AX488" s="14" t="s">
        <v>72</v>
      </c>
      <c r="AY488" s="192" t="s">
        <v>182</v>
      </c>
    </row>
    <row r="489" ht="11" customFormat="1" s="13">
      <c r="B489" s="182"/>
      <c r="D489" s="183" t="s">
        <v>191</v>
      </c>
      <c r="E489" s="184" t="s">
        <v>1</v>
      </c>
      <c r="F489" s="185" t="s">
        <v>378</v>
      </c>
      <c r="H489" s="186">
        <v>87.83</v>
      </c>
      <c r="I489" s="187"/>
      <c r="L489" s="182"/>
      <c r="M489" s="188"/>
      <c r="N489" s="189"/>
      <c r="O489" s="189"/>
      <c r="P489" s="189"/>
      <c r="Q489" s="189"/>
      <c r="R489" s="189"/>
      <c r="S489" s="189"/>
      <c r="T489" s="190"/>
      <c r="AT489" s="184" t="s">
        <v>191</v>
      </c>
      <c r="AU489" s="184" t="s">
        <v>84</v>
      </c>
      <c r="AV489" s="13" t="s">
        <v>84</v>
      </c>
      <c r="AW489" s="13" t="s">
        <v>28</v>
      </c>
      <c r="AX489" s="13" t="s">
        <v>72</v>
      </c>
      <c r="AY489" s="184" t="s">
        <v>182</v>
      </c>
    </row>
    <row r="490" ht="11" customFormat="1" s="14">
      <c r="B490" s="191"/>
      <c r="D490" s="183" t="s">
        <v>191</v>
      </c>
      <c r="E490" s="192" t="s">
        <v>1</v>
      </c>
      <c r="F490" s="193" t="s">
        <v>404</v>
      </c>
      <c r="H490" s="194">
        <v>87.83</v>
      </c>
      <c r="I490" s="195"/>
      <c r="L490" s="191"/>
      <c r="M490" s="196"/>
      <c r="N490" s="197"/>
      <c r="O490" s="197"/>
      <c r="P490" s="197"/>
      <c r="Q490" s="197"/>
      <c r="R490" s="197"/>
      <c r="S490" s="197"/>
      <c r="T490" s="198"/>
      <c r="AT490" s="192" t="s">
        <v>191</v>
      </c>
      <c r="AU490" s="192" t="s">
        <v>84</v>
      </c>
      <c r="AV490" s="14" t="s">
        <v>89</v>
      </c>
      <c r="AW490" s="14" t="s">
        <v>28</v>
      </c>
      <c r="AX490" s="14" t="s">
        <v>72</v>
      </c>
      <c r="AY490" s="192" t="s">
        <v>182</v>
      </c>
    </row>
    <row r="491" ht="11" customFormat="1" s="13">
      <c r="B491" s="182"/>
      <c r="D491" s="183" t="s">
        <v>191</v>
      </c>
      <c r="E491" s="184" t="s">
        <v>1</v>
      </c>
      <c r="F491" s="185" t="s">
        <v>405</v>
      </c>
      <c r="H491" s="186">
        <v>18.66</v>
      </c>
      <c r="I491" s="187"/>
      <c r="L491" s="182"/>
      <c r="M491" s="188"/>
      <c r="N491" s="189"/>
      <c r="O491" s="189"/>
      <c r="P491" s="189"/>
      <c r="Q491" s="189"/>
      <c r="R491" s="189"/>
      <c r="S491" s="189"/>
      <c r="T491" s="190"/>
      <c r="AT491" s="184" t="s">
        <v>191</v>
      </c>
      <c r="AU491" s="184" t="s">
        <v>84</v>
      </c>
      <c r="AV491" s="13" t="s">
        <v>84</v>
      </c>
      <c r="AW491" s="13" t="s">
        <v>28</v>
      </c>
      <c r="AX491" s="13" t="s">
        <v>72</v>
      </c>
      <c r="AY491" s="184" t="s">
        <v>182</v>
      </c>
    </row>
    <row r="492" ht="11" customFormat="1" s="14">
      <c r="B492" s="191"/>
      <c r="D492" s="183" t="s">
        <v>191</v>
      </c>
      <c r="E492" s="192" t="s">
        <v>1</v>
      </c>
      <c r="F492" s="193" t="s">
        <v>406</v>
      </c>
      <c r="H492" s="194">
        <v>18.66</v>
      </c>
      <c r="I492" s="195"/>
      <c r="L492" s="191"/>
      <c r="M492" s="196"/>
      <c r="N492" s="197"/>
      <c r="O492" s="197"/>
      <c r="P492" s="197"/>
      <c r="Q492" s="197"/>
      <c r="R492" s="197"/>
      <c r="S492" s="197"/>
      <c r="T492" s="198"/>
      <c r="AT492" s="192" t="s">
        <v>191</v>
      </c>
      <c r="AU492" s="192" t="s">
        <v>84</v>
      </c>
      <c r="AV492" s="14" t="s">
        <v>89</v>
      </c>
      <c r="AW492" s="14" t="s">
        <v>28</v>
      </c>
      <c r="AX492" s="14" t="s">
        <v>72</v>
      </c>
      <c r="AY492" s="192" t="s">
        <v>182</v>
      </c>
    </row>
    <row r="493" ht="11" customFormat="1" s="13">
      <c r="B493" s="182"/>
      <c r="D493" s="183" t="s">
        <v>191</v>
      </c>
      <c r="E493" s="184" t="s">
        <v>1</v>
      </c>
      <c r="F493" s="185" t="s">
        <v>374</v>
      </c>
      <c r="H493" s="186">
        <v>1.485</v>
      </c>
      <c r="I493" s="187"/>
      <c r="L493" s="182"/>
      <c r="M493" s="188"/>
      <c r="N493" s="189"/>
      <c r="O493" s="189"/>
      <c r="P493" s="189"/>
      <c r="Q493" s="189"/>
      <c r="R493" s="189"/>
      <c r="S493" s="189"/>
      <c r="T493" s="190"/>
      <c r="AT493" s="184" t="s">
        <v>191</v>
      </c>
      <c r="AU493" s="184" t="s">
        <v>84</v>
      </c>
      <c r="AV493" s="13" t="s">
        <v>84</v>
      </c>
      <c r="AW493" s="13" t="s">
        <v>28</v>
      </c>
      <c r="AX493" s="13" t="s">
        <v>72</v>
      </c>
      <c r="AY493" s="184" t="s">
        <v>182</v>
      </c>
    </row>
    <row r="494" ht="11" customFormat="1" s="14">
      <c r="B494" s="191"/>
      <c r="D494" s="183" t="s">
        <v>191</v>
      </c>
      <c r="E494" s="192" t="s">
        <v>1</v>
      </c>
      <c r="F494" s="193" t="s">
        <v>407</v>
      </c>
      <c r="H494" s="194">
        <v>1.485</v>
      </c>
      <c r="I494" s="195"/>
      <c r="L494" s="191"/>
      <c r="M494" s="196"/>
      <c r="N494" s="197"/>
      <c r="O494" s="197"/>
      <c r="P494" s="197"/>
      <c r="Q494" s="197"/>
      <c r="R494" s="197"/>
      <c r="S494" s="197"/>
      <c r="T494" s="198"/>
      <c r="AT494" s="192" t="s">
        <v>191</v>
      </c>
      <c r="AU494" s="192" t="s">
        <v>84</v>
      </c>
      <c r="AV494" s="14" t="s">
        <v>89</v>
      </c>
      <c r="AW494" s="14" t="s">
        <v>28</v>
      </c>
      <c r="AX494" s="14" t="s">
        <v>72</v>
      </c>
      <c r="AY494" s="192" t="s">
        <v>182</v>
      </c>
    </row>
    <row r="495" ht="11" customFormat="1" s="13">
      <c r="B495" s="182"/>
      <c r="D495" s="183" t="s">
        <v>191</v>
      </c>
      <c r="E495" s="184" t="s">
        <v>1</v>
      </c>
      <c r="F495" s="185" t="s">
        <v>408</v>
      </c>
      <c r="H495" s="186">
        <v>24.13</v>
      </c>
      <c r="I495" s="187"/>
      <c r="L495" s="182"/>
      <c r="M495" s="188"/>
      <c r="N495" s="189"/>
      <c r="O495" s="189"/>
      <c r="P495" s="189"/>
      <c r="Q495" s="189"/>
      <c r="R495" s="189"/>
      <c r="S495" s="189"/>
      <c r="T495" s="190"/>
      <c r="AT495" s="184" t="s">
        <v>191</v>
      </c>
      <c r="AU495" s="184" t="s">
        <v>84</v>
      </c>
      <c r="AV495" s="13" t="s">
        <v>84</v>
      </c>
      <c r="AW495" s="13" t="s">
        <v>28</v>
      </c>
      <c r="AX495" s="13" t="s">
        <v>72</v>
      </c>
      <c r="AY495" s="184" t="s">
        <v>182</v>
      </c>
    </row>
    <row r="496" ht="11" customFormat="1" s="14">
      <c r="B496" s="191"/>
      <c r="D496" s="183" t="s">
        <v>191</v>
      </c>
      <c r="E496" s="192" t="s">
        <v>1</v>
      </c>
      <c r="F496" s="193" t="s">
        <v>409</v>
      </c>
      <c r="H496" s="194">
        <v>24.13</v>
      </c>
      <c r="I496" s="195"/>
      <c r="L496" s="191"/>
      <c r="M496" s="196"/>
      <c r="N496" s="197"/>
      <c r="O496" s="197"/>
      <c r="P496" s="197"/>
      <c r="Q496" s="197"/>
      <c r="R496" s="197"/>
      <c r="S496" s="197"/>
      <c r="T496" s="198"/>
      <c r="AT496" s="192" t="s">
        <v>191</v>
      </c>
      <c r="AU496" s="192" t="s">
        <v>84</v>
      </c>
      <c r="AV496" s="14" t="s">
        <v>89</v>
      </c>
      <c r="AW496" s="14" t="s">
        <v>28</v>
      </c>
      <c r="AX496" s="14" t="s">
        <v>72</v>
      </c>
      <c r="AY496" s="192" t="s">
        <v>182</v>
      </c>
    </row>
    <row r="497" ht="11" customFormat="1" s="13">
      <c r="B497" s="182"/>
      <c r="D497" s="183" t="s">
        <v>191</v>
      </c>
      <c r="E497" s="184" t="s">
        <v>1</v>
      </c>
      <c r="F497" s="185" t="s">
        <v>410</v>
      </c>
      <c r="H497" s="186">
        <v>91.37</v>
      </c>
      <c r="I497" s="187"/>
      <c r="L497" s="182"/>
      <c r="M497" s="188"/>
      <c r="N497" s="189"/>
      <c r="O497" s="189"/>
      <c r="P497" s="189"/>
      <c r="Q497" s="189"/>
      <c r="R497" s="189"/>
      <c r="S497" s="189"/>
      <c r="T497" s="190"/>
      <c r="AT497" s="184" t="s">
        <v>191</v>
      </c>
      <c r="AU497" s="184" t="s">
        <v>84</v>
      </c>
      <c r="AV497" s="13" t="s">
        <v>84</v>
      </c>
      <c r="AW497" s="13" t="s">
        <v>28</v>
      </c>
      <c r="AX497" s="13" t="s">
        <v>72</v>
      </c>
      <c r="AY497" s="184" t="s">
        <v>182</v>
      </c>
    </row>
    <row r="498" ht="11" customFormat="1" s="14">
      <c r="B498" s="191"/>
      <c r="D498" s="183" t="s">
        <v>191</v>
      </c>
      <c r="E498" s="192" t="s">
        <v>1</v>
      </c>
      <c r="F498" s="193" t="s">
        <v>411</v>
      </c>
      <c r="H498" s="194">
        <v>91.37</v>
      </c>
      <c r="I498" s="195"/>
      <c r="L498" s="191"/>
      <c r="M498" s="196"/>
      <c r="N498" s="197"/>
      <c r="O498" s="197"/>
      <c r="P498" s="197"/>
      <c r="Q498" s="197"/>
      <c r="R498" s="197"/>
      <c r="S498" s="197"/>
      <c r="T498" s="198"/>
      <c r="AT498" s="192" t="s">
        <v>191</v>
      </c>
      <c r="AU498" s="192" t="s">
        <v>84</v>
      </c>
      <c r="AV498" s="14" t="s">
        <v>89</v>
      </c>
      <c r="AW498" s="14" t="s">
        <v>28</v>
      </c>
      <c r="AX498" s="14" t="s">
        <v>72</v>
      </c>
      <c r="AY498" s="192" t="s">
        <v>182</v>
      </c>
    </row>
    <row r="499" ht="11" customFormat="1" s="13">
      <c r="B499" s="182"/>
      <c r="D499" s="183" t="s">
        <v>191</v>
      </c>
      <c r="E499" s="184" t="s">
        <v>1</v>
      </c>
      <c r="F499" s="185" t="s">
        <v>412</v>
      </c>
      <c r="H499" s="186">
        <v>16.71</v>
      </c>
      <c r="I499" s="187"/>
      <c r="L499" s="182"/>
      <c r="M499" s="188"/>
      <c r="N499" s="189"/>
      <c r="O499" s="189"/>
      <c r="P499" s="189"/>
      <c r="Q499" s="189"/>
      <c r="R499" s="189"/>
      <c r="S499" s="189"/>
      <c r="T499" s="190"/>
      <c r="AT499" s="184" t="s">
        <v>191</v>
      </c>
      <c r="AU499" s="184" t="s">
        <v>84</v>
      </c>
      <c r="AV499" s="13" t="s">
        <v>84</v>
      </c>
      <c r="AW499" s="13" t="s">
        <v>28</v>
      </c>
      <c r="AX499" s="13" t="s">
        <v>72</v>
      </c>
      <c r="AY499" s="184" t="s">
        <v>182</v>
      </c>
    </row>
    <row r="500" ht="11" customFormat="1" s="14">
      <c r="B500" s="191"/>
      <c r="D500" s="183" t="s">
        <v>191</v>
      </c>
      <c r="E500" s="192" t="s">
        <v>1</v>
      </c>
      <c r="F500" s="193" t="s">
        <v>413</v>
      </c>
      <c r="H500" s="194">
        <v>16.71</v>
      </c>
      <c r="I500" s="195"/>
      <c r="L500" s="191"/>
      <c r="M500" s="196"/>
      <c r="N500" s="197"/>
      <c r="O500" s="197"/>
      <c r="P500" s="197"/>
      <c r="Q500" s="197"/>
      <c r="R500" s="197"/>
      <c r="S500" s="197"/>
      <c r="T500" s="198"/>
      <c r="AT500" s="192" t="s">
        <v>191</v>
      </c>
      <c r="AU500" s="192" t="s">
        <v>84</v>
      </c>
      <c r="AV500" s="14" t="s">
        <v>89</v>
      </c>
      <c r="AW500" s="14" t="s">
        <v>28</v>
      </c>
      <c r="AX500" s="14" t="s">
        <v>72</v>
      </c>
      <c r="AY500" s="192" t="s">
        <v>182</v>
      </c>
    </row>
    <row r="501" ht="11" customFormat="1" s="13">
      <c r="B501" s="182"/>
      <c r="D501" s="183" t="s">
        <v>191</v>
      </c>
      <c r="E501" s="184" t="s">
        <v>1</v>
      </c>
      <c r="F501" s="185" t="s">
        <v>72</v>
      </c>
      <c r="H501" s="186">
        <v>0</v>
      </c>
      <c r="I501" s="187"/>
      <c r="L501" s="182"/>
      <c r="M501" s="188"/>
      <c r="N501" s="189"/>
      <c r="O501" s="189"/>
      <c r="P501" s="189"/>
      <c r="Q501" s="189"/>
      <c r="R501" s="189"/>
      <c r="S501" s="189"/>
      <c r="T501" s="190"/>
      <c r="AT501" s="184" t="s">
        <v>191</v>
      </c>
      <c r="AU501" s="184" t="s">
        <v>84</v>
      </c>
      <c r="AV501" s="13" t="s">
        <v>84</v>
      </c>
      <c r="AW501" s="13" t="s">
        <v>28</v>
      </c>
      <c r="AX501" s="13" t="s">
        <v>72</v>
      </c>
      <c r="AY501" s="184" t="s">
        <v>182</v>
      </c>
    </row>
    <row r="502" ht="11" customFormat="1" s="14">
      <c r="B502" s="191"/>
      <c r="D502" s="183" t="s">
        <v>191</v>
      </c>
      <c r="E502" s="192" t="s">
        <v>1</v>
      </c>
      <c r="F502" s="193" t="s">
        <v>414</v>
      </c>
      <c r="H502" s="194">
        <v>0</v>
      </c>
      <c r="I502" s="195"/>
      <c r="L502" s="191"/>
      <c r="M502" s="196"/>
      <c r="N502" s="197"/>
      <c r="O502" s="197"/>
      <c r="P502" s="197"/>
      <c r="Q502" s="197"/>
      <c r="R502" s="197"/>
      <c r="S502" s="197"/>
      <c r="T502" s="198"/>
      <c r="AT502" s="192" t="s">
        <v>191</v>
      </c>
      <c r="AU502" s="192" t="s">
        <v>84</v>
      </c>
      <c r="AV502" s="14" t="s">
        <v>89</v>
      </c>
      <c r="AW502" s="14" t="s">
        <v>28</v>
      </c>
      <c r="AX502" s="14" t="s">
        <v>72</v>
      </c>
      <c r="AY502" s="192" t="s">
        <v>182</v>
      </c>
    </row>
    <row r="503" ht="11" customFormat="1" s="13">
      <c r="B503" s="182"/>
      <c r="D503" s="183" t="s">
        <v>191</v>
      </c>
      <c r="E503" s="184" t="s">
        <v>1</v>
      </c>
      <c r="F503" s="185" t="s">
        <v>415</v>
      </c>
      <c r="H503" s="186">
        <v>28.72</v>
      </c>
      <c r="I503" s="187"/>
      <c r="L503" s="182"/>
      <c r="M503" s="188"/>
      <c r="N503" s="189"/>
      <c r="O503" s="189"/>
      <c r="P503" s="189"/>
      <c r="Q503" s="189"/>
      <c r="R503" s="189"/>
      <c r="S503" s="189"/>
      <c r="T503" s="190"/>
      <c r="AT503" s="184" t="s">
        <v>191</v>
      </c>
      <c r="AU503" s="184" t="s">
        <v>84</v>
      </c>
      <c r="AV503" s="13" t="s">
        <v>84</v>
      </c>
      <c r="AW503" s="13" t="s">
        <v>28</v>
      </c>
      <c r="AX503" s="13" t="s">
        <v>72</v>
      </c>
      <c r="AY503" s="184" t="s">
        <v>182</v>
      </c>
    </row>
    <row r="504" ht="11" customFormat="1" s="14">
      <c r="B504" s="191"/>
      <c r="D504" s="183" t="s">
        <v>191</v>
      </c>
      <c r="E504" s="192" t="s">
        <v>1</v>
      </c>
      <c r="F504" s="193" t="s">
        <v>416</v>
      </c>
      <c r="H504" s="194">
        <v>28.72</v>
      </c>
      <c r="I504" s="195"/>
      <c r="L504" s="191"/>
      <c r="M504" s="196"/>
      <c r="N504" s="197"/>
      <c r="O504" s="197"/>
      <c r="P504" s="197"/>
      <c r="Q504" s="197"/>
      <c r="R504" s="197"/>
      <c r="S504" s="197"/>
      <c r="T504" s="198"/>
      <c r="AT504" s="192" t="s">
        <v>191</v>
      </c>
      <c r="AU504" s="192" t="s">
        <v>84</v>
      </c>
      <c r="AV504" s="14" t="s">
        <v>89</v>
      </c>
      <c r="AW504" s="14" t="s">
        <v>28</v>
      </c>
      <c r="AX504" s="14" t="s">
        <v>72</v>
      </c>
      <c r="AY504" s="192" t="s">
        <v>182</v>
      </c>
    </row>
    <row r="505" ht="11" customFormat="1" s="13">
      <c r="B505" s="182"/>
      <c r="D505" s="183" t="s">
        <v>191</v>
      </c>
      <c r="E505" s="184" t="s">
        <v>1</v>
      </c>
      <c r="F505" s="185" t="s">
        <v>417</v>
      </c>
      <c r="H505" s="186">
        <v>90.87</v>
      </c>
      <c r="I505" s="187"/>
      <c r="L505" s="182"/>
      <c r="M505" s="188"/>
      <c r="N505" s="189"/>
      <c r="O505" s="189"/>
      <c r="P505" s="189"/>
      <c r="Q505" s="189"/>
      <c r="R505" s="189"/>
      <c r="S505" s="189"/>
      <c r="T505" s="190"/>
      <c r="AT505" s="184" t="s">
        <v>191</v>
      </c>
      <c r="AU505" s="184" t="s">
        <v>84</v>
      </c>
      <c r="AV505" s="13" t="s">
        <v>84</v>
      </c>
      <c r="AW505" s="13" t="s">
        <v>28</v>
      </c>
      <c r="AX505" s="13" t="s">
        <v>72</v>
      </c>
      <c r="AY505" s="184" t="s">
        <v>182</v>
      </c>
    </row>
    <row r="506" ht="11" customFormat="1" s="14">
      <c r="B506" s="191"/>
      <c r="D506" s="183" t="s">
        <v>191</v>
      </c>
      <c r="E506" s="192" t="s">
        <v>1</v>
      </c>
      <c r="F506" s="193" t="s">
        <v>418</v>
      </c>
      <c r="H506" s="194">
        <v>90.87</v>
      </c>
      <c r="I506" s="195"/>
      <c r="L506" s="191"/>
      <c r="M506" s="196"/>
      <c r="N506" s="197"/>
      <c r="O506" s="197"/>
      <c r="P506" s="197"/>
      <c r="Q506" s="197"/>
      <c r="R506" s="197"/>
      <c r="S506" s="197"/>
      <c r="T506" s="198"/>
      <c r="AT506" s="192" t="s">
        <v>191</v>
      </c>
      <c r="AU506" s="192" t="s">
        <v>84</v>
      </c>
      <c r="AV506" s="14" t="s">
        <v>89</v>
      </c>
      <c r="AW506" s="14" t="s">
        <v>28</v>
      </c>
      <c r="AX506" s="14" t="s">
        <v>72</v>
      </c>
      <c r="AY506" s="192" t="s">
        <v>182</v>
      </c>
    </row>
    <row r="507" ht="11" customFormat="1" s="13">
      <c r="B507" s="182"/>
      <c r="D507" s="183" t="s">
        <v>191</v>
      </c>
      <c r="E507" s="184" t="s">
        <v>1</v>
      </c>
      <c r="F507" s="185" t="s">
        <v>419</v>
      </c>
      <c r="H507" s="186">
        <v>28.8</v>
      </c>
      <c r="I507" s="187"/>
      <c r="L507" s="182"/>
      <c r="M507" s="188"/>
      <c r="N507" s="189"/>
      <c r="O507" s="189"/>
      <c r="P507" s="189"/>
      <c r="Q507" s="189"/>
      <c r="R507" s="189"/>
      <c r="S507" s="189"/>
      <c r="T507" s="190"/>
      <c r="AT507" s="184" t="s">
        <v>191</v>
      </c>
      <c r="AU507" s="184" t="s">
        <v>84</v>
      </c>
      <c r="AV507" s="13" t="s">
        <v>84</v>
      </c>
      <c r="AW507" s="13" t="s">
        <v>28</v>
      </c>
      <c r="AX507" s="13" t="s">
        <v>72</v>
      </c>
      <c r="AY507" s="184" t="s">
        <v>182</v>
      </c>
    </row>
    <row r="508" ht="11" customFormat="1" s="14">
      <c r="B508" s="191"/>
      <c r="D508" s="183" t="s">
        <v>191</v>
      </c>
      <c r="E508" s="192" t="s">
        <v>1</v>
      </c>
      <c r="F508" s="193" t="s">
        <v>420</v>
      </c>
      <c r="H508" s="194">
        <v>28.8</v>
      </c>
      <c r="I508" s="195"/>
      <c r="L508" s="191"/>
      <c r="M508" s="196"/>
      <c r="N508" s="197"/>
      <c r="O508" s="197"/>
      <c r="P508" s="197"/>
      <c r="Q508" s="197"/>
      <c r="R508" s="197"/>
      <c r="S508" s="197"/>
      <c r="T508" s="198"/>
      <c r="AT508" s="192" t="s">
        <v>191</v>
      </c>
      <c r="AU508" s="192" t="s">
        <v>84</v>
      </c>
      <c r="AV508" s="14" t="s">
        <v>89</v>
      </c>
      <c r="AW508" s="14" t="s">
        <v>28</v>
      </c>
      <c r="AX508" s="14" t="s">
        <v>72</v>
      </c>
      <c r="AY508" s="192" t="s">
        <v>182</v>
      </c>
    </row>
    <row r="509" ht="11" customFormat="1" s="13">
      <c r="B509" s="182"/>
      <c r="D509" s="183" t="s">
        <v>191</v>
      </c>
      <c r="E509" s="184" t="s">
        <v>1</v>
      </c>
      <c r="F509" s="185" t="s">
        <v>421</v>
      </c>
      <c r="H509" s="186">
        <v>3.726</v>
      </c>
      <c r="I509" s="187"/>
      <c r="L509" s="182"/>
      <c r="M509" s="188"/>
      <c r="N509" s="189"/>
      <c r="O509" s="189"/>
      <c r="P509" s="189"/>
      <c r="Q509" s="189"/>
      <c r="R509" s="189"/>
      <c r="S509" s="189"/>
      <c r="T509" s="190"/>
      <c r="AT509" s="184" t="s">
        <v>191</v>
      </c>
      <c r="AU509" s="184" t="s">
        <v>84</v>
      </c>
      <c r="AV509" s="13" t="s">
        <v>84</v>
      </c>
      <c r="AW509" s="13" t="s">
        <v>28</v>
      </c>
      <c r="AX509" s="13" t="s">
        <v>72</v>
      </c>
      <c r="AY509" s="184" t="s">
        <v>182</v>
      </c>
    </row>
    <row r="510" ht="11" customFormat="1" s="14">
      <c r="B510" s="191"/>
      <c r="D510" s="183" t="s">
        <v>191</v>
      </c>
      <c r="E510" s="192" t="s">
        <v>1</v>
      </c>
      <c r="F510" s="193" t="s">
        <v>422</v>
      </c>
      <c r="H510" s="194">
        <v>3.726</v>
      </c>
      <c r="I510" s="195"/>
      <c r="L510" s="191"/>
      <c r="M510" s="196"/>
      <c r="N510" s="197"/>
      <c r="O510" s="197"/>
      <c r="P510" s="197"/>
      <c r="Q510" s="197"/>
      <c r="R510" s="197"/>
      <c r="S510" s="197"/>
      <c r="T510" s="198"/>
      <c r="AT510" s="192" t="s">
        <v>191</v>
      </c>
      <c r="AU510" s="192" t="s">
        <v>84</v>
      </c>
      <c r="AV510" s="14" t="s">
        <v>89</v>
      </c>
      <c r="AW510" s="14" t="s">
        <v>28</v>
      </c>
      <c r="AX510" s="14" t="s">
        <v>72</v>
      </c>
      <c r="AY510" s="192" t="s">
        <v>182</v>
      </c>
    </row>
    <row r="511" ht="11" customFormat="1" s="13">
      <c r="B511" s="182"/>
      <c r="D511" s="183" t="s">
        <v>191</v>
      </c>
      <c r="E511" s="184" t="s">
        <v>1</v>
      </c>
      <c r="F511" s="185" t="s">
        <v>423</v>
      </c>
      <c r="H511" s="186">
        <v>38.43</v>
      </c>
      <c r="I511" s="187"/>
      <c r="L511" s="182"/>
      <c r="M511" s="188"/>
      <c r="N511" s="189"/>
      <c r="O511" s="189"/>
      <c r="P511" s="189"/>
      <c r="Q511" s="189"/>
      <c r="R511" s="189"/>
      <c r="S511" s="189"/>
      <c r="T511" s="190"/>
      <c r="AT511" s="184" t="s">
        <v>191</v>
      </c>
      <c r="AU511" s="184" t="s">
        <v>84</v>
      </c>
      <c r="AV511" s="13" t="s">
        <v>84</v>
      </c>
      <c r="AW511" s="13" t="s">
        <v>28</v>
      </c>
      <c r="AX511" s="13" t="s">
        <v>72</v>
      </c>
      <c r="AY511" s="184" t="s">
        <v>182</v>
      </c>
    </row>
    <row r="512" ht="11" customFormat="1" s="14">
      <c r="B512" s="191"/>
      <c r="D512" s="183" t="s">
        <v>191</v>
      </c>
      <c r="E512" s="192" t="s">
        <v>1</v>
      </c>
      <c r="F512" s="193" t="s">
        <v>424</v>
      </c>
      <c r="H512" s="194">
        <v>38.43</v>
      </c>
      <c r="I512" s="195"/>
      <c r="L512" s="191"/>
      <c r="M512" s="196"/>
      <c r="N512" s="197"/>
      <c r="O512" s="197"/>
      <c r="P512" s="197"/>
      <c r="Q512" s="197"/>
      <c r="R512" s="197"/>
      <c r="S512" s="197"/>
      <c r="T512" s="198"/>
      <c r="AT512" s="192" t="s">
        <v>191</v>
      </c>
      <c r="AU512" s="192" t="s">
        <v>84</v>
      </c>
      <c r="AV512" s="14" t="s">
        <v>89</v>
      </c>
      <c r="AW512" s="14" t="s">
        <v>28</v>
      </c>
      <c r="AX512" s="14" t="s">
        <v>72</v>
      </c>
      <c r="AY512" s="192" t="s">
        <v>182</v>
      </c>
    </row>
    <row r="513" ht="11" customFormat="1" s="13">
      <c r="B513" s="182"/>
      <c r="D513" s="183" t="s">
        <v>191</v>
      </c>
      <c r="E513" s="184" t="s">
        <v>1</v>
      </c>
      <c r="F513" s="185" t="s">
        <v>425</v>
      </c>
      <c r="H513" s="186">
        <v>72.29</v>
      </c>
      <c r="I513" s="187"/>
      <c r="L513" s="182"/>
      <c r="M513" s="188"/>
      <c r="N513" s="189"/>
      <c r="O513" s="189"/>
      <c r="P513" s="189"/>
      <c r="Q513" s="189"/>
      <c r="R513" s="189"/>
      <c r="S513" s="189"/>
      <c r="T513" s="190"/>
      <c r="AT513" s="184" t="s">
        <v>191</v>
      </c>
      <c r="AU513" s="184" t="s">
        <v>84</v>
      </c>
      <c r="AV513" s="13" t="s">
        <v>84</v>
      </c>
      <c r="AW513" s="13" t="s">
        <v>28</v>
      </c>
      <c r="AX513" s="13" t="s">
        <v>72</v>
      </c>
      <c r="AY513" s="184" t="s">
        <v>182</v>
      </c>
    </row>
    <row r="514" ht="11" customFormat="1" s="14">
      <c r="B514" s="191"/>
      <c r="D514" s="183" t="s">
        <v>191</v>
      </c>
      <c r="E514" s="192" t="s">
        <v>1</v>
      </c>
      <c r="F514" s="193" t="s">
        <v>426</v>
      </c>
      <c r="H514" s="194">
        <v>72.29</v>
      </c>
      <c r="I514" s="195"/>
      <c r="L514" s="191"/>
      <c r="M514" s="196"/>
      <c r="N514" s="197"/>
      <c r="O514" s="197"/>
      <c r="P514" s="197"/>
      <c r="Q514" s="197"/>
      <c r="R514" s="197"/>
      <c r="S514" s="197"/>
      <c r="T514" s="198"/>
      <c r="AT514" s="192" t="s">
        <v>191</v>
      </c>
      <c r="AU514" s="192" t="s">
        <v>84</v>
      </c>
      <c r="AV514" s="14" t="s">
        <v>89</v>
      </c>
      <c r="AW514" s="14" t="s">
        <v>28</v>
      </c>
      <c r="AX514" s="14" t="s">
        <v>72</v>
      </c>
      <c r="AY514" s="192" t="s">
        <v>182</v>
      </c>
    </row>
    <row r="515" ht="11" customFormat="1" s="13">
      <c r="B515" s="182"/>
      <c r="D515" s="183" t="s">
        <v>191</v>
      </c>
      <c r="E515" s="184" t="s">
        <v>1</v>
      </c>
      <c r="F515" s="185" t="s">
        <v>427</v>
      </c>
      <c r="H515" s="186">
        <v>60.53</v>
      </c>
      <c r="I515" s="187"/>
      <c r="L515" s="182"/>
      <c r="M515" s="188"/>
      <c r="N515" s="189"/>
      <c r="O515" s="189"/>
      <c r="P515" s="189"/>
      <c r="Q515" s="189"/>
      <c r="R515" s="189"/>
      <c r="S515" s="189"/>
      <c r="T515" s="190"/>
      <c r="AT515" s="184" t="s">
        <v>191</v>
      </c>
      <c r="AU515" s="184" t="s">
        <v>84</v>
      </c>
      <c r="AV515" s="13" t="s">
        <v>84</v>
      </c>
      <c r="AW515" s="13" t="s">
        <v>28</v>
      </c>
      <c r="AX515" s="13" t="s">
        <v>72</v>
      </c>
      <c r="AY515" s="184" t="s">
        <v>182</v>
      </c>
    </row>
    <row r="516" ht="11" customFormat="1" s="14">
      <c r="B516" s="191"/>
      <c r="D516" s="183" t="s">
        <v>191</v>
      </c>
      <c r="E516" s="192" t="s">
        <v>1</v>
      </c>
      <c r="F516" s="193" t="s">
        <v>428</v>
      </c>
      <c r="H516" s="194">
        <v>60.53</v>
      </c>
      <c r="I516" s="195"/>
      <c r="L516" s="191"/>
      <c r="M516" s="196"/>
      <c r="N516" s="197"/>
      <c r="O516" s="197"/>
      <c r="P516" s="197"/>
      <c r="Q516" s="197"/>
      <c r="R516" s="197"/>
      <c r="S516" s="197"/>
      <c r="T516" s="198"/>
      <c r="AT516" s="192" t="s">
        <v>191</v>
      </c>
      <c r="AU516" s="192" t="s">
        <v>84</v>
      </c>
      <c r="AV516" s="14" t="s">
        <v>89</v>
      </c>
      <c r="AW516" s="14" t="s">
        <v>28</v>
      </c>
      <c r="AX516" s="14" t="s">
        <v>72</v>
      </c>
      <c r="AY516" s="192" t="s">
        <v>182</v>
      </c>
    </row>
    <row r="517" ht="11" customFormat="1" s="13">
      <c r="B517" s="182"/>
      <c r="D517" s="183" t="s">
        <v>191</v>
      </c>
      <c r="E517" s="184" t="s">
        <v>1</v>
      </c>
      <c r="F517" s="185" t="s">
        <v>427</v>
      </c>
      <c r="H517" s="186">
        <v>60.53</v>
      </c>
      <c r="I517" s="187"/>
      <c r="L517" s="182"/>
      <c r="M517" s="188"/>
      <c r="N517" s="189"/>
      <c r="O517" s="189"/>
      <c r="P517" s="189"/>
      <c r="Q517" s="189"/>
      <c r="R517" s="189"/>
      <c r="S517" s="189"/>
      <c r="T517" s="190"/>
      <c r="AT517" s="184" t="s">
        <v>191</v>
      </c>
      <c r="AU517" s="184" t="s">
        <v>84</v>
      </c>
      <c r="AV517" s="13" t="s">
        <v>84</v>
      </c>
      <c r="AW517" s="13" t="s">
        <v>28</v>
      </c>
      <c r="AX517" s="13" t="s">
        <v>72</v>
      </c>
      <c r="AY517" s="184" t="s">
        <v>182</v>
      </c>
    </row>
    <row r="518" ht="11" customFormat="1" s="14">
      <c r="B518" s="191"/>
      <c r="D518" s="183" t="s">
        <v>191</v>
      </c>
      <c r="E518" s="192" t="s">
        <v>1</v>
      </c>
      <c r="F518" s="193" t="s">
        <v>429</v>
      </c>
      <c r="H518" s="194">
        <v>60.53</v>
      </c>
      <c r="I518" s="195"/>
      <c r="L518" s="191"/>
      <c r="M518" s="196"/>
      <c r="N518" s="197"/>
      <c r="O518" s="197"/>
      <c r="P518" s="197"/>
      <c r="Q518" s="197"/>
      <c r="R518" s="197"/>
      <c r="S518" s="197"/>
      <c r="T518" s="198"/>
      <c r="AT518" s="192" t="s">
        <v>191</v>
      </c>
      <c r="AU518" s="192" t="s">
        <v>84</v>
      </c>
      <c r="AV518" s="14" t="s">
        <v>89</v>
      </c>
      <c r="AW518" s="14" t="s">
        <v>28</v>
      </c>
      <c r="AX518" s="14" t="s">
        <v>72</v>
      </c>
      <c r="AY518" s="192" t="s">
        <v>182</v>
      </c>
    </row>
    <row r="519" ht="11" customFormat="1" s="13">
      <c r="B519" s="182"/>
      <c r="D519" s="183" t="s">
        <v>191</v>
      </c>
      <c r="E519" s="184" t="s">
        <v>1</v>
      </c>
      <c r="F519" s="185" t="s">
        <v>430</v>
      </c>
      <c r="H519" s="186">
        <v>158.8</v>
      </c>
      <c r="I519" s="187"/>
      <c r="L519" s="182"/>
      <c r="M519" s="188"/>
      <c r="N519" s="189"/>
      <c r="O519" s="189"/>
      <c r="P519" s="189"/>
      <c r="Q519" s="189"/>
      <c r="R519" s="189"/>
      <c r="S519" s="189"/>
      <c r="T519" s="190"/>
      <c r="AT519" s="184" t="s">
        <v>191</v>
      </c>
      <c r="AU519" s="184" t="s">
        <v>84</v>
      </c>
      <c r="AV519" s="13" t="s">
        <v>84</v>
      </c>
      <c r="AW519" s="13" t="s">
        <v>28</v>
      </c>
      <c r="AX519" s="13" t="s">
        <v>72</v>
      </c>
      <c r="AY519" s="184" t="s">
        <v>182</v>
      </c>
    </row>
    <row r="520" ht="11" customFormat="1" s="14">
      <c r="B520" s="191"/>
      <c r="D520" s="183" t="s">
        <v>191</v>
      </c>
      <c r="E520" s="192" t="s">
        <v>1</v>
      </c>
      <c r="F520" s="193" t="s">
        <v>431</v>
      </c>
      <c r="H520" s="194">
        <v>158.8</v>
      </c>
      <c r="I520" s="195"/>
      <c r="L520" s="191"/>
      <c r="M520" s="196"/>
      <c r="N520" s="197"/>
      <c r="O520" s="197"/>
      <c r="P520" s="197"/>
      <c r="Q520" s="197"/>
      <c r="R520" s="197"/>
      <c r="S520" s="197"/>
      <c r="T520" s="198"/>
      <c r="AT520" s="192" t="s">
        <v>191</v>
      </c>
      <c r="AU520" s="192" t="s">
        <v>84</v>
      </c>
      <c r="AV520" s="14" t="s">
        <v>89</v>
      </c>
      <c r="AW520" s="14" t="s">
        <v>28</v>
      </c>
      <c r="AX520" s="14" t="s">
        <v>72</v>
      </c>
      <c r="AY520" s="192" t="s">
        <v>182</v>
      </c>
    </row>
    <row r="521" ht="11" customFormat="1" s="13">
      <c r="B521" s="182"/>
      <c r="D521" s="183" t="s">
        <v>191</v>
      </c>
      <c r="E521" s="184" t="s">
        <v>1</v>
      </c>
      <c r="F521" s="185" t="s">
        <v>432</v>
      </c>
      <c r="H521" s="186">
        <v>23.57</v>
      </c>
      <c r="I521" s="187"/>
      <c r="L521" s="182"/>
      <c r="M521" s="188"/>
      <c r="N521" s="189"/>
      <c r="O521" s="189"/>
      <c r="P521" s="189"/>
      <c r="Q521" s="189"/>
      <c r="R521" s="189"/>
      <c r="S521" s="189"/>
      <c r="T521" s="190"/>
      <c r="AT521" s="184" t="s">
        <v>191</v>
      </c>
      <c r="AU521" s="184" t="s">
        <v>84</v>
      </c>
      <c r="AV521" s="13" t="s">
        <v>84</v>
      </c>
      <c r="AW521" s="13" t="s">
        <v>28</v>
      </c>
      <c r="AX521" s="13" t="s">
        <v>72</v>
      </c>
      <c r="AY521" s="184" t="s">
        <v>182</v>
      </c>
    </row>
    <row r="522" ht="11" customFormat="1" s="14">
      <c r="B522" s="191"/>
      <c r="D522" s="183" t="s">
        <v>191</v>
      </c>
      <c r="E522" s="192" t="s">
        <v>1</v>
      </c>
      <c r="F522" s="193" t="s">
        <v>433</v>
      </c>
      <c r="H522" s="194">
        <v>23.57</v>
      </c>
      <c r="I522" s="195"/>
      <c r="L522" s="191"/>
      <c r="M522" s="196"/>
      <c r="N522" s="197"/>
      <c r="O522" s="197"/>
      <c r="P522" s="197"/>
      <c r="Q522" s="197"/>
      <c r="R522" s="197"/>
      <c r="S522" s="197"/>
      <c r="T522" s="198"/>
      <c r="AT522" s="192" t="s">
        <v>191</v>
      </c>
      <c r="AU522" s="192" t="s">
        <v>84</v>
      </c>
      <c r="AV522" s="14" t="s">
        <v>89</v>
      </c>
      <c r="AW522" s="14" t="s">
        <v>28</v>
      </c>
      <c r="AX522" s="14" t="s">
        <v>72</v>
      </c>
      <c r="AY522" s="192" t="s">
        <v>182</v>
      </c>
    </row>
    <row r="523" ht="11" customFormat="1" s="13">
      <c r="B523" s="182"/>
      <c r="D523" s="183" t="s">
        <v>191</v>
      </c>
      <c r="E523" s="184" t="s">
        <v>1</v>
      </c>
      <c r="F523" s="185" t="s">
        <v>434</v>
      </c>
      <c r="H523" s="186">
        <v>26.78</v>
      </c>
      <c r="I523" s="187"/>
      <c r="L523" s="182"/>
      <c r="M523" s="188"/>
      <c r="N523" s="189"/>
      <c r="O523" s="189"/>
      <c r="P523" s="189"/>
      <c r="Q523" s="189"/>
      <c r="R523" s="189"/>
      <c r="S523" s="189"/>
      <c r="T523" s="190"/>
      <c r="AT523" s="184" t="s">
        <v>191</v>
      </c>
      <c r="AU523" s="184" t="s">
        <v>84</v>
      </c>
      <c r="AV523" s="13" t="s">
        <v>84</v>
      </c>
      <c r="AW523" s="13" t="s">
        <v>28</v>
      </c>
      <c r="AX523" s="13" t="s">
        <v>72</v>
      </c>
      <c r="AY523" s="184" t="s">
        <v>182</v>
      </c>
    </row>
    <row r="524" ht="11" customFormat="1" s="14">
      <c r="B524" s="191"/>
      <c r="D524" s="183" t="s">
        <v>191</v>
      </c>
      <c r="E524" s="192" t="s">
        <v>1</v>
      </c>
      <c r="F524" s="193" t="s">
        <v>435</v>
      </c>
      <c r="H524" s="194">
        <v>26.78</v>
      </c>
      <c r="I524" s="195"/>
      <c r="L524" s="191"/>
      <c r="M524" s="196"/>
      <c r="N524" s="197"/>
      <c r="O524" s="197"/>
      <c r="P524" s="197"/>
      <c r="Q524" s="197"/>
      <c r="R524" s="197"/>
      <c r="S524" s="197"/>
      <c r="T524" s="198"/>
      <c r="AT524" s="192" t="s">
        <v>191</v>
      </c>
      <c r="AU524" s="192" t="s">
        <v>84</v>
      </c>
      <c r="AV524" s="14" t="s">
        <v>89</v>
      </c>
      <c r="AW524" s="14" t="s">
        <v>28</v>
      </c>
      <c r="AX524" s="14" t="s">
        <v>72</v>
      </c>
      <c r="AY524" s="192" t="s">
        <v>182</v>
      </c>
    </row>
    <row r="525" ht="11" customFormat="1" s="15">
      <c r="B525" s="199"/>
      <c r="D525" s="183" t="s">
        <v>191</v>
      </c>
      <c r="E525" s="200" t="s">
        <v>1</v>
      </c>
      <c r="F525" s="201" t="s">
        <v>251</v>
      </c>
      <c r="H525" s="202">
        <v>1522.211</v>
      </c>
      <c r="I525" s="203"/>
      <c r="L525" s="199"/>
      <c r="M525" s="204"/>
      <c r="N525" s="205"/>
      <c r="O525" s="205"/>
      <c r="P525" s="205"/>
      <c r="Q525" s="205"/>
      <c r="R525" s="205"/>
      <c r="S525" s="205"/>
      <c r="T525" s="206"/>
      <c r="AT525" s="200" t="s">
        <v>191</v>
      </c>
      <c r="AU525" s="200" t="s">
        <v>84</v>
      </c>
      <c r="AV525" s="15" t="s">
        <v>189</v>
      </c>
      <c r="AW525" s="15" t="s">
        <v>28</v>
      </c>
      <c r="AX525" s="15" t="s">
        <v>79</v>
      </c>
      <c r="AY525" s="200" t="s">
        <v>182</v>
      </c>
    </row>
    <row r="526" customHeight="1" ht="21" customFormat="1" s="2">
      <c r="A526" s="33"/>
      <c r="B526" s="167"/>
      <c r="C526" s="168" t="s">
        <v>183</v>
      </c>
      <c r="D526" s="168" t="s">
        <v>185</v>
      </c>
      <c r="E526" s="169" t="s">
        <v>436</v>
      </c>
      <c r="F526" s="170" t="s">
        <v>437</v>
      </c>
      <c r="G526" s="171" t="s">
        <v>438</v>
      </c>
      <c r="H526" s="172">
        <v>497.654</v>
      </c>
      <c r="I526" s="173"/>
      <c r="J526" s="172">
        <f>ROUND(I526*H526,3)</f>
        <v>0</v>
      </c>
      <c r="K526" s="174"/>
      <c r="L526" s="34"/>
      <c r="M526" s="175" t="s">
        <v>1</v>
      </c>
      <c r="N526" s="176" t="s">
        <v>38</v>
      </c>
      <c r="O526" s="59"/>
      <c r="P526" s="177">
        <f>O526*H526</f>
        <v>0</v>
      </c>
      <c r="Q526" s="177">
        <v>0</v>
      </c>
      <c r="R526" s="177">
        <f>Q526*H526</f>
        <v>0</v>
      </c>
      <c r="S526" s="177">
        <v>0</v>
      </c>
      <c r="T526" s="178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79" t="s">
        <v>189</v>
      </c>
      <c r="AT526" s="179" t="s">
        <v>185</v>
      </c>
      <c r="AU526" s="179" t="s">
        <v>84</v>
      </c>
      <c r="AY526" s="18" t="s">
        <v>182</v>
      </c>
      <c r="BE526" s="180">
        <f>IF(N526="základná",J526,0)</f>
        <v>0</v>
      </c>
      <c r="BF526" s="180">
        <f>IF(N526="znížená",J526,0)</f>
        <v>0</v>
      </c>
      <c r="BG526" s="180">
        <f>IF(N526="zákl. prenesená",J526,0)</f>
        <v>0</v>
      </c>
      <c r="BH526" s="180">
        <f>IF(N526="zníž. prenesená",J526,0)</f>
        <v>0</v>
      </c>
      <c r="BI526" s="180">
        <f>IF(N526="nulová",J526,0)</f>
        <v>0</v>
      </c>
      <c r="BJ526" s="18" t="s">
        <v>84</v>
      </c>
      <c r="BK526" s="181">
        <f>ROUND(I526*H526,3)</f>
        <v>0</v>
      </c>
      <c r="BL526" s="18" t="s">
        <v>189</v>
      </c>
      <c r="BM526" s="179" t="s">
        <v>439</v>
      </c>
    </row>
    <row r="527" customHeight="1" ht="21" customFormat="1" s="2">
      <c r="A527" s="33"/>
      <c r="B527" s="167"/>
      <c r="C527" s="168" t="s">
        <v>440</v>
      </c>
      <c r="D527" s="168" t="s">
        <v>185</v>
      </c>
      <c r="E527" s="169" t="s">
        <v>441</v>
      </c>
      <c r="F527" s="170" t="s">
        <v>442</v>
      </c>
      <c r="G527" s="171" t="s">
        <v>438</v>
      </c>
      <c r="H527" s="172">
        <v>5971.848</v>
      </c>
      <c r="I527" s="173"/>
      <c r="J527" s="172">
        <f>ROUND(I527*H527,3)</f>
        <v>0</v>
      </c>
      <c r="K527" s="174"/>
      <c r="L527" s="34"/>
      <c r="M527" s="175" t="s">
        <v>1</v>
      </c>
      <c r="N527" s="176" t="s">
        <v>38</v>
      </c>
      <c r="O527" s="59"/>
      <c r="P527" s="177">
        <f>O527*H527</f>
        <v>0</v>
      </c>
      <c r="Q527" s="177">
        <v>0</v>
      </c>
      <c r="R527" s="177">
        <f>Q527*H527</f>
        <v>0</v>
      </c>
      <c r="S527" s="177">
        <v>0</v>
      </c>
      <c r="T527" s="178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79" t="s">
        <v>189</v>
      </c>
      <c r="AT527" s="179" t="s">
        <v>185</v>
      </c>
      <c r="AU527" s="179" t="s">
        <v>84</v>
      </c>
      <c r="AY527" s="18" t="s">
        <v>182</v>
      </c>
      <c r="BE527" s="180">
        <f>IF(N527="základná",J527,0)</f>
        <v>0</v>
      </c>
      <c r="BF527" s="180">
        <f>IF(N527="znížená",J527,0)</f>
        <v>0</v>
      </c>
      <c r="BG527" s="180">
        <f>IF(N527="zákl. prenesená",J527,0)</f>
        <v>0</v>
      </c>
      <c r="BH527" s="180">
        <f>IF(N527="zníž. prenesená",J527,0)</f>
        <v>0</v>
      </c>
      <c r="BI527" s="180">
        <f>IF(N527="nulová",J527,0)</f>
        <v>0</v>
      </c>
      <c r="BJ527" s="18" t="s">
        <v>84</v>
      </c>
      <c r="BK527" s="181">
        <f>ROUND(I527*H527,3)</f>
        <v>0</v>
      </c>
      <c r="BL527" s="18" t="s">
        <v>189</v>
      </c>
      <c r="BM527" s="179" t="s">
        <v>443</v>
      </c>
    </row>
    <row r="528" ht="11" customFormat="1" s="13">
      <c r="B528" s="182"/>
      <c r="D528" s="183" t="s">
        <v>191</v>
      </c>
      <c r="F528" s="185" t="s">
        <v>444</v>
      </c>
      <c r="H528" s="186">
        <v>5971.848</v>
      </c>
      <c r="I528" s="187"/>
      <c r="L528" s="182"/>
      <c r="M528" s="188"/>
      <c r="N528" s="189"/>
      <c r="O528" s="189"/>
      <c r="P528" s="189"/>
      <c r="Q528" s="189"/>
      <c r="R528" s="189"/>
      <c r="S528" s="189"/>
      <c r="T528" s="190"/>
      <c r="AT528" s="184" t="s">
        <v>191</v>
      </c>
      <c r="AU528" s="184" t="s">
        <v>84</v>
      </c>
      <c r="AV528" s="13" t="s">
        <v>84</v>
      </c>
      <c r="AW528" s="13" t="s">
        <v>3</v>
      </c>
      <c r="AX528" s="13" t="s">
        <v>79</v>
      </c>
      <c r="AY528" s="184" t="s">
        <v>182</v>
      </c>
    </row>
    <row r="529" customHeight="1" ht="16" customFormat="1" s="2">
      <c r="A529" s="33"/>
      <c r="B529" s="167"/>
      <c r="C529" s="168" t="s">
        <v>445</v>
      </c>
      <c r="D529" s="168" t="s">
        <v>185</v>
      </c>
      <c r="E529" s="169" t="s">
        <v>446</v>
      </c>
      <c r="F529" s="170" t="s">
        <v>447</v>
      </c>
      <c r="G529" s="171" t="s">
        <v>438</v>
      </c>
      <c r="H529" s="172">
        <v>497.654</v>
      </c>
      <c r="I529" s="173"/>
      <c r="J529" s="172">
        <f>ROUND(I529*H529,3)</f>
        <v>0</v>
      </c>
      <c r="K529" s="174"/>
      <c r="L529" s="34"/>
      <c r="M529" s="175" t="s">
        <v>1</v>
      </c>
      <c r="N529" s="176" t="s">
        <v>38</v>
      </c>
      <c r="O529" s="59"/>
      <c r="P529" s="177">
        <f>O529*H529</f>
        <v>0</v>
      </c>
      <c r="Q529" s="177">
        <v>0</v>
      </c>
      <c r="R529" s="177">
        <f>Q529*H529</f>
        <v>0</v>
      </c>
      <c r="S529" s="177">
        <v>0</v>
      </c>
      <c r="T529" s="178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79" t="s">
        <v>189</v>
      </c>
      <c r="AT529" s="179" t="s">
        <v>185</v>
      </c>
      <c r="AU529" s="179" t="s">
        <v>84</v>
      </c>
      <c r="AY529" s="18" t="s">
        <v>182</v>
      </c>
      <c r="BE529" s="180">
        <f>IF(N529="základná",J529,0)</f>
        <v>0</v>
      </c>
      <c r="BF529" s="180">
        <f>IF(N529="znížená",J529,0)</f>
        <v>0</v>
      </c>
      <c r="BG529" s="180">
        <f>IF(N529="zákl. prenesená",J529,0)</f>
        <v>0</v>
      </c>
      <c r="BH529" s="180">
        <f>IF(N529="zníž. prenesená",J529,0)</f>
        <v>0</v>
      </c>
      <c r="BI529" s="180">
        <f>IF(N529="nulová",J529,0)</f>
        <v>0</v>
      </c>
      <c r="BJ529" s="18" t="s">
        <v>84</v>
      </c>
      <c r="BK529" s="181">
        <f>ROUND(I529*H529,3)</f>
        <v>0</v>
      </c>
      <c r="BL529" s="18" t="s">
        <v>189</v>
      </c>
      <c r="BM529" s="179" t="s">
        <v>448</v>
      </c>
    </row>
    <row r="530" customHeight="1" ht="21" customFormat="1" s="2">
      <c r="A530" s="33"/>
      <c r="B530" s="167"/>
      <c r="C530" s="168" t="s">
        <v>449</v>
      </c>
      <c r="D530" s="168" t="s">
        <v>185</v>
      </c>
      <c r="E530" s="169" t="s">
        <v>450</v>
      </c>
      <c r="F530" s="170" t="s">
        <v>451</v>
      </c>
      <c r="G530" s="171" t="s">
        <v>438</v>
      </c>
      <c r="H530" s="172">
        <v>9455.426</v>
      </c>
      <c r="I530" s="173"/>
      <c r="J530" s="172">
        <f>ROUND(I530*H530,3)</f>
        <v>0</v>
      </c>
      <c r="K530" s="174"/>
      <c r="L530" s="34"/>
      <c r="M530" s="175" t="s">
        <v>1</v>
      </c>
      <c r="N530" s="176" t="s">
        <v>38</v>
      </c>
      <c r="O530" s="59"/>
      <c r="P530" s="177">
        <f>O530*H530</f>
        <v>0</v>
      </c>
      <c r="Q530" s="177">
        <v>0</v>
      </c>
      <c r="R530" s="177">
        <f>Q530*H530</f>
        <v>0</v>
      </c>
      <c r="S530" s="177">
        <v>0</v>
      </c>
      <c r="T530" s="178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79" t="s">
        <v>189</v>
      </c>
      <c r="AT530" s="179" t="s">
        <v>185</v>
      </c>
      <c r="AU530" s="179" t="s">
        <v>84</v>
      </c>
      <c r="AY530" s="18" t="s">
        <v>182</v>
      </c>
      <c r="BE530" s="180">
        <f>IF(N530="základná",J530,0)</f>
        <v>0</v>
      </c>
      <c r="BF530" s="180">
        <f>IF(N530="znížená",J530,0)</f>
        <v>0</v>
      </c>
      <c r="BG530" s="180">
        <f>IF(N530="zákl. prenesená",J530,0)</f>
        <v>0</v>
      </c>
      <c r="BH530" s="180">
        <f>IF(N530="zníž. prenesená",J530,0)</f>
        <v>0</v>
      </c>
      <c r="BI530" s="180">
        <f>IF(N530="nulová",J530,0)</f>
        <v>0</v>
      </c>
      <c r="BJ530" s="18" t="s">
        <v>84</v>
      </c>
      <c r="BK530" s="181">
        <f>ROUND(I530*H530,3)</f>
        <v>0</v>
      </c>
      <c r="BL530" s="18" t="s">
        <v>189</v>
      </c>
      <c r="BM530" s="179" t="s">
        <v>452</v>
      </c>
    </row>
    <row r="531" ht="11" customFormat="1" s="13">
      <c r="B531" s="182"/>
      <c r="D531" s="183" t="s">
        <v>191</v>
      </c>
      <c r="F531" s="185" t="s">
        <v>453</v>
      </c>
      <c r="H531" s="186">
        <v>9455.426</v>
      </c>
      <c r="I531" s="187"/>
      <c r="L531" s="182"/>
      <c r="M531" s="188"/>
      <c r="N531" s="189"/>
      <c r="O531" s="189"/>
      <c r="P531" s="189"/>
      <c r="Q531" s="189"/>
      <c r="R531" s="189"/>
      <c r="S531" s="189"/>
      <c r="T531" s="190"/>
      <c r="AT531" s="184" t="s">
        <v>191</v>
      </c>
      <c r="AU531" s="184" t="s">
        <v>84</v>
      </c>
      <c r="AV531" s="13" t="s">
        <v>84</v>
      </c>
      <c r="AW531" s="13" t="s">
        <v>3</v>
      </c>
      <c r="AX531" s="13" t="s">
        <v>79</v>
      </c>
      <c r="AY531" s="184" t="s">
        <v>182</v>
      </c>
    </row>
    <row r="532" customHeight="1" ht="21" customFormat="1" s="2">
      <c r="A532" s="33"/>
      <c r="B532" s="167"/>
      <c r="C532" s="168" t="s">
        <v>454</v>
      </c>
      <c r="D532" s="168" t="s">
        <v>185</v>
      </c>
      <c r="E532" s="169" t="s">
        <v>455</v>
      </c>
      <c r="F532" s="170" t="s">
        <v>456</v>
      </c>
      <c r="G532" s="171" t="s">
        <v>438</v>
      </c>
      <c r="H532" s="172">
        <v>5971.848</v>
      </c>
      <c r="I532" s="173"/>
      <c r="J532" s="172">
        <f>ROUND(I532*H532,3)</f>
        <v>0</v>
      </c>
      <c r="K532" s="174"/>
      <c r="L532" s="34"/>
      <c r="M532" s="175" t="s">
        <v>1</v>
      </c>
      <c r="N532" s="176" t="s">
        <v>38</v>
      </c>
      <c r="O532" s="59"/>
      <c r="P532" s="177">
        <f>O532*H532</f>
        <v>0</v>
      </c>
      <c r="Q532" s="177">
        <v>0</v>
      </c>
      <c r="R532" s="177">
        <f>Q532*H532</f>
        <v>0</v>
      </c>
      <c r="S532" s="177">
        <v>0</v>
      </c>
      <c r="T532" s="178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79" t="s">
        <v>189</v>
      </c>
      <c r="AT532" s="179" t="s">
        <v>185</v>
      </c>
      <c r="AU532" s="179" t="s">
        <v>84</v>
      </c>
      <c r="AY532" s="18" t="s">
        <v>182</v>
      </c>
      <c r="BE532" s="180">
        <f>IF(N532="základná",J532,0)</f>
        <v>0</v>
      </c>
      <c r="BF532" s="180">
        <f>IF(N532="znížená",J532,0)</f>
        <v>0</v>
      </c>
      <c r="BG532" s="180">
        <f>IF(N532="zákl. prenesená",J532,0)</f>
        <v>0</v>
      </c>
      <c r="BH532" s="180">
        <f>IF(N532="zníž. prenesená",J532,0)</f>
        <v>0</v>
      </c>
      <c r="BI532" s="180">
        <f>IF(N532="nulová",J532,0)</f>
        <v>0</v>
      </c>
      <c r="BJ532" s="18" t="s">
        <v>84</v>
      </c>
      <c r="BK532" s="181">
        <f>ROUND(I532*H532,3)</f>
        <v>0</v>
      </c>
      <c r="BL532" s="18" t="s">
        <v>189</v>
      </c>
      <c r="BM532" s="179" t="s">
        <v>457</v>
      </c>
    </row>
    <row r="533" ht="11" customFormat="1" s="13">
      <c r="B533" s="182"/>
      <c r="D533" s="183" t="s">
        <v>191</v>
      </c>
      <c r="F533" s="185" t="s">
        <v>444</v>
      </c>
      <c r="H533" s="186">
        <v>5971.848</v>
      </c>
      <c r="I533" s="187"/>
      <c r="L533" s="182"/>
      <c r="M533" s="188"/>
      <c r="N533" s="189"/>
      <c r="O533" s="189"/>
      <c r="P533" s="189"/>
      <c r="Q533" s="189"/>
      <c r="R533" s="189"/>
      <c r="S533" s="189"/>
      <c r="T533" s="190"/>
      <c r="AT533" s="184" t="s">
        <v>191</v>
      </c>
      <c r="AU533" s="184" t="s">
        <v>84</v>
      </c>
      <c r="AV533" s="13" t="s">
        <v>84</v>
      </c>
      <c r="AW533" s="13" t="s">
        <v>3</v>
      </c>
      <c r="AX533" s="13" t="s">
        <v>79</v>
      </c>
      <c r="AY533" s="184" t="s">
        <v>182</v>
      </c>
    </row>
    <row r="534" customHeight="1" ht="21" customFormat="1" s="2">
      <c r="A534" s="33"/>
      <c r="B534" s="167"/>
      <c r="C534" s="168" t="s">
        <v>458</v>
      </c>
      <c r="D534" s="168" t="s">
        <v>185</v>
      </c>
      <c r="E534" s="169" t="s">
        <v>459</v>
      </c>
      <c r="F534" s="170" t="s">
        <v>460</v>
      </c>
      <c r="G534" s="171" t="s">
        <v>438</v>
      </c>
      <c r="H534" s="172">
        <v>23887.392</v>
      </c>
      <c r="I534" s="173"/>
      <c r="J534" s="172">
        <f>ROUND(I534*H534,3)</f>
        <v>0</v>
      </c>
      <c r="K534" s="174"/>
      <c r="L534" s="34"/>
      <c r="M534" s="175" t="s">
        <v>1</v>
      </c>
      <c r="N534" s="176" t="s">
        <v>38</v>
      </c>
      <c r="O534" s="59"/>
      <c r="P534" s="177">
        <f>O534*H534</f>
        <v>0</v>
      </c>
      <c r="Q534" s="177">
        <v>0</v>
      </c>
      <c r="R534" s="177">
        <f>Q534*H534</f>
        <v>0</v>
      </c>
      <c r="S534" s="177">
        <v>0</v>
      </c>
      <c r="T534" s="178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79" t="s">
        <v>189</v>
      </c>
      <c r="AT534" s="179" t="s">
        <v>185</v>
      </c>
      <c r="AU534" s="179" t="s">
        <v>84</v>
      </c>
      <c r="AY534" s="18" t="s">
        <v>182</v>
      </c>
      <c r="BE534" s="180">
        <f>IF(N534="základná",J534,0)</f>
        <v>0</v>
      </c>
      <c r="BF534" s="180">
        <f>IF(N534="znížená",J534,0)</f>
        <v>0</v>
      </c>
      <c r="BG534" s="180">
        <f>IF(N534="zákl. prenesená",J534,0)</f>
        <v>0</v>
      </c>
      <c r="BH534" s="180">
        <f>IF(N534="zníž. prenesená",J534,0)</f>
        <v>0</v>
      </c>
      <c r="BI534" s="180">
        <f>IF(N534="nulová",J534,0)</f>
        <v>0</v>
      </c>
      <c r="BJ534" s="18" t="s">
        <v>84</v>
      </c>
      <c r="BK534" s="181">
        <f>ROUND(I534*H534,3)</f>
        <v>0</v>
      </c>
      <c r="BL534" s="18" t="s">
        <v>189</v>
      </c>
      <c r="BM534" s="179" t="s">
        <v>461</v>
      </c>
    </row>
    <row r="535" ht="11" customFormat="1" s="13">
      <c r="B535" s="182"/>
      <c r="D535" s="183" t="s">
        <v>191</v>
      </c>
      <c r="F535" s="185" t="s">
        <v>462</v>
      </c>
      <c r="H535" s="186">
        <v>23887.392</v>
      </c>
      <c r="I535" s="187"/>
      <c r="L535" s="182"/>
      <c r="M535" s="188"/>
      <c r="N535" s="189"/>
      <c r="O535" s="189"/>
      <c r="P535" s="189"/>
      <c r="Q535" s="189"/>
      <c r="R535" s="189"/>
      <c r="S535" s="189"/>
      <c r="T535" s="190"/>
      <c r="AT535" s="184" t="s">
        <v>191</v>
      </c>
      <c r="AU535" s="184" t="s">
        <v>84</v>
      </c>
      <c r="AV535" s="13" t="s">
        <v>84</v>
      </c>
      <c r="AW535" s="13" t="s">
        <v>3</v>
      </c>
      <c r="AX535" s="13" t="s">
        <v>79</v>
      </c>
      <c r="AY535" s="184" t="s">
        <v>182</v>
      </c>
    </row>
    <row r="536" customHeight="1" ht="21" customFormat="1" s="2">
      <c r="A536" s="33"/>
      <c r="B536" s="167"/>
      <c r="C536" s="168" t="s">
        <v>463</v>
      </c>
      <c r="D536" s="168" t="s">
        <v>185</v>
      </c>
      <c r="E536" s="169" t="s">
        <v>464</v>
      </c>
      <c r="F536" s="170" t="s">
        <v>465</v>
      </c>
      <c r="G536" s="171" t="s">
        <v>438</v>
      </c>
      <c r="H536" s="172">
        <v>455.467</v>
      </c>
      <c r="I536" s="173"/>
      <c r="J536" s="172">
        <f>ROUND(I536*H536,3)</f>
        <v>0</v>
      </c>
      <c r="K536" s="174"/>
      <c r="L536" s="34"/>
      <c r="M536" s="175" t="s">
        <v>1</v>
      </c>
      <c r="N536" s="176" t="s">
        <v>38</v>
      </c>
      <c r="O536" s="59"/>
      <c r="P536" s="177">
        <f>O536*H536</f>
        <v>0</v>
      </c>
      <c r="Q536" s="177">
        <v>0</v>
      </c>
      <c r="R536" s="177">
        <f>Q536*H536</f>
        <v>0</v>
      </c>
      <c r="S536" s="177">
        <v>0</v>
      </c>
      <c r="T536" s="178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79" t="s">
        <v>189</v>
      </c>
      <c r="AT536" s="179" t="s">
        <v>185</v>
      </c>
      <c r="AU536" s="179" t="s">
        <v>84</v>
      </c>
      <c r="AY536" s="18" t="s">
        <v>182</v>
      </c>
      <c r="BE536" s="180">
        <f>IF(N536="základná",J536,0)</f>
        <v>0</v>
      </c>
      <c r="BF536" s="180">
        <f>IF(N536="znížená",J536,0)</f>
        <v>0</v>
      </c>
      <c r="BG536" s="180">
        <f>IF(N536="zákl. prenesená",J536,0)</f>
        <v>0</v>
      </c>
      <c r="BH536" s="180">
        <f>IF(N536="zníž. prenesená",J536,0)</f>
        <v>0</v>
      </c>
      <c r="BI536" s="180">
        <f>IF(N536="nulová",J536,0)</f>
        <v>0</v>
      </c>
      <c r="BJ536" s="18" t="s">
        <v>84</v>
      </c>
      <c r="BK536" s="181">
        <f>ROUND(I536*H536,3)</f>
        <v>0</v>
      </c>
      <c r="BL536" s="18" t="s">
        <v>189</v>
      </c>
      <c r="BM536" s="179" t="s">
        <v>466</v>
      </c>
    </row>
    <row r="537" ht="11" customFormat="1" s="13">
      <c r="B537" s="182"/>
      <c r="D537" s="183" t="s">
        <v>191</v>
      </c>
      <c r="E537" s="184" t="s">
        <v>1</v>
      </c>
      <c r="F537" s="185" t="s">
        <v>467</v>
      </c>
      <c r="H537" s="186">
        <v>455.467</v>
      </c>
      <c r="I537" s="187"/>
      <c r="L537" s="182"/>
      <c r="M537" s="188"/>
      <c r="N537" s="189"/>
      <c r="O537" s="189"/>
      <c r="P537" s="189"/>
      <c r="Q537" s="189"/>
      <c r="R537" s="189"/>
      <c r="S537" s="189"/>
      <c r="T537" s="190"/>
      <c r="AT537" s="184" t="s">
        <v>191</v>
      </c>
      <c r="AU537" s="184" t="s">
        <v>84</v>
      </c>
      <c r="AV537" s="13" t="s">
        <v>84</v>
      </c>
      <c r="AW537" s="13" t="s">
        <v>28</v>
      </c>
      <c r="AX537" s="13" t="s">
        <v>72</v>
      </c>
      <c r="AY537" s="184" t="s">
        <v>182</v>
      </c>
    </row>
    <row r="538" ht="11" customFormat="1" s="14">
      <c r="B538" s="191"/>
      <c r="D538" s="183" t="s">
        <v>191</v>
      </c>
      <c r="E538" s="192" t="s">
        <v>1</v>
      </c>
      <c r="F538" s="193" t="s">
        <v>250</v>
      </c>
      <c r="H538" s="194">
        <v>455.467</v>
      </c>
      <c r="I538" s="195"/>
      <c r="L538" s="191"/>
      <c r="M538" s="196"/>
      <c r="N538" s="197"/>
      <c r="O538" s="197"/>
      <c r="P538" s="197"/>
      <c r="Q538" s="197"/>
      <c r="R538" s="197"/>
      <c r="S538" s="197"/>
      <c r="T538" s="198"/>
      <c r="AT538" s="192" t="s">
        <v>191</v>
      </c>
      <c r="AU538" s="192" t="s">
        <v>84</v>
      </c>
      <c r="AV538" s="14" t="s">
        <v>89</v>
      </c>
      <c r="AW538" s="14" t="s">
        <v>28</v>
      </c>
      <c r="AX538" s="14" t="s">
        <v>72</v>
      </c>
      <c r="AY538" s="192" t="s">
        <v>182</v>
      </c>
    </row>
    <row r="539" ht="11" customFormat="1" s="15">
      <c r="B539" s="199"/>
      <c r="D539" s="183" t="s">
        <v>191</v>
      </c>
      <c r="E539" s="200" t="s">
        <v>1</v>
      </c>
      <c r="F539" s="201" t="s">
        <v>251</v>
      </c>
      <c r="H539" s="202">
        <v>455.467</v>
      </c>
      <c r="I539" s="203"/>
      <c r="L539" s="199"/>
      <c r="M539" s="204"/>
      <c r="N539" s="205"/>
      <c r="O539" s="205"/>
      <c r="P539" s="205"/>
      <c r="Q539" s="205"/>
      <c r="R539" s="205"/>
      <c r="S539" s="205"/>
      <c r="T539" s="206"/>
      <c r="AT539" s="200" t="s">
        <v>191</v>
      </c>
      <c r="AU539" s="200" t="s">
        <v>84</v>
      </c>
      <c r="AV539" s="15" t="s">
        <v>189</v>
      </c>
      <c r="AW539" s="15" t="s">
        <v>28</v>
      </c>
      <c r="AX539" s="15" t="s">
        <v>79</v>
      </c>
      <c r="AY539" s="200" t="s">
        <v>182</v>
      </c>
    </row>
    <row r="540" customHeight="1" ht="21" customFormat="1" s="2">
      <c r="A540" s="33"/>
      <c r="B540" s="167"/>
      <c r="C540" s="168" t="s">
        <v>468</v>
      </c>
      <c r="D540" s="168" t="s">
        <v>185</v>
      </c>
      <c r="E540" s="169" t="s">
        <v>469</v>
      </c>
      <c r="F540" s="170" t="s">
        <v>470</v>
      </c>
      <c r="G540" s="171" t="s">
        <v>438</v>
      </c>
      <c r="H540" s="172">
        <v>3.788</v>
      </c>
      <c r="I540" s="173"/>
      <c r="J540" s="172">
        <f>ROUND(I540*H540,3)</f>
        <v>0</v>
      </c>
      <c r="K540" s="174"/>
      <c r="L540" s="34"/>
      <c r="M540" s="175" t="s">
        <v>1</v>
      </c>
      <c r="N540" s="176" t="s">
        <v>38</v>
      </c>
      <c r="O540" s="59"/>
      <c r="P540" s="177">
        <f>O540*H540</f>
        <v>0</v>
      </c>
      <c r="Q540" s="177">
        <v>0</v>
      </c>
      <c r="R540" s="177">
        <f>Q540*H540</f>
        <v>0</v>
      </c>
      <c r="S540" s="177">
        <v>0</v>
      </c>
      <c r="T540" s="178">
        <f>S540*H540</f>
        <v>0</v>
      </c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R540" s="179" t="s">
        <v>189</v>
      </c>
      <c r="AT540" s="179" t="s">
        <v>185</v>
      </c>
      <c r="AU540" s="179" t="s">
        <v>84</v>
      </c>
      <c r="AY540" s="18" t="s">
        <v>182</v>
      </c>
      <c r="BE540" s="180">
        <f>IF(N540="základná",J540,0)</f>
        <v>0</v>
      </c>
      <c r="BF540" s="180">
        <f>IF(N540="znížená",J540,0)</f>
        <v>0</v>
      </c>
      <c r="BG540" s="180">
        <f>IF(N540="zákl. prenesená",J540,0)</f>
        <v>0</v>
      </c>
      <c r="BH540" s="180">
        <f>IF(N540="zníž. prenesená",J540,0)</f>
        <v>0</v>
      </c>
      <c r="BI540" s="180">
        <f>IF(N540="nulová",J540,0)</f>
        <v>0</v>
      </c>
      <c r="BJ540" s="18" t="s">
        <v>84</v>
      </c>
      <c r="BK540" s="181">
        <f>ROUND(I540*H540,3)</f>
        <v>0</v>
      </c>
      <c r="BL540" s="18" t="s">
        <v>189</v>
      </c>
      <c r="BM540" s="179" t="s">
        <v>471</v>
      </c>
    </row>
    <row r="541" customHeight="1" ht="21" customFormat="1" s="2">
      <c r="A541" s="33"/>
      <c r="B541" s="167"/>
      <c r="C541" s="168" t="s">
        <v>348</v>
      </c>
      <c r="D541" s="168" t="s">
        <v>185</v>
      </c>
      <c r="E541" s="169" t="s">
        <v>472</v>
      </c>
      <c r="F541" s="170" t="s">
        <v>473</v>
      </c>
      <c r="G541" s="171" t="s">
        <v>438</v>
      </c>
      <c r="H541" s="172">
        <v>38.827</v>
      </c>
      <c r="I541" s="173"/>
      <c r="J541" s="172">
        <f>ROUND(I541*H541,3)</f>
        <v>0</v>
      </c>
      <c r="K541" s="174"/>
      <c r="L541" s="34"/>
      <c r="M541" s="175" t="s">
        <v>1</v>
      </c>
      <c r="N541" s="176" t="s">
        <v>38</v>
      </c>
      <c r="O541" s="59"/>
      <c r="P541" s="177">
        <f>O541*H541</f>
        <v>0</v>
      </c>
      <c r="Q541" s="177">
        <v>0</v>
      </c>
      <c r="R541" s="177">
        <f>Q541*H541</f>
        <v>0</v>
      </c>
      <c r="S541" s="177">
        <v>0</v>
      </c>
      <c r="T541" s="17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79" t="s">
        <v>189</v>
      </c>
      <c r="AT541" s="179" t="s">
        <v>185</v>
      </c>
      <c r="AU541" s="179" t="s">
        <v>84</v>
      </c>
      <c r="AY541" s="18" t="s">
        <v>182</v>
      </c>
      <c r="BE541" s="180">
        <f>IF(N541="základná",J541,0)</f>
        <v>0</v>
      </c>
      <c r="BF541" s="180">
        <f>IF(N541="znížená",J541,0)</f>
        <v>0</v>
      </c>
      <c r="BG541" s="180">
        <f>IF(N541="zákl. prenesená",J541,0)</f>
        <v>0</v>
      </c>
      <c r="BH541" s="180">
        <f>IF(N541="zníž. prenesená",J541,0)</f>
        <v>0</v>
      </c>
      <c r="BI541" s="180">
        <f>IF(N541="nulová",J541,0)</f>
        <v>0</v>
      </c>
      <c r="BJ541" s="18" t="s">
        <v>84</v>
      </c>
      <c r="BK541" s="181">
        <f>ROUND(I541*H541,3)</f>
        <v>0</v>
      </c>
      <c r="BL541" s="18" t="s">
        <v>189</v>
      </c>
      <c r="BM541" s="179" t="s">
        <v>474</v>
      </c>
    </row>
    <row r="542" customHeight="1" ht="16" customFormat="1" s="2">
      <c r="A542" s="33"/>
      <c r="B542" s="167"/>
      <c r="C542" s="168" t="s">
        <v>475</v>
      </c>
      <c r="D542" s="168" t="s">
        <v>185</v>
      </c>
      <c r="E542" s="169" t="s">
        <v>476</v>
      </c>
      <c r="F542" s="170" t="s">
        <v>477</v>
      </c>
      <c r="G542" s="171" t="s">
        <v>327</v>
      </c>
      <c r="H542" s="172">
        <v>50</v>
      </c>
      <c r="I542" s="173"/>
      <c r="J542" s="172">
        <f>ROUND(I542*H542,3)</f>
        <v>0</v>
      </c>
      <c r="K542" s="174"/>
      <c r="L542" s="34"/>
      <c r="M542" s="175" t="s">
        <v>1</v>
      </c>
      <c r="N542" s="176" t="s">
        <v>38</v>
      </c>
      <c r="O542" s="59"/>
      <c r="P542" s="177">
        <f>O542*H542</f>
        <v>0</v>
      </c>
      <c r="Q542" s="177">
        <v>0</v>
      </c>
      <c r="R542" s="177">
        <f>Q542*H542</f>
        <v>0</v>
      </c>
      <c r="S542" s="177">
        <v>0</v>
      </c>
      <c r="T542" s="178">
        <f>S542*H542</f>
        <v>0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79" t="s">
        <v>189</v>
      </c>
      <c r="AT542" s="179" t="s">
        <v>185</v>
      </c>
      <c r="AU542" s="179" t="s">
        <v>84</v>
      </c>
      <c r="AY542" s="18" t="s">
        <v>182</v>
      </c>
      <c r="BE542" s="180">
        <f>IF(N542="základná",J542,0)</f>
        <v>0</v>
      </c>
      <c r="BF542" s="180">
        <f>IF(N542="znížená",J542,0)</f>
        <v>0</v>
      </c>
      <c r="BG542" s="180">
        <f>IF(N542="zákl. prenesená",J542,0)</f>
        <v>0</v>
      </c>
      <c r="BH542" s="180">
        <f>IF(N542="zníž. prenesená",J542,0)</f>
        <v>0</v>
      </c>
      <c r="BI542" s="180">
        <f>IF(N542="nulová",J542,0)</f>
        <v>0</v>
      </c>
      <c r="BJ542" s="18" t="s">
        <v>84</v>
      </c>
      <c r="BK542" s="181">
        <f>ROUND(I542*H542,3)</f>
        <v>0</v>
      </c>
      <c r="BL542" s="18" t="s">
        <v>189</v>
      </c>
      <c r="BM542" s="179" t="s">
        <v>478</v>
      </c>
    </row>
    <row r="543" customHeight="1" ht="25" customFormat="1" s="12">
      <c r="B543" s="154"/>
      <c r="D543" s="155" t="s">
        <v>71</v>
      </c>
      <c r="E543" s="156" t="s">
        <v>479</v>
      </c>
      <c r="F543" s="156" t="s">
        <v>480</v>
      </c>
      <c r="I543" s="157"/>
      <c r="J543" s="158">
        <f>BK543</f>
        <v>0</v>
      </c>
      <c r="L543" s="154"/>
      <c r="M543" s="159"/>
      <c r="N543" s="160"/>
      <c r="O543" s="160"/>
      <c r="P543" s="161">
        <f>P544+P563+P592+P617+P642+P665</f>
        <v>0</v>
      </c>
      <c r="Q543" s="160"/>
      <c r="R543" s="161">
        <f>R544+R563+R592+R617+R642+R665</f>
        <v>6.241515000000001</v>
      </c>
      <c r="S543" s="160"/>
      <c r="T543" s="162">
        <f>T544+T563+T592+T617+T642+T665</f>
        <v>30.286745999999997</v>
      </c>
      <c r="AR543" s="155" t="s">
        <v>84</v>
      </c>
      <c r="AT543" s="163" t="s">
        <v>71</v>
      </c>
      <c r="AU543" s="163" t="s">
        <v>72</v>
      </c>
      <c r="AY543" s="155" t="s">
        <v>182</v>
      </c>
      <c r="BK543" s="164">
        <f>BK544+BK563+BK592+BK617+BK642+BK665</f>
        <v>0</v>
      </c>
    </row>
    <row r="544" customHeight="1" ht="22" customFormat="1" s="12">
      <c r="B544" s="154"/>
      <c r="D544" s="155" t="s">
        <v>71</v>
      </c>
      <c r="E544" s="165" t="s">
        <v>481</v>
      </c>
      <c r="F544" s="165" t="s">
        <v>482</v>
      </c>
      <c r="I544" s="157"/>
      <c r="J544" s="166">
        <f>BK544</f>
        <v>0</v>
      </c>
      <c r="L544" s="154"/>
      <c r="M544" s="159"/>
      <c r="N544" s="160"/>
      <c r="O544" s="160"/>
      <c r="P544" s="161">
        <f>SUM(P545:P562)</f>
        <v>0</v>
      </c>
      <c r="Q544" s="160"/>
      <c r="R544" s="161">
        <f>SUM(R545:R562)</f>
        <v>0</v>
      </c>
      <c r="S544" s="160"/>
      <c r="T544" s="162">
        <f>SUM(T545:T562)</f>
        <v>0.20727</v>
      </c>
      <c r="AR544" s="155" t="s">
        <v>84</v>
      </c>
      <c r="AT544" s="163" t="s">
        <v>71</v>
      </c>
      <c r="AU544" s="163" t="s">
        <v>79</v>
      </c>
      <c r="AY544" s="155" t="s">
        <v>182</v>
      </c>
      <c r="BK544" s="164">
        <f>SUM(BK545:BK562)</f>
        <v>0</v>
      </c>
    </row>
    <row r="545" customHeight="1" ht="33" customFormat="1" s="2">
      <c r="A545" s="33"/>
      <c r="B545" s="167"/>
      <c r="C545" s="168" t="s">
        <v>387</v>
      </c>
      <c r="D545" s="168" t="s">
        <v>185</v>
      </c>
      <c r="E545" s="169" t="s">
        <v>483</v>
      </c>
      <c r="F545" s="170" t="s">
        <v>484</v>
      </c>
      <c r="G545" s="171" t="s">
        <v>327</v>
      </c>
      <c r="H545" s="172">
        <v>1</v>
      </c>
      <c r="I545" s="173"/>
      <c r="J545" s="172">
        <f>ROUND(I545*H545,3)</f>
        <v>0</v>
      </c>
      <c r="K545" s="174"/>
      <c r="L545" s="34"/>
      <c r="M545" s="175" t="s">
        <v>1</v>
      </c>
      <c r="N545" s="176" t="s">
        <v>38</v>
      </c>
      <c r="O545" s="59"/>
      <c r="P545" s="177">
        <f>O545*H545</f>
        <v>0</v>
      </c>
      <c r="Q545" s="177">
        <v>0</v>
      </c>
      <c r="R545" s="177">
        <f>Q545*H545</f>
        <v>0</v>
      </c>
      <c r="S545" s="177">
        <v>2.961E-2</v>
      </c>
      <c r="T545" s="178">
        <f>S545*H545</f>
        <v>2.961E-2</v>
      </c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R545" s="179" t="s">
        <v>468</v>
      </c>
      <c r="AT545" s="179" t="s">
        <v>185</v>
      </c>
      <c r="AU545" s="179" t="s">
        <v>84</v>
      </c>
      <c r="AY545" s="18" t="s">
        <v>182</v>
      </c>
      <c r="BE545" s="180">
        <f>IF(N545="základná",J545,0)</f>
        <v>0</v>
      </c>
      <c r="BF545" s="180">
        <f>IF(N545="znížená",J545,0)</f>
        <v>0</v>
      </c>
      <c r="BG545" s="180">
        <f>IF(N545="zákl. prenesená",J545,0)</f>
        <v>0</v>
      </c>
      <c r="BH545" s="180">
        <f>IF(N545="zníž. prenesená",J545,0)</f>
        <v>0</v>
      </c>
      <c r="BI545" s="180">
        <f>IF(N545="nulová",J545,0)</f>
        <v>0</v>
      </c>
      <c r="BJ545" s="18" t="s">
        <v>84</v>
      </c>
      <c r="BK545" s="181">
        <f>ROUND(I545*H545,3)</f>
        <v>0</v>
      </c>
      <c r="BL545" s="18" t="s">
        <v>468</v>
      </c>
      <c r="BM545" s="179" t="s">
        <v>485</v>
      </c>
    </row>
    <row r="546" ht="11" customFormat="1" s="13">
      <c r="B546" s="182"/>
      <c r="D546" s="183" t="s">
        <v>191</v>
      </c>
      <c r="E546" s="184" t="s">
        <v>1</v>
      </c>
      <c r="F546" s="185" t="s">
        <v>79</v>
      </c>
      <c r="H546" s="186">
        <v>1</v>
      </c>
      <c r="I546" s="187"/>
      <c r="L546" s="182"/>
      <c r="M546" s="188"/>
      <c r="N546" s="189"/>
      <c r="O546" s="189"/>
      <c r="P546" s="189"/>
      <c r="Q546" s="189"/>
      <c r="R546" s="189"/>
      <c r="S546" s="189"/>
      <c r="T546" s="190"/>
      <c r="AT546" s="184" t="s">
        <v>191</v>
      </c>
      <c r="AU546" s="184" t="s">
        <v>84</v>
      </c>
      <c r="AV546" s="13" t="s">
        <v>84</v>
      </c>
      <c r="AW546" s="13" t="s">
        <v>28</v>
      </c>
      <c r="AX546" s="13" t="s">
        <v>72</v>
      </c>
      <c r="AY546" s="184" t="s">
        <v>182</v>
      </c>
    </row>
    <row r="547" ht="11" customFormat="1" s="14">
      <c r="B547" s="191"/>
      <c r="D547" s="183" t="s">
        <v>191</v>
      </c>
      <c r="E547" s="192" t="s">
        <v>1</v>
      </c>
      <c r="F547" s="193" t="s">
        <v>486</v>
      </c>
      <c r="H547" s="194">
        <v>1</v>
      </c>
      <c r="I547" s="195"/>
      <c r="L547" s="191"/>
      <c r="M547" s="196"/>
      <c r="N547" s="197"/>
      <c r="O547" s="197"/>
      <c r="P547" s="197"/>
      <c r="Q547" s="197"/>
      <c r="R547" s="197"/>
      <c r="S547" s="197"/>
      <c r="T547" s="198"/>
      <c r="AT547" s="192" t="s">
        <v>191</v>
      </c>
      <c r="AU547" s="192" t="s">
        <v>84</v>
      </c>
      <c r="AV547" s="14" t="s">
        <v>89</v>
      </c>
      <c r="AW547" s="14" t="s">
        <v>28</v>
      </c>
      <c r="AX547" s="14" t="s">
        <v>72</v>
      </c>
      <c r="AY547" s="192" t="s">
        <v>182</v>
      </c>
    </row>
    <row r="548" ht="11" customFormat="1" s="15">
      <c r="B548" s="199"/>
      <c r="D548" s="183" t="s">
        <v>191</v>
      </c>
      <c r="E548" s="200" t="s">
        <v>1</v>
      </c>
      <c r="F548" s="201" t="s">
        <v>251</v>
      </c>
      <c r="H548" s="202">
        <v>1</v>
      </c>
      <c r="I548" s="203"/>
      <c r="L548" s="199"/>
      <c r="M548" s="204"/>
      <c r="N548" s="205"/>
      <c r="O548" s="205"/>
      <c r="P548" s="205"/>
      <c r="Q548" s="205"/>
      <c r="R548" s="205"/>
      <c r="S548" s="205"/>
      <c r="T548" s="206"/>
      <c r="AT548" s="200" t="s">
        <v>191</v>
      </c>
      <c r="AU548" s="200" t="s">
        <v>84</v>
      </c>
      <c r="AV548" s="15" t="s">
        <v>189</v>
      </c>
      <c r="AW548" s="15" t="s">
        <v>28</v>
      </c>
      <c r="AX548" s="15" t="s">
        <v>79</v>
      </c>
      <c r="AY548" s="200" t="s">
        <v>182</v>
      </c>
    </row>
    <row r="549" customHeight="1" ht="33" customFormat="1" s="2">
      <c r="A549" s="33"/>
      <c r="B549" s="167"/>
      <c r="C549" s="168" t="s">
        <v>7</v>
      </c>
      <c r="D549" s="168" t="s">
        <v>185</v>
      </c>
      <c r="E549" s="169" t="s">
        <v>487</v>
      </c>
      <c r="F549" s="170" t="s">
        <v>488</v>
      </c>
      <c r="G549" s="171" t="s">
        <v>327</v>
      </c>
      <c r="H549" s="172">
        <v>6</v>
      </c>
      <c r="I549" s="173"/>
      <c r="J549" s="172">
        <f>ROUND(I549*H549,3)</f>
        <v>0</v>
      </c>
      <c r="K549" s="174"/>
      <c r="L549" s="34"/>
      <c r="M549" s="175" t="s">
        <v>1</v>
      </c>
      <c r="N549" s="176" t="s">
        <v>38</v>
      </c>
      <c r="O549" s="59"/>
      <c r="P549" s="177">
        <f>O549*H549</f>
        <v>0</v>
      </c>
      <c r="Q549" s="177">
        <v>0</v>
      </c>
      <c r="R549" s="177">
        <f>Q549*H549</f>
        <v>0</v>
      </c>
      <c r="S549" s="177">
        <v>2.961E-2</v>
      </c>
      <c r="T549" s="178">
        <f>S549*H549</f>
        <v>0.17766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79" t="s">
        <v>468</v>
      </c>
      <c r="AT549" s="179" t="s">
        <v>185</v>
      </c>
      <c r="AU549" s="179" t="s">
        <v>84</v>
      </c>
      <c r="AY549" s="18" t="s">
        <v>182</v>
      </c>
      <c r="BE549" s="180">
        <f>IF(N549="základná",J549,0)</f>
        <v>0</v>
      </c>
      <c r="BF549" s="180">
        <f>IF(N549="znížená",J549,0)</f>
        <v>0</v>
      </c>
      <c r="BG549" s="180">
        <f>IF(N549="zákl. prenesená",J549,0)</f>
        <v>0</v>
      </c>
      <c r="BH549" s="180">
        <f>IF(N549="zníž. prenesená",J549,0)</f>
        <v>0</v>
      </c>
      <c r="BI549" s="180">
        <f>IF(N549="nulová",J549,0)</f>
        <v>0</v>
      </c>
      <c r="BJ549" s="18" t="s">
        <v>84</v>
      </c>
      <c r="BK549" s="181">
        <f>ROUND(I549*H549,3)</f>
        <v>0</v>
      </c>
      <c r="BL549" s="18" t="s">
        <v>468</v>
      </c>
      <c r="BM549" s="179" t="s">
        <v>489</v>
      </c>
    </row>
    <row r="550" ht="11" customFormat="1" s="13">
      <c r="B550" s="182"/>
      <c r="D550" s="183" t="s">
        <v>191</v>
      </c>
      <c r="E550" s="184" t="s">
        <v>1</v>
      </c>
      <c r="F550" s="185" t="s">
        <v>79</v>
      </c>
      <c r="H550" s="186">
        <v>1</v>
      </c>
      <c r="I550" s="187"/>
      <c r="L550" s="182"/>
      <c r="M550" s="188"/>
      <c r="N550" s="189"/>
      <c r="O550" s="189"/>
      <c r="P550" s="189"/>
      <c r="Q550" s="189"/>
      <c r="R550" s="189"/>
      <c r="S550" s="189"/>
      <c r="T550" s="190"/>
      <c r="AT550" s="184" t="s">
        <v>191</v>
      </c>
      <c r="AU550" s="184" t="s">
        <v>84</v>
      </c>
      <c r="AV550" s="13" t="s">
        <v>84</v>
      </c>
      <c r="AW550" s="13" t="s">
        <v>28</v>
      </c>
      <c r="AX550" s="13" t="s">
        <v>72</v>
      </c>
      <c r="AY550" s="184" t="s">
        <v>182</v>
      </c>
    </row>
    <row r="551" ht="11" customFormat="1" s="14">
      <c r="B551" s="191"/>
      <c r="D551" s="183" t="s">
        <v>191</v>
      </c>
      <c r="E551" s="192" t="s">
        <v>1</v>
      </c>
      <c r="F551" s="193" t="s">
        <v>262</v>
      </c>
      <c r="H551" s="194">
        <v>1</v>
      </c>
      <c r="I551" s="195"/>
      <c r="L551" s="191"/>
      <c r="M551" s="196"/>
      <c r="N551" s="197"/>
      <c r="O551" s="197"/>
      <c r="P551" s="197"/>
      <c r="Q551" s="197"/>
      <c r="R551" s="197"/>
      <c r="S551" s="197"/>
      <c r="T551" s="198"/>
      <c r="AT551" s="192" t="s">
        <v>191</v>
      </c>
      <c r="AU551" s="192" t="s">
        <v>84</v>
      </c>
      <c r="AV551" s="14" t="s">
        <v>89</v>
      </c>
      <c r="AW551" s="14" t="s">
        <v>28</v>
      </c>
      <c r="AX551" s="14" t="s">
        <v>72</v>
      </c>
      <c r="AY551" s="192" t="s">
        <v>182</v>
      </c>
    </row>
    <row r="552" ht="11" customFormat="1" s="13">
      <c r="B552" s="182"/>
      <c r="D552" s="183" t="s">
        <v>191</v>
      </c>
      <c r="E552" s="184" t="s">
        <v>1</v>
      </c>
      <c r="F552" s="185" t="s">
        <v>79</v>
      </c>
      <c r="H552" s="186">
        <v>1</v>
      </c>
      <c r="I552" s="187"/>
      <c r="L552" s="182"/>
      <c r="M552" s="188"/>
      <c r="N552" s="189"/>
      <c r="O552" s="189"/>
      <c r="P552" s="189"/>
      <c r="Q552" s="189"/>
      <c r="R552" s="189"/>
      <c r="S552" s="189"/>
      <c r="T552" s="190"/>
      <c r="AT552" s="184" t="s">
        <v>191</v>
      </c>
      <c r="AU552" s="184" t="s">
        <v>84</v>
      </c>
      <c r="AV552" s="13" t="s">
        <v>84</v>
      </c>
      <c r="AW552" s="13" t="s">
        <v>28</v>
      </c>
      <c r="AX552" s="13" t="s">
        <v>72</v>
      </c>
      <c r="AY552" s="184" t="s">
        <v>182</v>
      </c>
    </row>
    <row r="553" ht="11" customFormat="1" s="14">
      <c r="B553" s="191"/>
      <c r="D553" s="183" t="s">
        <v>191</v>
      </c>
      <c r="E553" s="192" t="s">
        <v>1</v>
      </c>
      <c r="F553" s="193" t="s">
        <v>490</v>
      </c>
      <c r="H553" s="194">
        <v>1</v>
      </c>
      <c r="I553" s="195"/>
      <c r="L553" s="191"/>
      <c r="M553" s="196"/>
      <c r="N553" s="197"/>
      <c r="O553" s="197"/>
      <c r="P553" s="197"/>
      <c r="Q553" s="197"/>
      <c r="R553" s="197"/>
      <c r="S553" s="197"/>
      <c r="T553" s="198"/>
      <c r="AT553" s="192" t="s">
        <v>191</v>
      </c>
      <c r="AU553" s="192" t="s">
        <v>84</v>
      </c>
      <c r="AV553" s="14" t="s">
        <v>89</v>
      </c>
      <c r="AW553" s="14" t="s">
        <v>28</v>
      </c>
      <c r="AX553" s="14" t="s">
        <v>72</v>
      </c>
      <c r="AY553" s="192" t="s">
        <v>182</v>
      </c>
    </row>
    <row r="554" ht="11" customFormat="1" s="13">
      <c r="B554" s="182"/>
      <c r="D554" s="183" t="s">
        <v>191</v>
      </c>
      <c r="E554" s="184" t="s">
        <v>1</v>
      </c>
      <c r="F554" s="185" t="s">
        <v>79</v>
      </c>
      <c r="H554" s="186">
        <v>1</v>
      </c>
      <c r="I554" s="187"/>
      <c r="L554" s="182"/>
      <c r="M554" s="188"/>
      <c r="N554" s="189"/>
      <c r="O554" s="189"/>
      <c r="P554" s="189"/>
      <c r="Q554" s="189"/>
      <c r="R554" s="189"/>
      <c r="S554" s="189"/>
      <c r="T554" s="190"/>
      <c r="AT554" s="184" t="s">
        <v>191</v>
      </c>
      <c r="AU554" s="184" t="s">
        <v>84</v>
      </c>
      <c r="AV554" s="13" t="s">
        <v>84</v>
      </c>
      <c r="AW554" s="13" t="s">
        <v>28</v>
      </c>
      <c r="AX554" s="13" t="s">
        <v>72</v>
      </c>
      <c r="AY554" s="184" t="s">
        <v>182</v>
      </c>
    </row>
    <row r="555" ht="11" customFormat="1" s="14">
      <c r="B555" s="191"/>
      <c r="D555" s="183" t="s">
        <v>191</v>
      </c>
      <c r="E555" s="192" t="s">
        <v>1</v>
      </c>
      <c r="F555" s="193" t="s">
        <v>314</v>
      </c>
      <c r="H555" s="194">
        <v>1</v>
      </c>
      <c r="I555" s="195"/>
      <c r="L555" s="191"/>
      <c r="M555" s="196"/>
      <c r="N555" s="197"/>
      <c r="O555" s="197"/>
      <c r="P555" s="197"/>
      <c r="Q555" s="197"/>
      <c r="R555" s="197"/>
      <c r="S555" s="197"/>
      <c r="T555" s="198"/>
      <c r="AT555" s="192" t="s">
        <v>191</v>
      </c>
      <c r="AU555" s="192" t="s">
        <v>84</v>
      </c>
      <c r="AV555" s="14" t="s">
        <v>89</v>
      </c>
      <c r="AW555" s="14" t="s">
        <v>28</v>
      </c>
      <c r="AX555" s="14" t="s">
        <v>72</v>
      </c>
      <c r="AY555" s="192" t="s">
        <v>182</v>
      </c>
    </row>
    <row r="556" ht="11" customFormat="1" s="13">
      <c r="B556" s="182"/>
      <c r="D556" s="183" t="s">
        <v>191</v>
      </c>
      <c r="E556" s="184" t="s">
        <v>1</v>
      </c>
      <c r="F556" s="185" t="s">
        <v>79</v>
      </c>
      <c r="H556" s="186">
        <v>1</v>
      </c>
      <c r="I556" s="187"/>
      <c r="L556" s="182"/>
      <c r="M556" s="188"/>
      <c r="N556" s="189"/>
      <c r="O556" s="189"/>
      <c r="P556" s="189"/>
      <c r="Q556" s="189"/>
      <c r="R556" s="189"/>
      <c r="S556" s="189"/>
      <c r="T556" s="190"/>
      <c r="AT556" s="184" t="s">
        <v>191</v>
      </c>
      <c r="AU556" s="184" t="s">
        <v>84</v>
      </c>
      <c r="AV556" s="13" t="s">
        <v>84</v>
      </c>
      <c r="AW556" s="13" t="s">
        <v>28</v>
      </c>
      <c r="AX556" s="13" t="s">
        <v>72</v>
      </c>
      <c r="AY556" s="184" t="s">
        <v>182</v>
      </c>
    </row>
    <row r="557" ht="11" customFormat="1" s="14">
      <c r="B557" s="191"/>
      <c r="D557" s="183" t="s">
        <v>191</v>
      </c>
      <c r="E557" s="192" t="s">
        <v>1</v>
      </c>
      <c r="F557" s="193" t="s">
        <v>277</v>
      </c>
      <c r="H557" s="194">
        <v>1</v>
      </c>
      <c r="I557" s="195"/>
      <c r="L557" s="191"/>
      <c r="M557" s="196"/>
      <c r="N557" s="197"/>
      <c r="O557" s="197"/>
      <c r="P557" s="197"/>
      <c r="Q557" s="197"/>
      <c r="R557" s="197"/>
      <c r="S557" s="197"/>
      <c r="T557" s="198"/>
      <c r="AT557" s="192" t="s">
        <v>191</v>
      </c>
      <c r="AU557" s="192" t="s">
        <v>84</v>
      </c>
      <c r="AV557" s="14" t="s">
        <v>89</v>
      </c>
      <c r="AW557" s="14" t="s">
        <v>28</v>
      </c>
      <c r="AX557" s="14" t="s">
        <v>72</v>
      </c>
      <c r="AY557" s="192" t="s">
        <v>182</v>
      </c>
    </row>
    <row r="558" ht="11" customFormat="1" s="13">
      <c r="B558" s="182"/>
      <c r="D558" s="183" t="s">
        <v>191</v>
      </c>
      <c r="E558" s="184" t="s">
        <v>1</v>
      </c>
      <c r="F558" s="185" t="s">
        <v>79</v>
      </c>
      <c r="H558" s="186">
        <v>1</v>
      </c>
      <c r="I558" s="187"/>
      <c r="L558" s="182"/>
      <c r="M558" s="188"/>
      <c r="N558" s="189"/>
      <c r="O558" s="189"/>
      <c r="P558" s="189"/>
      <c r="Q558" s="189"/>
      <c r="R558" s="189"/>
      <c r="S558" s="189"/>
      <c r="T558" s="190"/>
      <c r="AT558" s="184" t="s">
        <v>191</v>
      </c>
      <c r="AU558" s="184" t="s">
        <v>84</v>
      </c>
      <c r="AV558" s="13" t="s">
        <v>84</v>
      </c>
      <c r="AW558" s="13" t="s">
        <v>28</v>
      </c>
      <c r="AX558" s="13" t="s">
        <v>72</v>
      </c>
      <c r="AY558" s="184" t="s">
        <v>182</v>
      </c>
    </row>
    <row r="559" ht="11" customFormat="1" s="14">
      <c r="B559" s="191"/>
      <c r="D559" s="183" t="s">
        <v>191</v>
      </c>
      <c r="E559" s="192" t="s">
        <v>1</v>
      </c>
      <c r="F559" s="193" t="s">
        <v>281</v>
      </c>
      <c r="H559" s="194">
        <v>1</v>
      </c>
      <c r="I559" s="195"/>
      <c r="L559" s="191"/>
      <c r="M559" s="196"/>
      <c r="N559" s="197"/>
      <c r="O559" s="197"/>
      <c r="P559" s="197"/>
      <c r="Q559" s="197"/>
      <c r="R559" s="197"/>
      <c r="S559" s="197"/>
      <c r="T559" s="198"/>
      <c r="AT559" s="192" t="s">
        <v>191</v>
      </c>
      <c r="AU559" s="192" t="s">
        <v>84</v>
      </c>
      <c r="AV559" s="14" t="s">
        <v>89</v>
      </c>
      <c r="AW559" s="14" t="s">
        <v>28</v>
      </c>
      <c r="AX559" s="14" t="s">
        <v>72</v>
      </c>
      <c r="AY559" s="192" t="s">
        <v>182</v>
      </c>
    </row>
    <row r="560" ht="11" customFormat="1" s="13">
      <c r="B560" s="182"/>
      <c r="D560" s="183" t="s">
        <v>191</v>
      </c>
      <c r="E560" s="184" t="s">
        <v>1</v>
      </c>
      <c r="F560" s="185" t="s">
        <v>79</v>
      </c>
      <c r="H560" s="186">
        <v>1</v>
      </c>
      <c r="I560" s="187"/>
      <c r="L560" s="182"/>
      <c r="M560" s="188"/>
      <c r="N560" s="189"/>
      <c r="O560" s="189"/>
      <c r="P560" s="189"/>
      <c r="Q560" s="189"/>
      <c r="R560" s="189"/>
      <c r="S560" s="189"/>
      <c r="T560" s="190"/>
      <c r="AT560" s="184" t="s">
        <v>191</v>
      </c>
      <c r="AU560" s="184" t="s">
        <v>84</v>
      </c>
      <c r="AV560" s="13" t="s">
        <v>84</v>
      </c>
      <c r="AW560" s="13" t="s">
        <v>28</v>
      </c>
      <c r="AX560" s="13" t="s">
        <v>72</v>
      </c>
      <c r="AY560" s="184" t="s">
        <v>182</v>
      </c>
    </row>
    <row r="561" ht="11" customFormat="1" s="14">
      <c r="B561" s="191"/>
      <c r="D561" s="183" t="s">
        <v>191</v>
      </c>
      <c r="E561" s="192" t="s">
        <v>1</v>
      </c>
      <c r="F561" s="193" t="s">
        <v>291</v>
      </c>
      <c r="H561" s="194">
        <v>1</v>
      </c>
      <c r="I561" s="195"/>
      <c r="L561" s="191"/>
      <c r="M561" s="196"/>
      <c r="N561" s="197"/>
      <c r="O561" s="197"/>
      <c r="P561" s="197"/>
      <c r="Q561" s="197"/>
      <c r="R561" s="197"/>
      <c r="S561" s="197"/>
      <c r="T561" s="198"/>
      <c r="AT561" s="192" t="s">
        <v>191</v>
      </c>
      <c r="AU561" s="192" t="s">
        <v>84</v>
      </c>
      <c r="AV561" s="14" t="s">
        <v>89</v>
      </c>
      <c r="AW561" s="14" t="s">
        <v>28</v>
      </c>
      <c r="AX561" s="14" t="s">
        <v>72</v>
      </c>
      <c r="AY561" s="192" t="s">
        <v>182</v>
      </c>
    </row>
    <row r="562" ht="11" customFormat="1" s="15">
      <c r="B562" s="199"/>
      <c r="D562" s="183" t="s">
        <v>191</v>
      </c>
      <c r="E562" s="200" t="s">
        <v>1</v>
      </c>
      <c r="F562" s="201" t="s">
        <v>251</v>
      </c>
      <c r="H562" s="202">
        <v>6</v>
      </c>
      <c r="I562" s="203"/>
      <c r="L562" s="199"/>
      <c r="M562" s="204"/>
      <c r="N562" s="205"/>
      <c r="O562" s="205"/>
      <c r="P562" s="205"/>
      <c r="Q562" s="205"/>
      <c r="R562" s="205"/>
      <c r="S562" s="205"/>
      <c r="T562" s="206"/>
      <c r="AT562" s="200" t="s">
        <v>191</v>
      </c>
      <c r="AU562" s="200" t="s">
        <v>84</v>
      </c>
      <c r="AV562" s="15" t="s">
        <v>189</v>
      </c>
      <c r="AW562" s="15" t="s">
        <v>28</v>
      </c>
      <c r="AX562" s="15" t="s">
        <v>79</v>
      </c>
      <c r="AY562" s="200" t="s">
        <v>182</v>
      </c>
    </row>
    <row r="563" customHeight="1" ht="22" customFormat="1" s="12">
      <c r="B563" s="154"/>
      <c r="D563" s="155" t="s">
        <v>71</v>
      </c>
      <c r="E563" s="165" t="s">
        <v>491</v>
      </c>
      <c r="F563" s="165" t="s">
        <v>492</v>
      </c>
      <c r="I563" s="157"/>
      <c r="J563" s="166">
        <f>BK563</f>
        <v>0</v>
      </c>
      <c r="L563" s="154"/>
      <c r="M563" s="159"/>
      <c r="N563" s="160"/>
      <c r="O563" s="160"/>
      <c r="P563" s="161">
        <f>SUM(P564:P591)</f>
        <v>0</v>
      </c>
      <c r="Q563" s="160"/>
      <c r="R563" s="161">
        <f>SUM(R564:R591)</f>
        <v>6E-3</v>
      </c>
      <c r="S563" s="160"/>
      <c r="T563" s="162">
        <f>SUM(T564:T591)</f>
        <v>0</v>
      </c>
      <c r="AR563" s="155" t="s">
        <v>84</v>
      </c>
      <c r="AT563" s="163" t="s">
        <v>71</v>
      </c>
      <c r="AU563" s="163" t="s">
        <v>79</v>
      </c>
      <c r="AY563" s="155" t="s">
        <v>182</v>
      </c>
      <c r="BK563" s="164">
        <f>SUM(BK564:BK591)</f>
        <v>0</v>
      </c>
    </row>
    <row r="564" customHeight="1" ht="33" customFormat="1" s="2">
      <c r="A564" s="33"/>
      <c r="B564" s="167"/>
      <c r="C564" s="168" t="s">
        <v>493</v>
      </c>
      <c r="D564" s="168" t="s">
        <v>185</v>
      </c>
      <c r="E564" s="169" t="s">
        <v>494</v>
      </c>
      <c r="F564" s="170" t="s">
        <v>495</v>
      </c>
      <c r="G564" s="171" t="s">
        <v>327</v>
      </c>
      <c r="H564" s="172">
        <v>25</v>
      </c>
      <c r="I564" s="173"/>
      <c r="J564" s="172">
        <f>ROUND(I564*H564,3)</f>
        <v>0</v>
      </c>
      <c r="K564" s="174"/>
      <c r="L564" s="34"/>
      <c r="M564" s="175" t="s">
        <v>1</v>
      </c>
      <c r="N564" s="176" t="s">
        <v>38</v>
      </c>
      <c r="O564" s="59"/>
      <c r="P564" s="177">
        <f>O564*H564</f>
        <v>0</v>
      </c>
      <c r="Q564" s="177">
        <v>2.4E-4</v>
      </c>
      <c r="R564" s="177">
        <f>Q564*H564</f>
        <v>6E-3</v>
      </c>
      <c r="S564" s="177">
        <v>0</v>
      </c>
      <c r="T564" s="178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79" t="s">
        <v>468</v>
      </c>
      <c r="AT564" s="179" t="s">
        <v>185</v>
      </c>
      <c r="AU564" s="179" t="s">
        <v>84</v>
      </c>
      <c r="AY564" s="18" t="s">
        <v>182</v>
      </c>
      <c r="BE564" s="180">
        <f>IF(N564="základná",J564,0)</f>
        <v>0</v>
      </c>
      <c r="BF564" s="180">
        <f>IF(N564="znížená",J564,0)</f>
        <v>0</v>
      </c>
      <c r="BG564" s="180">
        <f>IF(N564="zákl. prenesená",J564,0)</f>
        <v>0</v>
      </c>
      <c r="BH564" s="180">
        <f>IF(N564="zníž. prenesená",J564,0)</f>
        <v>0</v>
      </c>
      <c r="BI564" s="180">
        <f>IF(N564="nulová",J564,0)</f>
        <v>0</v>
      </c>
      <c r="BJ564" s="18" t="s">
        <v>84</v>
      </c>
      <c r="BK564" s="181">
        <f>ROUND(I564*H564,3)</f>
        <v>0</v>
      </c>
      <c r="BL564" s="18" t="s">
        <v>468</v>
      </c>
      <c r="BM564" s="179" t="s">
        <v>496</v>
      </c>
    </row>
    <row r="565" ht="11" customFormat="1" s="13">
      <c r="B565" s="182"/>
      <c r="D565" s="183" t="s">
        <v>191</v>
      </c>
      <c r="E565" s="184" t="s">
        <v>1</v>
      </c>
      <c r="F565" s="185" t="s">
        <v>84</v>
      </c>
      <c r="H565" s="186">
        <v>2</v>
      </c>
      <c r="I565" s="187"/>
      <c r="L565" s="182"/>
      <c r="M565" s="188"/>
      <c r="N565" s="189"/>
      <c r="O565" s="189"/>
      <c r="P565" s="189"/>
      <c r="Q565" s="189"/>
      <c r="R565" s="189"/>
      <c r="S565" s="189"/>
      <c r="T565" s="190"/>
      <c r="AT565" s="184" t="s">
        <v>191</v>
      </c>
      <c r="AU565" s="184" t="s">
        <v>84</v>
      </c>
      <c r="AV565" s="13" t="s">
        <v>84</v>
      </c>
      <c r="AW565" s="13" t="s">
        <v>28</v>
      </c>
      <c r="AX565" s="13" t="s">
        <v>72</v>
      </c>
      <c r="AY565" s="184" t="s">
        <v>182</v>
      </c>
    </row>
    <row r="566" ht="11" customFormat="1" s="14">
      <c r="B566" s="191"/>
      <c r="D566" s="183" t="s">
        <v>191</v>
      </c>
      <c r="E566" s="192" t="s">
        <v>1</v>
      </c>
      <c r="F566" s="193" t="s">
        <v>497</v>
      </c>
      <c r="H566" s="194">
        <v>2</v>
      </c>
      <c r="I566" s="195"/>
      <c r="L566" s="191"/>
      <c r="M566" s="196"/>
      <c r="N566" s="197"/>
      <c r="O566" s="197"/>
      <c r="P566" s="197"/>
      <c r="Q566" s="197"/>
      <c r="R566" s="197"/>
      <c r="S566" s="197"/>
      <c r="T566" s="198"/>
      <c r="AT566" s="192" t="s">
        <v>191</v>
      </c>
      <c r="AU566" s="192" t="s">
        <v>84</v>
      </c>
      <c r="AV566" s="14" t="s">
        <v>89</v>
      </c>
      <c r="AW566" s="14" t="s">
        <v>28</v>
      </c>
      <c r="AX566" s="14" t="s">
        <v>72</v>
      </c>
      <c r="AY566" s="192" t="s">
        <v>182</v>
      </c>
    </row>
    <row r="567" ht="11" customFormat="1" s="13">
      <c r="B567" s="182"/>
      <c r="D567" s="183" t="s">
        <v>191</v>
      </c>
      <c r="E567" s="184" t="s">
        <v>1</v>
      </c>
      <c r="F567" s="185" t="s">
        <v>84</v>
      </c>
      <c r="H567" s="186">
        <v>2</v>
      </c>
      <c r="I567" s="187"/>
      <c r="L567" s="182"/>
      <c r="M567" s="188"/>
      <c r="N567" s="189"/>
      <c r="O567" s="189"/>
      <c r="P567" s="189"/>
      <c r="Q567" s="189"/>
      <c r="R567" s="189"/>
      <c r="S567" s="189"/>
      <c r="T567" s="190"/>
      <c r="AT567" s="184" t="s">
        <v>191</v>
      </c>
      <c r="AU567" s="184" t="s">
        <v>84</v>
      </c>
      <c r="AV567" s="13" t="s">
        <v>84</v>
      </c>
      <c r="AW567" s="13" t="s">
        <v>28</v>
      </c>
      <c r="AX567" s="13" t="s">
        <v>72</v>
      </c>
      <c r="AY567" s="184" t="s">
        <v>182</v>
      </c>
    </row>
    <row r="568" ht="11" customFormat="1" s="14">
      <c r="B568" s="191"/>
      <c r="D568" s="183" t="s">
        <v>191</v>
      </c>
      <c r="E568" s="192" t="s">
        <v>1</v>
      </c>
      <c r="F568" s="193" t="s">
        <v>498</v>
      </c>
      <c r="H568" s="194">
        <v>2</v>
      </c>
      <c r="I568" s="195"/>
      <c r="L568" s="191"/>
      <c r="M568" s="196"/>
      <c r="N568" s="197"/>
      <c r="O568" s="197"/>
      <c r="P568" s="197"/>
      <c r="Q568" s="197"/>
      <c r="R568" s="197"/>
      <c r="S568" s="197"/>
      <c r="T568" s="198"/>
      <c r="AT568" s="192" t="s">
        <v>191</v>
      </c>
      <c r="AU568" s="192" t="s">
        <v>84</v>
      </c>
      <c r="AV568" s="14" t="s">
        <v>89</v>
      </c>
      <c r="AW568" s="14" t="s">
        <v>28</v>
      </c>
      <c r="AX568" s="14" t="s">
        <v>72</v>
      </c>
      <c r="AY568" s="192" t="s">
        <v>182</v>
      </c>
    </row>
    <row r="569" ht="11" customFormat="1" s="13">
      <c r="B569" s="182"/>
      <c r="D569" s="183" t="s">
        <v>191</v>
      </c>
      <c r="E569" s="184" t="s">
        <v>1</v>
      </c>
      <c r="F569" s="185" t="s">
        <v>84</v>
      </c>
      <c r="H569" s="186">
        <v>2</v>
      </c>
      <c r="I569" s="187"/>
      <c r="L569" s="182"/>
      <c r="M569" s="188"/>
      <c r="N569" s="189"/>
      <c r="O569" s="189"/>
      <c r="P569" s="189"/>
      <c r="Q569" s="189"/>
      <c r="R569" s="189"/>
      <c r="S569" s="189"/>
      <c r="T569" s="190"/>
      <c r="AT569" s="184" t="s">
        <v>191</v>
      </c>
      <c r="AU569" s="184" t="s">
        <v>84</v>
      </c>
      <c r="AV569" s="13" t="s">
        <v>84</v>
      </c>
      <c r="AW569" s="13" t="s">
        <v>28</v>
      </c>
      <c r="AX569" s="13" t="s">
        <v>72</v>
      </c>
      <c r="AY569" s="184" t="s">
        <v>182</v>
      </c>
    </row>
    <row r="570" ht="11" customFormat="1" s="14">
      <c r="B570" s="191"/>
      <c r="D570" s="183" t="s">
        <v>191</v>
      </c>
      <c r="E570" s="192" t="s">
        <v>1</v>
      </c>
      <c r="F570" s="193" t="s">
        <v>499</v>
      </c>
      <c r="H570" s="194">
        <v>2</v>
      </c>
      <c r="I570" s="195"/>
      <c r="L570" s="191"/>
      <c r="M570" s="196"/>
      <c r="N570" s="197"/>
      <c r="O570" s="197"/>
      <c r="P570" s="197"/>
      <c r="Q570" s="197"/>
      <c r="R570" s="197"/>
      <c r="S570" s="197"/>
      <c r="T570" s="198"/>
      <c r="AT570" s="192" t="s">
        <v>191</v>
      </c>
      <c r="AU570" s="192" t="s">
        <v>84</v>
      </c>
      <c r="AV570" s="14" t="s">
        <v>89</v>
      </c>
      <c r="AW570" s="14" t="s">
        <v>28</v>
      </c>
      <c r="AX570" s="14" t="s">
        <v>72</v>
      </c>
      <c r="AY570" s="192" t="s">
        <v>182</v>
      </c>
    </row>
    <row r="571" ht="11" customFormat="1" s="13">
      <c r="B571" s="182"/>
      <c r="D571" s="183" t="s">
        <v>191</v>
      </c>
      <c r="E571" s="184" t="s">
        <v>1</v>
      </c>
      <c r="F571" s="185" t="s">
        <v>84</v>
      </c>
      <c r="H571" s="186">
        <v>2</v>
      </c>
      <c r="I571" s="187"/>
      <c r="L571" s="182"/>
      <c r="M571" s="188"/>
      <c r="N571" s="189"/>
      <c r="O571" s="189"/>
      <c r="P571" s="189"/>
      <c r="Q571" s="189"/>
      <c r="R571" s="189"/>
      <c r="S571" s="189"/>
      <c r="T571" s="190"/>
      <c r="AT571" s="184" t="s">
        <v>191</v>
      </c>
      <c r="AU571" s="184" t="s">
        <v>84</v>
      </c>
      <c r="AV571" s="13" t="s">
        <v>84</v>
      </c>
      <c r="AW571" s="13" t="s">
        <v>28</v>
      </c>
      <c r="AX571" s="13" t="s">
        <v>72</v>
      </c>
      <c r="AY571" s="184" t="s">
        <v>182</v>
      </c>
    </row>
    <row r="572" ht="11" customFormat="1" s="14">
      <c r="B572" s="191"/>
      <c r="D572" s="183" t="s">
        <v>191</v>
      </c>
      <c r="E572" s="192" t="s">
        <v>1</v>
      </c>
      <c r="F572" s="193" t="s">
        <v>500</v>
      </c>
      <c r="H572" s="194">
        <v>2</v>
      </c>
      <c r="I572" s="195"/>
      <c r="L572" s="191"/>
      <c r="M572" s="196"/>
      <c r="N572" s="197"/>
      <c r="O572" s="197"/>
      <c r="P572" s="197"/>
      <c r="Q572" s="197"/>
      <c r="R572" s="197"/>
      <c r="S572" s="197"/>
      <c r="T572" s="198"/>
      <c r="AT572" s="192" t="s">
        <v>191</v>
      </c>
      <c r="AU572" s="192" t="s">
        <v>84</v>
      </c>
      <c r="AV572" s="14" t="s">
        <v>89</v>
      </c>
      <c r="AW572" s="14" t="s">
        <v>28</v>
      </c>
      <c r="AX572" s="14" t="s">
        <v>72</v>
      </c>
      <c r="AY572" s="192" t="s">
        <v>182</v>
      </c>
    </row>
    <row r="573" ht="11" customFormat="1" s="13">
      <c r="B573" s="182"/>
      <c r="D573" s="183" t="s">
        <v>191</v>
      </c>
      <c r="E573" s="184" t="s">
        <v>1</v>
      </c>
      <c r="F573" s="185" t="s">
        <v>84</v>
      </c>
      <c r="H573" s="186">
        <v>2</v>
      </c>
      <c r="I573" s="187"/>
      <c r="L573" s="182"/>
      <c r="M573" s="188"/>
      <c r="N573" s="189"/>
      <c r="O573" s="189"/>
      <c r="P573" s="189"/>
      <c r="Q573" s="189"/>
      <c r="R573" s="189"/>
      <c r="S573" s="189"/>
      <c r="T573" s="190"/>
      <c r="AT573" s="184" t="s">
        <v>191</v>
      </c>
      <c r="AU573" s="184" t="s">
        <v>84</v>
      </c>
      <c r="AV573" s="13" t="s">
        <v>84</v>
      </c>
      <c r="AW573" s="13" t="s">
        <v>28</v>
      </c>
      <c r="AX573" s="13" t="s">
        <v>72</v>
      </c>
      <c r="AY573" s="184" t="s">
        <v>182</v>
      </c>
    </row>
    <row r="574" ht="11" customFormat="1" s="14">
      <c r="B574" s="191"/>
      <c r="D574" s="183" t="s">
        <v>191</v>
      </c>
      <c r="E574" s="192" t="s">
        <v>1</v>
      </c>
      <c r="F574" s="193" t="s">
        <v>501</v>
      </c>
      <c r="H574" s="194">
        <v>2</v>
      </c>
      <c r="I574" s="195"/>
      <c r="L574" s="191"/>
      <c r="M574" s="196"/>
      <c r="N574" s="197"/>
      <c r="O574" s="197"/>
      <c r="P574" s="197"/>
      <c r="Q574" s="197"/>
      <c r="R574" s="197"/>
      <c r="S574" s="197"/>
      <c r="T574" s="198"/>
      <c r="AT574" s="192" t="s">
        <v>191</v>
      </c>
      <c r="AU574" s="192" t="s">
        <v>84</v>
      </c>
      <c r="AV574" s="14" t="s">
        <v>89</v>
      </c>
      <c r="AW574" s="14" t="s">
        <v>28</v>
      </c>
      <c r="AX574" s="14" t="s">
        <v>72</v>
      </c>
      <c r="AY574" s="192" t="s">
        <v>182</v>
      </c>
    </row>
    <row r="575" ht="11" customFormat="1" s="13">
      <c r="B575" s="182"/>
      <c r="D575" s="183" t="s">
        <v>191</v>
      </c>
      <c r="E575" s="184" t="s">
        <v>1</v>
      </c>
      <c r="F575" s="185" t="s">
        <v>84</v>
      </c>
      <c r="H575" s="186">
        <v>2</v>
      </c>
      <c r="I575" s="187"/>
      <c r="L575" s="182"/>
      <c r="M575" s="188"/>
      <c r="N575" s="189"/>
      <c r="O575" s="189"/>
      <c r="P575" s="189"/>
      <c r="Q575" s="189"/>
      <c r="R575" s="189"/>
      <c r="S575" s="189"/>
      <c r="T575" s="190"/>
      <c r="AT575" s="184" t="s">
        <v>191</v>
      </c>
      <c r="AU575" s="184" t="s">
        <v>84</v>
      </c>
      <c r="AV575" s="13" t="s">
        <v>84</v>
      </c>
      <c r="AW575" s="13" t="s">
        <v>28</v>
      </c>
      <c r="AX575" s="13" t="s">
        <v>72</v>
      </c>
      <c r="AY575" s="184" t="s">
        <v>182</v>
      </c>
    </row>
    <row r="576" ht="11" customFormat="1" s="14">
      <c r="B576" s="191"/>
      <c r="D576" s="183" t="s">
        <v>191</v>
      </c>
      <c r="E576" s="192" t="s">
        <v>1</v>
      </c>
      <c r="F576" s="193" t="s">
        <v>502</v>
      </c>
      <c r="H576" s="194">
        <v>2</v>
      </c>
      <c r="I576" s="195"/>
      <c r="L576" s="191"/>
      <c r="M576" s="196"/>
      <c r="N576" s="197"/>
      <c r="O576" s="197"/>
      <c r="P576" s="197"/>
      <c r="Q576" s="197"/>
      <c r="R576" s="197"/>
      <c r="S576" s="197"/>
      <c r="T576" s="198"/>
      <c r="AT576" s="192" t="s">
        <v>191</v>
      </c>
      <c r="AU576" s="192" t="s">
        <v>84</v>
      </c>
      <c r="AV576" s="14" t="s">
        <v>89</v>
      </c>
      <c r="AW576" s="14" t="s">
        <v>28</v>
      </c>
      <c r="AX576" s="14" t="s">
        <v>72</v>
      </c>
      <c r="AY576" s="192" t="s">
        <v>182</v>
      </c>
    </row>
    <row r="577" ht="11" customFormat="1" s="13">
      <c r="B577" s="182"/>
      <c r="D577" s="183" t="s">
        <v>191</v>
      </c>
      <c r="E577" s="184" t="s">
        <v>1</v>
      </c>
      <c r="F577" s="185" t="s">
        <v>84</v>
      </c>
      <c r="H577" s="186">
        <v>2</v>
      </c>
      <c r="I577" s="187"/>
      <c r="L577" s="182"/>
      <c r="M577" s="188"/>
      <c r="N577" s="189"/>
      <c r="O577" s="189"/>
      <c r="P577" s="189"/>
      <c r="Q577" s="189"/>
      <c r="R577" s="189"/>
      <c r="S577" s="189"/>
      <c r="T577" s="190"/>
      <c r="AT577" s="184" t="s">
        <v>191</v>
      </c>
      <c r="AU577" s="184" t="s">
        <v>84</v>
      </c>
      <c r="AV577" s="13" t="s">
        <v>84</v>
      </c>
      <c r="AW577" s="13" t="s">
        <v>28</v>
      </c>
      <c r="AX577" s="13" t="s">
        <v>72</v>
      </c>
      <c r="AY577" s="184" t="s">
        <v>182</v>
      </c>
    </row>
    <row r="578" ht="11" customFormat="1" s="14">
      <c r="B578" s="191"/>
      <c r="D578" s="183" t="s">
        <v>191</v>
      </c>
      <c r="E578" s="192" t="s">
        <v>1</v>
      </c>
      <c r="F578" s="193" t="s">
        <v>503</v>
      </c>
      <c r="H578" s="194">
        <v>2</v>
      </c>
      <c r="I578" s="195"/>
      <c r="L578" s="191"/>
      <c r="M578" s="196"/>
      <c r="N578" s="197"/>
      <c r="O578" s="197"/>
      <c r="P578" s="197"/>
      <c r="Q578" s="197"/>
      <c r="R578" s="197"/>
      <c r="S578" s="197"/>
      <c r="T578" s="198"/>
      <c r="AT578" s="192" t="s">
        <v>191</v>
      </c>
      <c r="AU578" s="192" t="s">
        <v>84</v>
      </c>
      <c r="AV578" s="14" t="s">
        <v>89</v>
      </c>
      <c r="AW578" s="14" t="s">
        <v>28</v>
      </c>
      <c r="AX578" s="14" t="s">
        <v>72</v>
      </c>
      <c r="AY578" s="192" t="s">
        <v>182</v>
      </c>
    </row>
    <row r="579" ht="11" customFormat="1" s="13">
      <c r="B579" s="182"/>
      <c r="D579" s="183" t="s">
        <v>191</v>
      </c>
      <c r="E579" s="184" t="s">
        <v>1</v>
      </c>
      <c r="F579" s="185" t="s">
        <v>84</v>
      </c>
      <c r="H579" s="186">
        <v>2</v>
      </c>
      <c r="I579" s="187"/>
      <c r="L579" s="182"/>
      <c r="M579" s="188"/>
      <c r="N579" s="189"/>
      <c r="O579" s="189"/>
      <c r="P579" s="189"/>
      <c r="Q579" s="189"/>
      <c r="R579" s="189"/>
      <c r="S579" s="189"/>
      <c r="T579" s="190"/>
      <c r="AT579" s="184" t="s">
        <v>191</v>
      </c>
      <c r="AU579" s="184" t="s">
        <v>84</v>
      </c>
      <c r="AV579" s="13" t="s">
        <v>84</v>
      </c>
      <c r="AW579" s="13" t="s">
        <v>28</v>
      </c>
      <c r="AX579" s="13" t="s">
        <v>72</v>
      </c>
      <c r="AY579" s="184" t="s">
        <v>182</v>
      </c>
    </row>
    <row r="580" ht="11" customFormat="1" s="14">
      <c r="B580" s="191"/>
      <c r="D580" s="183" t="s">
        <v>191</v>
      </c>
      <c r="E580" s="192" t="s">
        <v>1</v>
      </c>
      <c r="F580" s="193" t="s">
        <v>504</v>
      </c>
      <c r="H580" s="194">
        <v>2</v>
      </c>
      <c r="I580" s="195"/>
      <c r="L580" s="191"/>
      <c r="M580" s="196"/>
      <c r="N580" s="197"/>
      <c r="O580" s="197"/>
      <c r="P580" s="197"/>
      <c r="Q580" s="197"/>
      <c r="R580" s="197"/>
      <c r="S580" s="197"/>
      <c r="T580" s="198"/>
      <c r="AT580" s="192" t="s">
        <v>191</v>
      </c>
      <c r="AU580" s="192" t="s">
        <v>84</v>
      </c>
      <c r="AV580" s="14" t="s">
        <v>89</v>
      </c>
      <c r="AW580" s="14" t="s">
        <v>28</v>
      </c>
      <c r="AX580" s="14" t="s">
        <v>72</v>
      </c>
      <c r="AY580" s="192" t="s">
        <v>182</v>
      </c>
    </row>
    <row r="581" ht="11" customFormat="1" s="13">
      <c r="B581" s="182"/>
      <c r="D581" s="183" t="s">
        <v>191</v>
      </c>
      <c r="E581" s="184" t="s">
        <v>1</v>
      </c>
      <c r="F581" s="185" t="s">
        <v>79</v>
      </c>
      <c r="H581" s="186">
        <v>1</v>
      </c>
      <c r="I581" s="187"/>
      <c r="L581" s="182"/>
      <c r="M581" s="188"/>
      <c r="N581" s="189"/>
      <c r="O581" s="189"/>
      <c r="P581" s="189"/>
      <c r="Q581" s="189"/>
      <c r="R581" s="189"/>
      <c r="S581" s="189"/>
      <c r="T581" s="190"/>
      <c r="AT581" s="184" t="s">
        <v>191</v>
      </c>
      <c r="AU581" s="184" t="s">
        <v>84</v>
      </c>
      <c r="AV581" s="13" t="s">
        <v>84</v>
      </c>
      <c r="AW581" s="13" t="s">
        <v>28</v>
      </c>
      <c r="AX581" s="13" t="s">
        <v>72</v>
      </c>
      <c r="AY581" s="184" t="s">
        <v>182</v>
      </c>
    </row>
    <row r="582" ht="11" customFormat="1" s="14">
      <c r="B582" s="191"/>
      <c r="D582" s="183" t="s">
        <v>191</v>
      </c>
      <c r="E582" s="192" t="s">
        <v>1</v>
      </c>
      <c r="F582" s="193" t="s">
        <v>504</v>
      </c>
      <c r="H582" s="194">
        <v>1</v>
      </c>
      <c r="I582" s="195"/>
      <c r="L582" s="191"/>
      <c r="M582" s="196"/>
      <c r="N582" s="197"/>
      <c r="O582" s="197"/>
      <c r="P582" s="197"/>
      <c r="Q582" s="197"/>
      <c r="R582" s="197"/>
      <c r="S582" s="197"/>
      <c r="T582" s="198"/>
      <c r="AT582" s="192" t="s">
        <v>191</v>
      </c>
      <c r="AU582" s="192" t="s">
        <v>84</v>
      </c>
      <c r="AV582" s="14" t="s">
        <v>89</v>
      </c>
      <c r="AW582" s="14" t="s">
        <v>28</v>
      </c>
      <c r="AX582" s="14" t="s">
        <v>72</v>
      </c>
      <c r="AY582" s="192" t="s">
        <v>182</v>
      </c>
    </row>
    <row r="583" ht="11" customFormat="1" s="13">
      <c r="B583" s="182"/>
      <c r="D583" s="183" t="s">
        <v>191</v>
      </c>
      <c r="E583" s="184" t="s">
        <v>1</v>
      </c>
      <c r="F583" s="185" t="s">
        <v>84</v>
      </c>
      <c r="H583" s="186">
        <v>2</v>
      </c>
      <c r="I583" s="187"/>
      <c r="L583" s="182"/>
      <c r="M583" s="188"/>
      <c r="N583" s="189"/>
      <c r="O583" s="189"/>
      <c r="P583" s="189"/>
      <c r="Q583" s="189"/>
      <c r="R583" s="189"/>
      <c r="S583" s="189"/>
      <c r="T583" s="190"/>
      <c r="AT583" s="184" t="s">
        <v>191</v>
      </c>
      <c r="AU583" s="184" t="s">
        <v>84</v>
      </c>
      <c r="AV583" s="13" t="s">
        <v>84</v>
      </c>
      <c r="AW583" s="13" t="s">
        <v>28</v>
      </c>
      <c r="AX583" s="13" t="s">
        <v>72</v>
      </c>
      <c r="AY583" s="184" t="s">
        <v>182</v>
      </c>
    </row>
    <row r="584" ht="11" customFormat="1" s="14">
      <c r="B584" s="191"/>
      <c r="D584" s="183" t="s">
        <v>191</v>
      </c>
      <c r="E584" s="192" t="s">
        <v>1</v>
      </c>
      <c r="F584" s="193" t="s">
        <v>505</v>
      </c>
      <c r="H584" s="194">
        <v>2</v>
      </c>
      <c r="I584" s="195"/>
      <c r="L584" s="191"/>
      <c r="M584" s="196"/>
      <c r="N584" s="197"/>
      <c r="O584" s="197"/>
      <c r="P584" s="197"/>
      <c r="Q584" s="197"/>
      <c r="R584" s="197"/>
      <c r="S584" s="197"/>
      <c r="T584" s="198"/>
      <c r="AT584" s="192" t="s">
        <v>191</v>
      </c>
      <c r="AU584" s="192" t="s">
        <v>84</v>
      </c>
      <c r="AV584" s="14" t="s">
        <v>89</v>
      </c>
      <c r="AW584" s="14" t="s">
        <v>28</v>
      </c>
      <c r="AX584" s="14" t="s">
        <v>72</v>
      </c>
      <c r="AY584" s="192" t="s">
        <v>182</v>
      </c>
    </row>
    <row r="585" ht="11" customFormat="1" s="13">
      <c r="B585" s="182"/>
      <c r="D585" s="183" t="s">
        <v>191</v>
      </c>
      <c r="E585" s="184" t="s">
        <v>1</v>
      </c>
      <c r="F585" s="185" t="s">
        <v>84</v>
      </c>
      <c r="H585" s="186">
        <v>2</v>
      </c>
      <c r="I585" s="187"/>
      <c r="L585" s="182"/>
      <c r="M585" s="188"/>
      <c r="N585" s="189"/>
      <c r="O585" s="189"/>
      <c r="P585" s="189"/>
      <c r="Q585" s="189"/>
      <c r="R585" s="189"/>
      <c r="S585" s="189"/>
      <c r="T585" s="190"/>
      <c r="AT585" s="184" t="s">
        <v>191</v>
      </c>
      <c r="AU585" s="184" t="s">
        <v>84</v>
      </c>
      <c r="AV585" s="13" t="s">
        <v>84</v>
      </c>
      <c r="AW585" s="13" t="s">
        <v>28</v>
      </c>
      <c r="AX585" s="13" t="s">
        <v>72</v>
      </c>
      <c r="AY585" s="184" t="s">
        <v>182</v>
      </c>
    </row>
    <row r="586" ht="11" customFormat="1" s="14">
      <c r="B586" s="191"/>
      <c r="D586" s="183" t="s">
        <v>191</v>
      </c>
      <c r="E586" s="192" t="s">
        <v>1</v>
      </c>
      <c r="F586" s="193" t="s">
        <v>506</v>
      </c>
      <c r="H586" s="194">
        <v>2</v>
      </c>
      <c r="I586" s="195"/>
      <c r="L586" s="191"/>
      <c r="M586" s="196"/>
      <c r="N586" s="197"/>
      <c r="O586" s="197"/>
      <c r="P586" s="197"/>
      <c r="Q586" s="197"/>
      <c r="R586" s="197"/>
      <c r="S586" s="197"/>
      <c r="T586" s="198"/>
      <c r="AT586" s="192" t="s">
        <v>191</v>
      </c>
      <c r="AU586" s="192" t="s">
        <v>84</v>
      </c>
      <c r="AV586" s="14" t="s">
        <v>89</v>
      </c>
      <c r="AW586" s="14" t="s">
        <v>28</v>
      </c>
      <c r="AX586" s="14" t="s">
        <v>72</v>
      </c>
      <c r="AY586" s="192" t="s">
        <v>182</v>
      </c>
    </row>
    <row r="587" ht="11" customFormat="1" s="13">
      <c r="B587" s="182"/>
      <c r="D587" s="183" t="s">
        <v>191</v>
      </c>
      <c r="E587" s="184" t="s">
        <v>1</v>
      </c>
      <c r="F587" s="185" t="s">
        <v>84</v>
      </c>
      <c r="H587" s="186">
        <v>2</v>
      </c>
      <c r="I587" s="187"/>
      <c r="L587" s="182"/>
      <c r="M587" s="188"/>
      <c r="N587" s="189"/>
      <c r="O587" s="189"/>
      <c r="P587" s="189"/>
      <c r="Q587" s="189"/>
      <c r="R587" s="189"/>
      <c r="S587" s="189"/>
      <c r="T587" s="190"/>
      <c r="AT587" s="184" t="s">
        <v>191</v>
      </c>
      <c r="AU587" s="184" t="s">
        <v>84</v>
      </c>
      <c r="AV587" s="13" t="s">
        <v>84</v>
      </c>
      <c r="AW587" s="13" t="s">
        <v>28</v>
      </c>
      <c r="AX587" s="13" t="s">
        <v>72</v>
      </c>
      <c r="AY587" s="184" t="s">
        <v>182</v>
      </c>
    </row>
    <row r="588" ht="11" customFormat="1" s="14">
      <c r="B588" s="191"/>
      <c r="D588" s="183" t="s">
        <v>191</v>
      </c>
      <c r="E588" s="192" t="s">
        <v>1</v>
      </c>
      <c r="F588" s="193" t="s">
        <v>507</v>
      </c>
      <c r="H588" s="194">
        <v>2</v>
      </c>
      <c r="I588" s="195"/>
      <c r="L588" s="191"/>
      <c r="M588" s="196"/>
      <c r="N588" s="197"/>
      <c r="O588" s="197"/>
      <c r="P588" s="197"/>
      <c r="Q588" s="197"/>
      <c r="R588" s="197"/>
      <c r="S588" s="197"/>
      <c r="T588" s="198"/>
      <c r="AT588" s="192" t="s">
        <v>191</v>
      </c>
      <c r="AU588" s="192" t="s">
        <v>84</v>
      </c>
      <c r="AV588" s="14" t="s">
        <v>89</v>
      </c>
      <c r="AW588" s="14" t="s">
        <v>28</v>
      </c>
      <c r="AX588" s="14" t="s">
        <v>72</v>
      </c>
      <c r="AY588" s="192" t="s">
        <v>182</v>
      </c>
    </row>
    <row r="589" ht="11" customFormat="1" s="13">
      <c r="B589" s="182"/>
      <c r="D589" s="183" t="s">
        <v>191</v>
      </c>
      <c r="E589" s="184" t="s">
        <v>1</v>
      </c>
      <c r="F589" s="185" t="s">
        <v>84</v>
      </c>
      <c r="H589" s="186">
        <v>2</v>
      </c>
      <c r="I589" s="187"/>
      <c r="L589" s="182"/>
      <c r="M589" s="188"/>
      <c r="N589" s="189"/>
      <c r="O589" s="189"/>
      <c r="P589" s="189"/>
      <c r="Q589" s="189"/>
      <c r="R589" s="189"/>
      <c r="S589" s="189"/>
      <c r="T589" s="190"/>
      <c r="AT589" s="184" t="s">
        <v>191</v>
      </c>
      <c r="AU589" s="184" t="s">
        <v>84</v>
      </c>
      <c r="AV589" s="13" t="s">
        <v>84</v>
      </c>
      <c r="AW589" s="13" t="s">
        <v>28</v>
      </c>
      <c r="AX589" s="13" t="s">
        <v>72</v>
      </c>
      <c r="AY589" s="184" t="s">
        <v>182</v>
      </c>
    </row>
    <row r="590" ht="11" customFormat="1" s="14">
      <c r="B590" s="191"/>
      <c r="D590" s="183" t="s">
        <v>191</v>
      </c>
      <c r="E590" s="192" t="s">
        <v>1</v>
      </c>
      <c r="F590" s="193" t="s">
        <v>508</v>
      </c>
      <c r="H590" s="194">
        <v>2</v>
      </c>
      <c r="I590" s="195"/>
      <c r="L590" s="191"/>
      <c r="M590" s="196"/>
      <c r="N590" s="197"/>
      <c r="O590" s="197"/>
      <c r="P590" s="197"/>
      <c r="Q590" s="197"/>
      <c r="R590" s="197"/>
      <c r="S590" s="197"/>
      <c r="T590" s="198"/>
      <c r="AT590" s="192" t="s">
        <v>191</v>
      </c>
      <c r="AU590" s="192" t="s">
        <v>84</v>
      </c>
      <c r="AV590" s="14" t="s">
        <v>89</v>
      </c>
      <c r="AW590" s="14" t="s">
        <v>28</v>
      </c>
      <c r="AX590" s="14" t="s">
        <v>72</v>
      </c>
      <c r="AY590" s="192" t="s">
        <v>182</v>
      </c>
    </row>
    <row r="591" ht="11" customFormat="1" s="15">
      <c r="B591" s="199"/>
      <c r="D591" s="183" t="s">
        <v>191</v>
      </c>
      <c r="E591" s="200" t="s">
        <v>1</v>
      </c>
      <c r="F591" s="201" t="s">
        <v>251</v>
      </c>
      <c r="H591" s="202">
        <v>25</v>
      </c>
      <c r="I591" s="203"/>
      <c r="L591" s="199"/>
      <c r="M591" s="204"/>
      <c r="N591" s="205"/>
      <c r="O591" s="205"/>
      <c r="P591" s="205"/>
      <c r="Q591" s="205"/>
      <c r="R591" s="205"/>
      <c r="S591" s="205"/>
      <c r="T591" s="206"/>
      <c r="AT591" s="200" t="s">
        <v>191</v>
      </c>
      <c r="AU591" s="200" t="s">
        <v>84</v>
      </c>
      <c r="AV591" s="15" t="s">
        <v>189</v>
      </c>
      <c r="AW591" s="15" t="s">
        <v>28</v>
      </c>
      <c r="AX591" s="15" t="s">
        <v>79</v>
      </c>
      <c r="AY591" s="200" t="s">
        <v>182</v>
      </c>
    </row>
    <row r="592" customHeight="1" ht="22" customFormat="1" s="12">
      <c r="B592" s="154"/>
      <c r="D592" s="155" t="s">
        <v>71</v>
      </c>
      <c r="E592" s="165" t="s">
        <v>509</v>
      </c>
      <c r="F592" s="165" t="s">
        <v>510</v>
      </c>
      <c r="I592" s="157"/>
      <c r="J592" s="166">
        <f>BK592</f>
        <v>0</v>
      </c>
      <c r="L592" s="154"/>
      <c r="M592" s="159"/>
      <c r="N592" s="160"/>
      <c r="O592" s="160"/>
      <c r="P592" s="161">
        <f>SUM(P593:P616)</f>
        <v>0</v>
      </c>
      <c r="Q592" s="160"/>
      <c r="R592" s="161">
        <f>SUM(R593:R616)</f>
        <v>0</v>
      </c>
      <c r="S592" s="160"/>
      <c r="T592" s="162">
        <f>SUM(T593:T616)</f>
        <v>0.8696160000000001</v>
      </c>
      <c r="AR592" s="155" t="s">
        <v>84</v>
      </c>
      <c r="AT592" s="163" t="s">
        <v>71</v>
      </c>
      <c r="AU592" s="163" t="s">
        <v>79</v>
      </c>
      <c r="AY592" s="155" t="s">
        <v>182</v>
      </c>
      <c r="BK592" s="164">
        <f>SUM(BK593:BK616)</f>
        <v>0</v>
      </c>
    </row>
    <row r="593" customHeight="1" ht="21" customFormat="1" s="2">
      <c r="A593" s="33"/>
      <c r="B593" s="167"/>
      <c r="C593" s="168" t="s">
        <v>511</v>
      </c>
      <c r="D593" s="168" t="s">
        <v>185</v>
      </c>
      <c r="E593" s="169" t="s">
        <v>512</v>
      </c>
      <c r="F593" s="170" t="s">
        <v>513</v>
      </c>
      <c r="G593" s="171" t="s">
        <v>305</v>
      </c>
      <c r="H593" s="172">
        <v>79.2</v>
      </c>
      <c r="I593" s="173"/>
      <c r="J593" s="172">
        <f>ROUND(I593*H593,3)</f>
        <v>0</v>
      </c>
      <c r="K593" s="174"/>
      <c r="L593" s="34"/>
      <c r="M593" s="175" t="s">
        <v>1</v>
      </c>
      <c r="N593" s="176" t="s">
        <v>38</v>
      </c>
      <c r="O593" s="59"/>
      <c r="P593" s="177">
        <f>O593*H593</f>
        <v>0</v>
      </c>
      <c r="Q593" s="177">
        <v>0</v>
      </c>
      <c r="R593" s="177">
        <f>Q593*H593</f>
        <v>0</v>
      </c>
      <c r="S593" s="177">
        <v>1.098E-2</v>
      </c>
      <c r="T593" s="178">
        <f>S593*H593</f>
        <v>0.8696160000000001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79" t="s">
        <v>468</v>
      </c>
      <c r="AT593" s="179" t="s">
        <v>185</v>
      </c>
      <c r="AU593" s="179" t="s">
        <v>84</v>
      </c>
      <c r="AY593" s="18" t="s">
        <v>182</v>
      </c>
      <c r="BE593" s="180">
        <f>IF(N593="základná",J593,0)</f>
        <v>0</v>
      </c>
      <c r="BF593" s="180">
        <f>IF(N593="znížená",J593,0)</f>
        <v>0</v>
      </c>
      <c r="BG593" s="180">
        <f>IF(N593="zákl. prenesená",J593,0)</f>
        <v>0</v>
      </c>
      <c r="BH593" s="180">
        <f>IF(N593="zníž. prenesená",J593,0)</f>
        <v>0</v>
      </c>
      <c r="BI593" s="180">
        <f>IF(N593="nulová",J593,0)</f>
        <v>0</v>
      </c>
      <c r="BJ593" s="18" t="s">
        <v>84</v>
      </c>
      <c r="BK593" s="181">
        <f>ROUND(I593*H593,3)</f>
        <v>0</v>
      </c>
      <c r="BL593" s="18" t="s">
        <v>468</v>
      </c>
      <c r="BM593" s="179" t="s">
        <v>514</v>
      </c>
    </row>
    <row r="594" ht="11" customFormat="1" s="13">
      <c r="B594" s="182"/>
      <c r="D594" s="183" t="s">
        <v>191</v>
      </c>
      <c r="E594" s="184" t="s">
        <v>1</v>
      </c>
      <c r="F594" s="185" t="s">
        <v>515</v>
      </c>
      <c r="H594" s="186">
        <v>39.6</v>
      </c>
      <c r="I594" s="187"/>
      <c r="L594" s="182"/>
      <c r="M594" s="188"/>
      <c r="N594" s="189"/>
      <c r="O594" s="189"/>
      <c r="P594" s="189"/>
      <c r="Q594" s="189"/>
      <c r="R594" s="189"/>
      <c r="S594" s="189"/>
      <c r="T594" s="190"/>
      <c r="AT594" s="184" t="s">
        <v>191</v>
      </c>
      <c r="AU594" s="184" t="s">
        <v>84</v>
      </c>
      <c r="AV594" s="13" t="s">
        <v>84</v>
      </c>
      <c r="AW594" s="13" t="s">
        <v>28</v>
      </c>
      <c r="AX594" s="13" t="s">
        <v>72</v>
      </c>
      <c r="AY594" s="184" t="s">
        <v>182</v>
      </c>
    </row>
    <row r="595" ht="11" customFormat="1" s="14">
      <c r="B595" s="191"/>
      <c r="D595" s="183" t="s">
        <v>191</v>
      </c>
      <c r="E595" s="192" t="s">
        <v>1</v>
      </c>
      <c r="F595" s="193" t="s">
        <v>516</v>
      </c>
      <c r="H595" s="194">
        <v>39.6</v>
      </c>
      <c r="I595" s="195"/>
      <c r="L595" s="191"/>
      <c r="M595" s="196"/>
      <c r="N595" s="197"/>
      <c r="O595" s="197"/>
      <c r="P595" s="197"/>
      <c r="Q595" s="197"/>
      <c r="R595" s="197"/>
      <c r="S595" s="197"/>
      <c r="T595" s="198"/>
      <c r="AT595" s="192" t="s">
        <v>191</v>
      </c>
      <c r="AU595" s="192" t="s">
        <v>84</v>
      </c>
      <c r="AV595" s="14" t="s">
        <v>89</v>
      </c>
      <c r="AW595" s="14" t="s">
        <v>28</v>
      </c>
      <c r="AX595" s="14" t="s">
        <v>72</v>
      </c>
      <c r="AY595" s="192" t="s">
        <v>182</v>
      </c>
    </row>
    <row r="596" ht="11" customFormat="1" s="13">
      <c r="B596" s="182"/>
      <c r="D596" s="183" t="s">
        <v>191</v>
      </c>
      <c r="E596" s="184" t="s">
        <v>1</v>
      </c>
      <c r="F596" s="185" t="s">
        <v>515</v>
      </c>
      <c r="H596" s="186">
        <v>39.6</v>
      </c>
      <c r="I596" s="187"/>
      <c r="L596" s="182"/>
      <c r="M596" s="188"/>
      <c r="N596" s="189"/>
      <c r="O596" s="189"/>
      <c r="P596" s="189"/>
      <c r="Q596" s="189"/>
      <c r="R596" s="189"/>
      <c r="S596" s="189"/>
      <c r="T596" s="190"/>
      <c r="AT596" s="184" t="s">
        <v>191</v>
      </c>
      <c r="AU596" s="184" t="s">
        <v>84</v>
      </c>
      <c r="AV596" s="13" t="s">
        <v>84</v>
      </c>
      <c r="AW596" s="13" t="s">
        <v>28</v>
      </c>
      <c r="AX596" s="13" t="s">
        <v>72</v>
      </c>
      <c r="AY596" s="184" t="s">
        <v>182</v>
      </c>
    </row>
    <row r="597" ht="11" customFormat="1" s="14">
      <c r="B597" s="191"/>
      <c r="D597" s="183" t="s">
        <v>191</v>
      </c>
      <c r="E597" s="192" t="s">
        <v>1</v>
      </c>
      <c r="F597" s="193" t="s">
        <v>517</v>
      </c>
      <c r="H597" s="194">
        <v>39.6</v>
      </c>
      <c r="I597" s="195"/>
      <c r="L597" s="191"/>
      <c r="M597" s="196"/>
      <c r="N597" s="197"/>
      <c r="O597" s="197"/>
      <c r="P597" s="197"/>
      <c r="Q597" s="197"/>
      <c r="R597" s="197"/>
      <c r="S597" s="197"/>
      <c r="T597" s="198"/>
      <c r="AT597" s="192" t="s">
        <v>191</v>
      </c>
      <c r="AU597" s="192" t="s">
        <v>84</v>
      </c>
      <c r="AV597" s="14" t="s">
        <v>89</v>
      </c>
      <c r="AW597" s="14" t="s">
        <v>28</v>
      </c>
      <c r="AX597" s="14" t="s">
        <v>72</v>
      </c>
      <c r="AY597" s="192" t="s">
        <v>182</v>
      </c>
    </row>
    <row r="598" ht="11" customFormat="1" s="15">
      <c r="B598" s="199"/>
      <c r="D598" s="183" t="s">
        <v>191</v>
      </c>
      <c r="E598" s="200" t="s">
        <v>1</v>
      </c>
      <c r="F598" s="201" t="s">
        <v>251</v>
      </c>
      <c r="H598" s="202">
        <v>79.2</v>
      </c>
      <c r="I598" s="203"/>
      <c r="L598" s="199"/>
      <c r="M598" s="204"/>
      <c r="N598" s="205"/>
      <c r="O598" s="205"/>
      <c r="P598" s="205"/>
      <c r="Q598" s="205"/>
      <c r="R598" s="205"/>
      <c r="S598" s="205"/>
      <c r="T598" s="206"/>
      <c r="AT598" s="200" t="s">
        <v>191</v>
      </c>
      <c r="AU598" s="200" t="s">
        <v>84</v>
      </c>
      <c r="AV598" s="15" t="s">
        <v>189</v>
      </c>
      <c r="AW598" s="15" t="s">
        <v>28</v>
      </c>
      <c r="AX598" s="15" t="s">
        <v>79</v>
      </c>
      <c r="AY598" s="200" t="s">
        <v>182</v>
      </c>
    </row>
    <row r="599" customHeight="1" ht="16" customFormat="1" s="2">
      <c r="A599" s="33"/>
      <c r="B599" s="167"/>
      <c r="C599" s="168" t="s">
        <v>518</v>
      </c>
      <c r="D599" s="168" t="s">
        <v>185</v>
      </c>
      <c r="E599" s="169" t="s">
        <v>519</v>
      </c>
      <c r="F599" s="170" t="s">
        <v>520</v>
      </c>
      <c r="G599" s="171" t="s">
        <v>327</v>
      </c>
      <c r="H599" s="172">
        <v>12</v>
      </c>
      <c r="I599" s="173"/>
      <c r="J599" s="172">
        <f>ROUND(I599*H599,3)</f>
        <v>0</v>
      </c>
      <c r="K599" s="174"/>
      <c r="L599" s="34"/>
      <c r="M599" s="175" t="s">
        <v>1</v>
      </c>
      <c r="N599" s="176" t="s">
        <v>38</v>
      </c>
      <c r="O599" s="59"/>
      <c r="P599" s="177">
        <f>O599*H599</f>
        <v>0</v>
      </c>
      <c r="Q599" s="177">
        <v>0</v>
      </c>
      <c r="R599" s="177">
        <f>Q599*H599</f>
        <v>0</v>
      </c>
      <c r="S599" s="177">
        <v>0</v>
      </c>
      <c r="T599" s="178">
        <f>S599*H599</f>
        <v>0</v>
      </c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R599" s="179" t="s">
        <v>468</v>
      </c>
      <c r="AT599" s="179" t="s">
        <v>185</v>
      </c>
      <c r="AU599" s="179" t="s">
        <v>84</v>
      </c>
      <c r="AY599" s="18" t="s">
        <v>182</v>
      </c>
      <c r="BE599" s="180">
        <f>IF(N599="základná",J599,0)</f>
        <v>0</v>
      </c>
      <c r="BF599" s="180">
        <f>IF(N599="znížená",J599,0)</f>
        <v>0</v>
      </c>
      <c r="BG599" s="180">
        <f>IF(N599="zákl. prenesená",J599,0)</f>
        <v>0</v>
      </c>
      <c r="BH599" s="180">
        <f>IF(N599="zníž. prenesená",J599,0)</f>
        <v>0</v>
      </c>
      <c r="BI599" s="180">
        <f>IF(N599="nulová",J599,0)</f>
        <v>0</v>
      </c>
      <c r="BJ599" s="18" t="s">
        <v>84</v>
      </c>
      <c r="BK599" s="181">
        <f>ROUND(I599*H599,3)</f>
        <v>0</v>
      </c>
      <c r="BL599" s="18" t="s">
        <v>468</v>
      </c>
      <c r="BM599" s="179" t="s">
        <v>521</v>
      </c>
    </row>
    <row r="600" ht="11" customFormat="1" s="13">
      <c r="B600" s="182"/>
      <c r="D600" s="183" t="s">
        <v>191</v>
      </c>
      <c r="E600" s="184" t="s">
        <v>1</v>
      </c>
      <c r="F600" s="185" t="s">
        <v>84</v>
      </c>
      <c r="H600" s="186">
        <v>2</v>
      </c>
      <c r="I600" s="187"/>
      <c r="L600" s="182"/>
      <c r="M600" s="188"/>
      <c r="N600" s="189"/>
      <c r="O600" s="189"/>
      <c r="P600" s="189"/>
      <c r="Q600" s="189"/>
      <c r="R600" s="189"/>
      <c r="S600" s="189"/>
      <c r="T600" s="190"/>
      <c r="AT600" s="184" t="s">
        <v>191</v>
      </c>
      <c r="AU600" s="184" t="s">
        <v>84</v>
      </c>
      <c r="AV600" s="13" t="s">
        <v>84</v>
      </c>
      <c r="AW600" s="13" t="s">
        <v>28</v>
      </c>
      <c r="AX600" s="13" t="s">
        <v>72</v>
      </c>
      <c r="AY600" s="184" t="s">
        <v>182</v>
      </c>
    </row>
    <row r="601" ht="11" customFormat="1" s="14">
      <c r="B601" s="191"/>
      <c r="D601" s="183" t="s">
        <v>191</v>
      </c>
      <c r="E601" s="192" t="s">
        <v>1</v>
      </c>
      <c r="F601" s="193" t="s">
        <v>522</v>
      </c>
      <c r="H601" s="194">
        <v>2</v>
      </c>
      <c r="I601" s="195"/>
      <c r="L601" s="191"/>
      <c r="M601" s="196"/>
      <c r="N601" s="197"/>
      <c r="O601" s="197"/>
      <c r="P601" s="197"/>
      <c r="Q601" s="197"/>
      <c r="R601" s="197"/>
      <c r="S601" s="197"/>
      <c r="T601" s="198"/>
      <c r="AT601" s="192" t="s">
        <v>191</v>
      </c>
      <c r="AU601" s="192" t="s">
        <v>84</v>
      </c>
      <c r="AV601" s="14" t="s">
        <v>89</v>
      </c>
      <c r="AW601" s="14" t="s">
        <v>28</v>
      </c>
      <c r="AX601" s="14" t="s">
        <v>72</v>
      </c>
      <c r="AY601" s="192" t="s">
        <v>182</v>
      </c>
    </row>
    <row r="602" ht="11" customFormat="1" s="13">
      <c r="B602" s="182"/>
      <c r="D602" s="183" t="s">
        <v>191</v>
      </c>
      <c r="E602" s="184" t="s">
        <v>1</v>
      </c>
      <c r="F602" s="185" t="s">
        <v>79</v>
      </c>
      <c r="H602" s="186">
        <v>1</v>
      </c>
      <c r="I602" s="187"/>
      <c r="L602" s="182"/>
      <c r="M602" s="188"/>
      <c r="N602" s="189"/>
      <c r="O602" s="189"/>
      <c r="P602" s="189"/>
      <c r="Q602" s="189"/>
      <c r="R602" s="189"/>
      <c r="S602" s="189"/>
      <c r="T602" s="190"/>
      <c r="AT602" s="184" t="s">
        <v>191</v>
      </c>
      <c r="AU602" s="184" t="s">
        <v>84</v>
      </c>
      <c r="AV602" s="13" t="s">
        <v>84</v>
      </c>
      <c r="AW602" s="13" t="s">
        <v>28</v>
      </c>
      <c r="AX602" s="13" t="s">
        <v>72</v>
      </c>
      <c r="AY602" s="184" t="s">
        <v>182</v>
      </c>
    </row>
    <row r="603" ht="11" customFormat="1" s="14">
      <c r="B603" s="191"/>
      <c r="D603" s="183" t="s">
        <v>191</v>
      </c>
      <c r="E603" s="192" t="s">
        <v>1</v>
      </c>
      <c r="F603" s="193" t="s">
        <v>523</v>
      </c>
      <c r="H603" s="194">
        <v>1</v>
      </c>
      <c r="I603" s="195"/>
      <c r="L603" s="191"/>
      <c r="M603" s="196"/>
      <c r="N603" s="197"/>
      <c r="O603" s="197"/>
      <c r="P603" s="197"/>
      <c r="Q603" s="197"/>
      <c r="R603" s="197"/>
      <c r="S603" s="197"/>
      <c r="T603" s="198"/>
      <c r="AT603" s="192" t="s">
        <v>191</v>
      </c>
      <c r="AU603" s="192" t="s">
        <v>84</v>
      </c>
      <c r="AV603" s="14" t="s">
        <v>89</v>
      </c>
      <c r="AW603" s="14" t="s">
        <v>28</v>
      </c>
      <c r="AX603" s="14" t="s">
        <v>72</v>
      </c>
      <c r="AY603" s="192" t="s">
        <v>182</v>
      </c>
    </row>
    <row r="604" ht="11" customFormat="1" s="13">
      <c r="B604" s="182"/>
      <c r="D604" s="183" t="s">
        <v>191</v>
      </c>
      <c r="E604" s="184" t="s">
        <v>1</v>
      </c>
      <c r="F604" s="185" t="s">
        <v>79</v>
      </c>
      <c r="H604" s="186">
        <v>1</v>
      </c>
      <c r="I604" s="187"/>
      <c r="L604" s="182"/>
      <c r="M604" s="188"/>
      <c r="N604" s="189"/>
      <c r="O604" s="189"/>
      <c r="P604" s="189"/>
      <c r="Q604" s="189"/>
      <c r="R604" s="189"/>
      <c r="S604" s="189"/>
      <c r="T604" s="190"/>
      <c r="AT604" s="184" t="s">
        <v>191</v>
      </c>
      <c r="AU604" s="184" t="s">
        <v>84</v>
      </c>
      <c r="AV604" s="13" t="s">
        <v>84</v>
      </c>
      <c r="AW604" s="13" t="s">
        <v>28</v>
      </c>
      <c r="AX604" s="13" t="s">
        <v>72</v>
      </c>
      <c r="AY604" s="184" t="s">
        <v>182</v>
      </c>
    </row>
    <row r="605" ht="11" customFormat="1" s="14">
      <c r="B605" s="191"/>
      <c r="D605" s="183" t="s">
        <v>191</v>
      </c>
      <c r="E605" s="192" t="s">
        <v>1</v>
      </c>
      <c r="F605" s="193" t="s">
        <v>524</v>
      </c>
      <c r="H605" s="194">
        <v>1</v>
      </c>
      <c r="I605" s="195"/>
      <c r="L605" s="191"/>
      <c r="M605" s="196"/>
      <c r="N605" s="197"/>
      <c r="O605" s="197"/>
      <c r="P605" s="197"/>
      <c r="Q605" s="197"/>
      <c r="R605" s="197"/>
      <c r="S605" s="197"/>
      <c r="T605" s="198"/>
      <c r="AT605" s="192" t="s">
        <v>191</v>
      </c>
      <c r="AU605" s="192" t="s">
        <v>84</v>
      </c>
      <c r="AV605" s="14" t="s">
        <v>89</v>
      </c>
      <c r="AW605" s="14" t="s">
        <v>28</v>
      </c>
      <c r="AX605" s="14" t="s">
        <v>72</v>
      </c>
      <c r="AY605" s="192" t="s">
        <v>182</v>
      </c>
    </row>
    <row r="606" ht="11" customFormat="1" s="13">
      <c r="B606" s="182"/>
      <c r="D606" s="183" t="s">
        <v>191</v>
      </c>
      <c r="E606" s="184" t="s">
        <v>1</v>
      </c>
      <c r="F606" s="185" t="s">
        <v>79</v>
      </c>
      <c r="H606" s="186">
        <v>1</v>
      </c>
      <c r="I606" s="187"/>
      <c r="L606" s="182"/>
      <c r="M606" s="188"/>
      <c r="N606" s="189"/>
      <c r="O606" s="189"/>
      <c r="P606" s="189"/>
      <c r="Q606" s="189"/>
      <c r="R606" s="189"/>
      <c r="S606" s="189"/>
      <c r="T606" s="190"/>
      <c r="AT606" s="184" t="s">
        <v>191</v>
      </c>
      <c r="AU606" s="184" t="s">
        <v>84</v>
      </c>
      <c r="AV606" s="13" t="s">
        <v>84</v>
      </c>
      <c r="AW606" s="13" t="s">
        <v>28</v>
      </c>
      <c r="AX606" s="13" t="s">
        <v>72</v>
      </c>
      <c r="AY606" s="184" t="s">
        <v>182</v>
      </c>
    </row>
    <row r="607" ht="11" customFormat="1" s="14">
      <c r="B607" s="191"/>
      <c r="D607" s="183" t="s">
        <v>191</v>
      </c>
      <c r="E607" s="192" t="s">
        <v>1</v>
      </c>
      <c r="F607" s="193" t="s">
        <v>525</v>
      </c>
      <c r="H607" s="194">
        <v>1</v>
      </c>
      <c r="I607" s="195"/>
      <c r="L607" s="191"/>
      <c r="M607" s="196"/>
      <c r="N607" s="197"/>
      <c r="O607" s="197"/>
      <c r="P607" s="197"/>
      <c r="Q607" s="197"/>
      <c r="R607" s="197"/>
      <c r="S607" s="197"/>
      <c r="T607" s="198"/>
      <c r="AT607" s="192" t="s">
        <v>191</v>
      </c>
      <c r="AU607" s="192" t="s">
        <v>84</v>
      </c>
      <c r="AV607" s="14" t="s">
        <v>89</v>
      </c>
      <c r="AW607" s="14" t="s">
        <v>28</v>
      </c>
      <c r="AX607" s="14" t="s">
        <v>72</v>
      </c>
      <c r="AY607" s="192" t="s">
        <v>182</v>
      </c>
    </row>
    <row r="608" ht="11" customFormat="1" s="13">
      <c r="B608" s="182"/>
      <c r="D608" s="183" t="s">
        <v>191</v>
      </c>
      <c r="E608" s="184" t="s">
        <v>1</v>
      </c>
      <c r="F608" s="185" t="s">
        <v>84</v>
      </c>
      <c r="H608" s="186">
        <v>2</v>
      </c>
      <c r="I608" s="187"/>
      <c r="L608" s="182"/>
      <c r="M608" s="188"/>
      <c r="N608" s="189"/>
      <c r="O608" s="189"/>
      <c r="P608" s="189"/>
      <c r="Q608" s="189"/>
      <c r="R608" s="189"/>
      <c r="S608" s="189"/>
      <c r="T608" s="190"/>
      <c r="AT608" s="184" t="s">
        <v>191</v>
      </c>
      <c r="AU608" s="184" t="s">
        <v>84</v>
      </c>
      <c r="AV608" s="13" t="s">
        <v>84</v>
      </c>
      <c r="AW608" s="13" t="s">
        <v>28</v>
      </c>
      <c r="AX608" s="13" t="s">
        <v>72</v>
      </c>
      <c r="AY608" s="184" t="s">
        <v>182</v>
      </c>
    </row>
    <row r="609" ht="11" customFormat="1" s="14">
      <c r="B609" s="191"/>
      <c r="D609" s="183" t="s">
        <v>191</v>
      </c>
      <c r="E609" s="192" t="s">
        <v>1</v>
      </c>
      <c r="F609" s="193" t="s">
        <v>526</v>
      </c>
      <c r="H609" s="194">
        <v>2</v>
      </c>
      <c r="I609" s="195"/>
      <c r="L609" s="191"/>
      <c r="M609" s="196"/>
      <c r="N609" s="197"/>
      <c r="O609" s="197"/>
      <c r="P609" s="197"/>
      <c r="Q609" s="197"/>
      <c r="R609" s="197"/>
      <c r="S609" s="197"/>
      <c r="T609" s="198"/>
      <c r="AT609" s="192" t="s">
        <v>191</v>
      </c>
      <c r="AU609" s="192" t="s">
        <v>84</v>
      </c>
      <c r="AV609" s="14" t="s">
        <v>89</v>
      </c>
      <c r="AW609" s="14" t="s">
        <v>28</v>
      </c>
      <c r="AX609" s="14" t="s">
        <v>72</v>
      </c>
      <c r="AY609" s="192" t="s">
        <v>182</v>
      </c>
    </row>
    <row r="610" ht="11" customFormat="1" s="13">
      <c r="B610" s="182"/>
      <c r="D610" s="183" t="s">
        <v>191</v>
      </c>
      <c r="E610" s="184" t="s">
        <v>1</v>
      </c>
      <c r="F610" s="185" t="s">
        <v>84</v>
      </c>
      <c r="H610" s="186">
        <v>2</v>
      </c>
      <c r="I610" s="187"/>
      <c r="L610" s="182"/>
      <c r="M610" s="188"/>
      <c r="N610" s="189"/>
      <c r="O610" s="189"/>
      <c r="P610" s="189"/>
      <c r="Q610" s="189"/>
      <c r="R610" s="189"/>
      <c r="S610" s="189"/>
      <c r="T610" s="190"/>
      <c r="AT610" s="184" t="s">
        <v>191</v>
      </c>
      <c r="AU610" s="184" t="s">
        <v>84</v>
      </c>
      <c r="AV610" s="13" t="s">
        <v>84</v>
      </c>
      <c r="AW610" s="13" t="s">
        <v>28</v>
      </c>
      <c r="AX610" s="13" t="s">
        <v>72</v>
      </c>
      <c r="AY610" s="184" t="s">
        <v>182</v>
      </c>
    </row>
    <row r="611" ht="11" customFormat="1" s="14">
      <c r="B611" s="191"/>
      <c r="D611" s="183" t="s">
        <v>191</v>
      </c>
      <c r="E611" s="192" t="s">
        <v>1</v>
      </c>
      <c r="F611" s="193" t="s">
        <v>527</v>
      </c>
      <c r="H611" s="194">
        <v>2</v>
      </c>
      <c r="I611" s="195"/>
      <c r="L611" s="191"/>
      <c r="M611" s="196"/>
      <c r="N611" s="197"/>
      <c r="O611" s="197"/>
      <c r="P611" s="197"/>
      <c r="Q611" s="197"/>
      <c r="R611" s="197"/>
      <c r="S611" s="197"/>
      <c r="T611" s="198"/>
      <c r="AT611" s="192" t="s">
        <v>191</v>
      </c>
      <c r="AU611" s="192" t="s">
        <v>84</v>
      </c>
      <c r="AV611" s="14" t="s">
        <v>89</v>
      </c>
      <c r="AW611" s="14" t="s">
        <v>28</v>
      </c>
      <c r="AX611" s="14" t="s">
        <v>72</v>
      </c>
      <c r="AY611" s="192" t="s">
        <v>182</v>
      </c>
    </row>
    <row r="612" ht="11" customFormat="1" s="13">
      <c r="B612" s="182"/>
      <c r="D612" s="183" t="s">
        <v>191</v>
      </c>
      <c r="E612" s="184" t="s">
        <v>1</v>
      </c>
      <c r="F612" s="185" t="s">
        <v>84</v>
      </c>
      <c r="H612" s="186">
        <v>2</v>
      </c>
      <c r="I612" s="187"/>
      <c r="L612" s="182"/>
      <c r="M612" s="188"/>
      <c r="N612" s="189"/>
      <c r="O612" s="189"/>
      <c r="P612" s="189"/>
      <c r="Q612" s="189"/>
      <c r="R612" s="189"/>
      <c r="S612" s="189"/>
      <c r="T612" s="190"/>
      <c r="AT612" s="184" t="s">
        <v>191</v>
      </c>
      <c r="AU612" s="184" t="s">
        <v>84</v>
      </c>
      <c r="AV612" s="13" t="s">
        <v>84</v>
      </c>
      <c r="AW612" s="13" t="s">
        <v>28</v>
      </c>
      <c r="AX612" s="13" t="s">
        <v>72</v>
      </c>
      <c r="AY612" s="184" t="s">
        <v>182</v>
      </c>
    </row>
    <row r="613" ht="11" customFormat="1" s="14">
      <c r="B613" s="191"/>
      <c r="D613" s="183" t="s">
        <v>191</v>
      </c>
      <c r="E613" s="192" t="s">
        <v>1</v>
      </c>
      <c r="F613" s="193" t="s">
        <v>528</v>
      </c>
      <c r="H613" s="194">
        <v>2</v>
      </c>
      <c r="I613" s="195"/>
      <c r="L613" s="191"/>
      <c r="M613" s="196"/>
      <c r="N613" s="197"/>
      <c r="O613" s="197"/>
      <c r="P613" s="197"/>
      <c r="Q613" s="197"/>
      <c r="R613" s="197"/>
      <c r="S613" s="197"/>
      <c r="T613" s="198"/>
      <c r="AT613" s="192" t="s">
        <v>191</v>
      </c>
      <c r="AU613" s="192" t="s">
        <v>84</v>
      </c>
      <c r="AV613" s="14" t="s">
        <v>89</v>
      </c>
      <c r="AW613" s="14" t="s">
        <v>28</v>
      </c>
      <c r="AX613" s="14" t="s">
        <v>72</v>
      </c>
      <c r="AY613" s="192" t="s">
        <v>182</v>
      </c>
    </row>
    <row r="614" ht="11" customFormat="1" s="13">
      <c r="B614" s="182"/>
      <c r="D614" s="183" t="s">
        <v>191</v>
      </c>
      <c r="E614" s="184" t="s">
        <v>1</v>
      </c>
      <c r="F614" s="185" t="s">
        <v>79</v>
      </c>
      <c r="H614" s="186">
        <v>1</v>
      </c>
      <c r="I614" s="187"/>
      <c r="L614" s="182"/>
      <c r="M614" s="188"/>
      <c r="N614" s="189"/>
      <c r="O614" s="189"/>
      <c r="P614" s="189"/>
      <c r="Q614" s="189"/>
      <c r="R614" s="189"/>
      <c r="S614" s="189"/>
      <c r="T614" s="190"/>
      <c r="AT614" s="184" t="s">
        <v>191</v>
      </c>
      <c r="AU614" s="184" t="s">
        <v>84</v>
      </c>
      <c r="AV614" s="13" t="s">
        <v>84</v>
      </c>
      <c r="AW614" s="13" t="s">
        <v>28</v>
      </c>
      <c r="AX614" s="13" t="s">
        <v>72</v>
      </c>
      <c r="AY614" s="184" t="s">
        <v>182</v>
      </c>
    </row>
    <row r="615" ht="11" customFormat="1" s="14">
      <c r="B615" s="191"/>
      <c r="D615" s="183" t="s">
        <v>191</v>
      </c>
      <c r="E615" s="192" t="s">
        <v>1</v>
      </c>
      <c r="F615" s="193" t="s">
        <v>529</v>
      </c>
      <c r="H615" s="194">
        <v>1</v>
      </c>
      <c r="I615" s="195"/>
      <c r="L615" s="191"/>
      <c r="M615" s="196"/>
      <c r="N615" s="197"/>
      <c r="O615" s="197"/>
      <c r="P615" s="197"/>
      <c r="Q615" s="197"/>
      <c r="R615" s="197"/>
      <c r="S615" s="197"/>
      <c r="T615" s="198"/>
      <c r="AT615" s="192" t="s">
        <v>191</v>
      </c>
      <c r="AU615" s="192" t="s">
        <v>84</v>
      </c>
      <c r="AV615" s="14" t="s">
        <v>89</v>
      </c>
      <c r="AW615" s="14" t="s">
        <v>28</v>
      </c>
      <c r="AX615" s="14" t="s">
        <v>72</v>
      </c>
      <c r="AY615" s="192" t="s">
        <v>182</v>
      </c>
    </row>
    <row r="616" ht="11" customFormat="1" s="15">
      <c r="B616" s="199"/>
      <c r="D616" s="183" t="s">
        <v>191</v>
      </c>
      <c r="E616" s="200" t="s">
        <v>1</v>
      </c>
      <c r="F616" s="201" t="s">
        <v>251</v>
      </c>
      <c r="H616" s="202">
        <v>12</v>
      </c>
      <c r="I616" s="203"/>
      <c r="L616" s="199"/>
      <c r="M616" s="204"/>
      <c r="N616" s="205"/>
      <c r="O616" s="205"/>
      <c r="P616" s="205"/>
      <c r="Q616" s="205"/>
      <c r="R616" s="205"/>
      <c r="S616" s="205"/>
      <c r="T616" s="206"/>
      <c r="AT616" s="200" t="s">
        <v>191</v>
      </c>
      <c r="AU616" s="200" t="s">
        <v>84</v>
      </c>
      <c r="AV616" s="15" t="s">
        <v>189</v>
      </c>
      <c r="AW616" s="15" t="s">
        <v>28</v>
      </c>
      <c r="AX616" s="15" t="s">
        <v>79</v>
      </c>
      <c r="AY616" s="200" t="s">
        <v>182</v>
      </c>
    </row>
    <row r="617" customHeight="1" ht="22" customFormat="1" s="12">
      <c r="B617" s="154"/>
      <c r="D617" s="155" t="s">
        <v>71</v>
      </c>
      <c r="E617" s="165" t="s">
        <v>530</v>
      </c>
      <c r="F617" s="165" t="s">
        <v>531</v>
      </c>
      <c r="I617" s="157"/>
      <c r="J617" s="166">
        <f>BK617</f>
        <v>0</v>
      </c>
      <c r="L617" s="154"/>
      <c r="M617" s="159"/>
      <c r="N617" s="160"/>
      <c r="O617" s="160"/>
      <c r="P617" s="161">
        <f>SUM(P618:P641)</f>
        <v>0</v>
      </c>
      <c r="Q617" s="160"/>
      <c r="R617" s="161">
        <f>SUM(R618:R641)</f>
        <v>0</v>
      </c>
      <c r="S617" s="160"/>
      <c r="T617" s="162">
        <f>SUM(T618:T641)</f>
        <v>29.0994</v>
      </c>
      <c r="AR617" s="155" t="s">
        <v>84</v>
      </c>
      <c r="AT617" s="163" t="s">
        <v>71</v>
      </c>
      <c r="AU617" s="163" t="s">
        <v>79</v>
      </c>
      <c r="AY617" s="155" t="s">
        <v>182</v>
      </c>
      <c r="BK617" s="164">
        <f>SUM(BK618:BK641)</f>
        <v>0</v>
      </c>
    </row>
    <row r="618" customHeight="1" ht="21" customFormat="1" s="2">
      <c r="A618" s="33"/>
      <c r="B618" s="167"/>
      <c r="C618" s="168" t="s">
        <v>532</v>
      </c>
      <c r="D618" s="168" t="s">
        <v>185</v>
      </c>
      <c r="E618" s="169" t="s">
        <v>533</v>
      </c>
      <c r="F618" s="170" t="s">
        <v>534</v>
      </c>
      <c r="G618" s="171" t="s">
        <v>305</v>
      </c>
      <c r="H618" s="172">
        <v>1322.7</v>
      </c>
      <c r="I618" s="173"/>
      <c r="J618" s="172">
        <f>ROUND(I618*H618,3)</f>
        <v>0</v>
      </c>
      <c r="K618" s="174"/>
      <c r="L618" s="34"/>
      <c r="M618" s="175" t="s">
        <v>1</v>
      </c>
      <c r="N618" s="176" t="s">
        <v>38</v>
      </c>
      <c r="O618" s="59"/>
      <c r="P618" s="177">
        <f>O618*H618</f>
        <v>0</v>
      </c>
      <c r="Q618" s="177">
        <v>0</v>
      </c>
      <c r="R618" s="177">
        <f>Q618*H618</f>
        <v>0</v>
      </c>
      <c r="S618" s="177">
        <v>2.2E-2</v>
      </c>
      <c r="T618" s="178">
        <f>S618*H618</f>
        <v>29.0994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79" t="s">
        <v>468</v>
      </c>
      <c r="AT618" s="179" t="s">
        <v>185</v>
      </c>
      <c r="AU618" s="179" t="s">
        <v>84</v>
      </c>
      <c r="AY618" s="18" t="s">
        <v>182</v>
      </c>
      <c r="BE618" s="180">
        <f>IF(N618="základná",J618,0)</f>
        <v>0</v>
      </c>
      <c r="BF618" s="180">
        <f>IF(N618="znížená",J618,0)</f>
        <v>0</v>
      </c>
      <c r="BG618" s="180">
        <f>IF(N618="zákl. prenesená",J618,0)</f>
        <v>0</v>
      </c>
      <c r="BH618" s="180">
        <f>IF(N618="zníž. prenesená",J618,0)</f>
        <v>0</v>
      </c>
      <c r="BI618" s="180">
        <f>IF(N618="nulová",J618,0)</f>
        <v>0</v>
      </c>
      <c r="BJ618" s="18" t="s">
        <v>84</v>
      </c>
      <c r="BK618" s="181">
        <f>ROUND(I618*H618,3)</f>
        <v>0</v>
      </c>
      <c r="BL618" s="18" t="s">
        <v>468</v>
      </c>
      <c r="BM618" s="179" t="s">
        <v>535</v>
      </c>
    </row>
    <row r="619" ht="11" customFormat="1" s="13">
      <c r="B619" s="182"/>
      <c r="D619" s="183" t="s">
        <v>191</v>
      </c>
      <c r="E619" s="184" t="s">
        <v>1</v>
      </c>
      <c r="F619" s="185" t="s">
        <v>536</v>
      </c>
      <c r="H619" s="186">
        <v>126</v>
      </c>
      <c r="I619" s="187"/>
      <c r="L619" s="182"/>
      <c r="M619" s="188"/>
      <c r="N619" s="189"/>
      <c r="O619" s="189"/>
      <c r="P619" s="189"/>
      <c r="Q619" s="189"/>
      <c r="R619" s="189"/>
      <c r="S619" s="189"/>
      <c r="T619" s="190"/>
      <c r="AT619" s="184" t="s">
        <v>191</v>
      </c>
      <c r="AU619" s="184" t="s">
        <v>84</v>
      </c>
      <c r="AV619" s="13" t="s">
        <v>84</v>
      </c>
      <c r="AW619" s="13" t="s">
        <v>28</v>
      </c>
      <c r="AX619" s="13" t="s">
        <v>72</v>
      </c>
      <c r="AY619" s="184" t="s">
        <v>182</v>
      </c>
    </row>
    <row r="620" ht="11" customFormat="1" s="14">
      <c r="B620" s="191"/>
      <c r="D620" s="183" t="s">
        <v>191</v>
      </c>
      <c r="E620" s="192" t="s">
        <v>1</v>
      </c>
      <c r="F620" s="193" t="s">
        <v>537</v>
      </c>
      <c r="H620" s="194">
        <v>126</v>
      </c>
      <c r="I620" s="195"/>
      <c r="L620" s="191"/>
      <c r="M620" s="196"/>
      <c r="N620" s="197"/>
      <c r="O620" s="197"/>
      <c r="P620" s="197"/>
      <c r="Q620" s="197"/>
      <c r="R620" s="197"/>
      <c r="S620" s="197"/>
      <c r="T620" s="198"/>
      <c r="AT620" s="192" t="s">
        <v>191</v>
      </c>
      <c r="AU620" s="192" t="s">
        <v>84</v>
      </c>
      <c r="AV620" s="14" t="s">
        <v>89</v>
      </c>
      <c r="AW620" s="14" t="s">
        <v>28</v>
      </c>
      <c r="AX620" s="14" t="s">
        <v>72</v>
      </c>
      <c r="AY620" s="192" t="s">
        <v>182</v>
      </c>
    </row>
    <row r="621" ht="11" customFormat="1" s="13">
      <c r="B621" s="182"/>
      <c r="D621" s="183" t="s">
        <v>191</v>
      </c>
      <c r="E621" s="184" t="s">
        <v>1</v>
      </c>
      <c r="F621" s="185" t="s">
        <v>536</v>
      </c>
      <c r="H621" s="186">
        <v>126</v>
      </c>
      <c r="I621" s="187"/>
      <c r="L621" s="182"/>
      <c r="M621" s="188"/>
      <c r="N621" s="189"/>
      <c r="O621" s="189"/>
      <c r="P621" s="189"/>
      <c r="Q621" s="189"/>
      <c r="R621" s="189"/>
      <c r="S621" s="189"/>
      <c r="T621" s="190"/>
      <c r="AT621" s="184" t="s">
        <v>191</v>
      </c>
      <c r="AU621" s="184" t="s">
        <v>84</v>
      </c>
      <c r="AV621" s="13" t="s">
        <v>84</v>
      </c>
      <c r="AW621" s="13" t="s">
        <v>28</v>
      </c>
      <c r="AX621" s="13" t="s">
        <v>72</v>
      </c>
      <c r="AY621" s="184" t="s">
        <v>182</v>
      </c>
    </row>
    <row r="622" ht="11" customFormat="1" s="14">
      <c r="B622" s="191"/>
      <c r="D622" s="183" t="s">
        <v>191</v>
      </c>
      <c r="E622" s="192" t="s">
        <v>1</v>
      </c>
      <c r="F622" s="193" t="s">
        <v>538</v>
      </c>
      <c r="H622" s="194">
        <v>126</v>
      </c>
      <c r="I622" s="195"/>
      <c r="L622" s="191"/>
      <c r="M622" s="196"/>
      <c r="N622" s="197"/>
      <c r="O622" s="197"/>
      <c r="P622" s="197"/>
      <c r="Q622" s="197"/>
      <c r="R622" s="197"/>
      <c r="S622" s="197"/>
      <c r="T622" s="198"/>
      <c r="AT622" s="192" t="s">
        <v>191</v>
      </c>
      <c r="AU622" s="192" t="s">
        <v>84</v>
      </c>
      <c r="AV622" s="14" t="s">
        <v>89</v>
      </c>
      <c r="AW622" s="14" t="s">
        <v>28</v>
      </c>
      <c r="AX622" s="14" t="s">
        <v>72</v>
      </c>
      <c r="AY622" s="192" t="s">
        <v>182</v>
      </c>
    </row>
    <row r="623" ht="11" customFormat="1" s="13">
      <c r="B623" s="182"/>
      <c r="D623" s="183" t="s">
        <v>191</v>
      </c>
      <c r="E623" s="184" t="s">
        <v>1</v>
      </c>
      <c r="F623" s="185" t="s">
        <v>536</v>
      </c>
      <c r="H623" s="186">
        <v>126</v>
      </c>
      <c r="I623" s="187"/>
      <c r="L623" s="182"/>
      <c r="M623" s="188"/>
      <c r="N623" s="189"/>
      <c r="O623" s="189"/>
      <c r="P623" s="189"/>
      <c r="Q623" s="189"/>
      <c r="R623" s="189"/>
      <c r="S623" s="189"/>
      <c r="T623" s="190"/>
      <c r="AT623" s="184" t="s">
        <v>191</v>
      </c>
      <c r="AU623" s="184" t="s">
        <v>84</v>
      </c>
      <c r="AV623" s="13" t="s">
        <v>84</v>
      </c>
      <c r="AW623" s="13" t="s">
        <v>28</v>
      </c>
      <c r="AX623" s="13" t="s">
        <v>72</v>
      </c>
      <c r="AY623" s="184" t="s">
        <v>182</v>
      </c>
    </row>
    <row r="624" ht="11" customFormat="1" s="14">
      <c r="B624" s="191"/>
      <c r="D624" s="183" t="s">
        <v>191</v>
      </c>
      <c r="E624" s="192" t="s">
        <v>1</v>
      </c>
      <c r="F624" s="193" t="s">
        <v>539</v>
      </c>
      <c r="H624" s="194">
        <v>126</v>
      </c>
      <c r="I624" s="195"/>
      <c r="L624" s="191"/>
      <c r="M624" s="196"/>
      <c r="N624" s="197"/>
      <c r="O624" s="197"/>
      <c r="P624" s="197"/>
      <c r="Q624" s="197"/>
      <c r="R624" s="197"/>
      <c r="S624" s="197"/>
      <c r="T624" s="198"/>
      <c r="AT624" s="192" t="s">
        <v>191</v>
      </c>
      <c r="AU624" s="192" t="s">
        <v>84</v>
      </c>
      <c r="AV624" s="14" t="s">
        <v>89</v>
      </c>
      <c r="AW624" s="14" t="s">
        <v>28</v>
      </c>
      <c r="AX624" s="14" t="s">
        <v>72</v>
      </c>
      <c r="AY624" s="192" t="s">
        <v>182</v>
      </c>
    </row>
    <row r="625" ht="11" customFormat="1" s="13">
      <c r="B625" s="182"/>
      <c r="D625" s="183" t="s">
        <v>191</v>
      </c>
      <c r="E625" s="184" t="s">
        <v>1</v>
      </c>
      <c r="F625" s="185" t="s">
        <v>536</v>
      </c>
      <c r="H625" s="186">
        <v>126</v>
      </c>
      <c r="I625" s="187"/>
      <c r="L625" s="182"/>
      <c r="M625" s="188"/>
      <c r="N625" s="189"/>
      <c r="O625" s="189"/>
      <c r="P625" s="189"/>
      <c r="Q625" s="189"/>
      <c r="R625" s="189"/>
      <c r="S625" s="189"/>
      <c r="T625" s="190"/>
      <c r="AT625" s="184" t="s">
        <v>191</v>
      </c>
      <c r="AU625" s="184" t="s">
        <v>84</v>
      </c>
      <c r="AV625" s="13" t="s">
        <v>84</v>
      </c>
      <c r="AW625" s="13" t="s">
        <v>28</v>
      </c>
      <c r="AX625" s="13" t="s">
        <v>72</v>
      </c>
      <c r="AY625" s="184" t="s">
        <v>182</v>
      </c>
    </row>
    <row r="626" ht="11" customFormat="1" s="14">
      <c r="B626" s="191"/>
      <c r="D626" s="183" t="s">
        <v>191</v>
      </c>
      <c r="E626" s="192" t="s">
        <v>1</v>
      </c>
      <c r="F626" s="193" t="s">
        <v>540</v>
      </c>
      <c r="H626" s="194">
        <v>126</v>
      </c>
      <c r="I626" s="195"/>
      <c r="L626" s="191"/>
      <c r="M626" s="196"/>
      <c r="N626" s="197"/>
      <c r="O626" s="197"/>
      <c r="P626" s="197"/>
      <c r="Q626" s="197"/>
      <c r="R626" s="197"/>
      <c r="S626" s="197"/>
      <c r="T626" s="198"/>
      <c r="AT626" s="192" t="s">
        <v>191</v>
      </c>
      <c r="AU626" s="192" t="s">
        <v>84</v>
      </c>
      <c r="AV626" s="14" t="s">
        <v>89</v>
      </c>
      <c r="AW626" s="14" t="s">
        <v>28</v>
      </c>
      <c r="AX626" s="14" t="s">
        <v>72</v>
      </c>
      <c r="AY626" s="192" t="s">
        <v>182</v>
      </c>
    </row>
    <row r="627" ht="11" customFormat="1" s="13">
      <c r="B627" s="182"/>
      <c r="D627" s="183" t="s">
        <v>191</v>
      </c>
      <c r="E627" s="184" t="s">
        <v>1</v>
      </c>
      <c r="F627" s="185" t="s">
        <v>536</v>
      </c>
      <c r="H627" s="186">
        <v>126</v>
      </c>
      <c r="I627" s="187"/>
      <c r="L627" s="182"/>
      <c r="M627" s="188"/>
      <c r="N627" s="189"/>
      <c r="O627" s="189"/>
      <c r="P627" s="189"/>
      <c r="Q627" s="189"/>
      <c r="R627" s="189"/>
      <c r="S627" s="189"/>
      <c r="T627" s="190"/>
      <c r="AT627" s="184" t="s">
        <v>191</v>
      </c>
      <c r="AU627" s="184" t="s">
        <v>84</v>
      </c>
      <c r="AV627" s="13" t="s">
        <v>84</v>
      </c>
      <c r="AW627" s="13" t="s">
        <v>28</v>
      </c>
      <c r="AX627" s="13" t="s">
        <v>72</v>
      </c>
      <c r="AY627" s="184" t="s">
        <v>182</v>
      </c>
    </row>
    <row r="628" ht="11" customFormat="1" s="14">
      <c r="B628" s="191"/>
      <c r="D628" s="183" t="s">
        <v>191</v>
      </c>
      <c r="E628" s="192" t="s">
        <v>1</v>
      </c>
      <c r="F628" s="193" t="s">
        <v>541</v>
      </c>
      <c r="H628" s="194">
        <v>126</v>
      </c>
      <c r="I628" s="195"/>
      <c r="L628" s="191"/>
      <c r="M628" s="196"/>
      <c r="N628" s="197"/>
      <c r="O628" s="197"/>
      <c r="P628" s="197"/>
      <c r="Q628" s="197"/>
      <c r="R628" s="197"/>
      <c r="S628" s="197"/>
      <c r="T628" s="198"/>
      <c r="AT628" s="192" t="s">
        <v>191</v>
      </c>
      <c r="AU628" s="192" t="s">
        <v>84</v>
      </c>
      <c r="AV628" s="14" t="s">
        <v>89</v>
      </c>
      <c r="AW628" s="14" t="s">
        <v>28</v>
      </c>
      <c r="AX628" s="14" t="s">
        <v>72</v>
      </c>
      <c r="AY628" s="192" t="s">
        <v>182</v>
      </c>
    </row>
    <row r="629" ht="11" customFormat="1" s="13">
      <c r="B629" s="182"/>
      <c r="D629" s="183" t="s">
        <v>191</v>
      </c>
      <c r="E629" s="184" t="s">
        <v>1</v>
      </c>
      <c r="F629" s="185" t="s">
        <v>536</v>
      </c>
      <c r="H629" s="186">
        <v>126</v>
      </c>
      <c r="I629" s="187"/>
      <c r="L629" s="182"/>
      <c r="M629" s="188"/>
      <c r="N629" s="189"/>
      <c r="O629" s="189"/>
      <c r="P629" s="189"/>
      <c r="Q629" s="189"/>
      <c r="R629" s="189"/>
      <c r="S629" s="189"/>
      <c r="T629" s="190"/>
      <c r="AT629" s="184" t="s">
        <v>191</v>
      </c>
      <c r="AU629" s="184" t="s">
        <v>84</v>
      </c>
      <c r="AV629" s="13" t="s">
        <v>84</v>
      </c>
      <c r="AW629" s="13" t="s">
        <v>28</v>
      </c>
      <c r="AX629" s="13" t="s">
        <v>72</v>
      </c>
      <c r="AY629" s="184" t="s">
        <v>182</v>
      </c>
    </row>
    <row r="630" ht="11" customFormat="1" s="14">
      <c r="B630" s="191"/>
      <c r="D630" s="183" t="s">
        <v>191</v>
      </c>
      <c r="E630" s="192" t="s">
        <v>1</v>
      </c>
      <c r="F630" s="193" t="s">
        <v>542</v>
      </c>
      <c r="H630" s="194">
        <v>126</v>
      </c>
      <c r="I630" s="195"/>
      <c r="L630" s="191"/>
      <c r="M630" s="196"/>
      <c r="N630" s="197"/>
      <c r="O630" s="197"/>
      <c r="P630" s="197"/>
      <c r="Q630" s="197"/>
      <c r="R630" s="197"/>
      <c r="S630" s="197"/>
      <c r="T630" s="198"/>
      <c r="AT630" s="192" t="s">
        <v>191</v>
      </c>
      <c r="AU630" s="192" t="s">
        <v>84</v>
      </c>
      <c r="AV630" s="14" t="s">
        <v>89</v>
      </c>
      <c r="AW630" s="14" t="s">
        <v>28</v>
      </c>
      <c r="AX630" s="14" t="s">
        <v>72</v>
      </c>
      <c r="AY630" s="192" t="s">
        <v>182</v>
      </c>
    </row>
    <row r="631" ht="11" customFormat="1" s="13">
      <c r="B631" s="182"/>
      <c r="D631" s="183" t="s">
        <v>191</v>
      </c>
      <c r="E631" s="184" t="s">
        <v>1</v>
      </c>
      <c r="F631" s="185" t="s">
        <v>536</v>
      </c>
      <c r="H631" s="186">
        <v>126</v>
      </c>
      <c r="I631" s="187"/>
      <c r="L631" s="182"/>
      <c r="M631" s="188"/>
      <c r="N631" s="189"/>
      <c r="O631" s="189"/>
      <c r="P631" s="189"/>
      <c r="Q631" s="189"/>
      <c r="R631" s="189"/>
      <c r="S631" s="189"/>
      <c r="T631" s="190"/>
      <c r="AT631" s="184" t="s">
        <v>191</v>
      </c>
      <c r="AU631" s="184" t="s">
        <v>84</v>
      </c>
      <c r="AV631" s="13" t="s">
        <v>84</v>
      </c>
      <c r="AW631" s="13" t="s">
        <v>28</v>
      </c>
      <c r="AX631" s="13" t="s">
        <v>72</v>
      </c>
      <c r="AY631" s="184" t="s">
        <v>182</v>
      </c>
    </row>
    <row r="632" ht="11" customFormat="1" s="14">
      <c r="B632" s="191"/>
      <c r="D632" s="183" t="s">
        <v>191</v>
      </c>
      <c r="E632" s="192" t="s">
        <v>1</v>
      </c>
      <c r="F632" s="193" t="s">
        <v>543</v>
      </c>
      <c r="H632" s="194">
        <v>126</v>
      </c>
      <c r="I632" s="195"/>
      <c r="L632" s="191"/>
      <c r="M632" s="196"/>
      <c r="N632" s="197"/>
      <c r="O632" s="197"/>
      <c r="P632" s="197"/>
      <c r="Q632" s="197"/>
      <c r="R632" s="197"/>
      <c r="S632" s="197"/>
      <c r="T632" s="198"/>
      <c r="AT632" s="192" t="s">
        <v>191</v>
      </c>
      <c r="AU632" s="192" t="s">
        <v>84</v>
      </c>
      <c r="AV632" s="14" t="s">
        <v>89</v>
      </c>
      <c r="AW632" s="14" t="s">
        <v>28</v>
      </c>
      <c r="AX632" s="14" t="s">
        <v>72</v>
      </c>
      <c r="AY632" s="192" t="s">
        <v>182</v>
      </c>
    </row>
    <row r="633" ht="11" customFormat="1" s="13">
      <c r="B633" s="182"/>
      <c r="D633" s="183" t="s">
        <v>191</v>
      </c>
      <c r="E633" s="184" t="s">
        <v>1</v>
      </c>
      <c r="F633" s="185" t="s">
        <v>536</v>
      </c>
      <c r="H633" s="186">
        <v>126</v>
      </c>
      <c r="I633" s="187"/>
      <c r="L633" s="182"/>
      <c r="M633" s="188"/>
      <c r="N633" s="189"/>
      <c r="O633" s="189"/>
      <c r="P633" s="189"/>
      <c r="Q633" s="189"/>
      <c r="R633" s="189"/>
      <c r="S633" s="189"/>
      <c r="T633" s="190"/>
      <c r="AT633" s="184" t="s">
        <v>191</v>
      </c>
      <c r="AU633" s="184" t="s">
        <v>84</v>
      </c>
      <c r="AV633" s="13" t="s">
        <v>84</v>
      </c>
      <c r="AW633" s="13" t="s">
        <v>28</v>
      </c>
      <c r="AX633" s="13" t="s">
        <v>72</v>
      </c>
      <c r="AY633" s="184" t="s">
        <v>182</v>
      </c>
    </row>
    <row r="634" ht="11" customFormat="1" s="14">
      <c r="B634" s="191"/>
      <c r="D634" s="183" t="s">
        <v>191</v>
      </c>
      <c r="E634" s="192" t="s">
        <v>1</v>
      </c>
      <c r="F634" s="193" t="s">
        <v>544</v>
      </c>
      <c r="H634" s="194">
        <v>126</v>
      </c>
      <c r="I634" s="195"/>
      <c r="L634" s="191"/>
      <c r="M634" s="196"/>
      <c r="N634" s="197"/>
      <c r="O634" s="197"/>
      <c r="P634" s="197"/>
      <c r="Q634" s="197"/>
      <c r="R634" s="197"/>
      <c r="S634" s="197"/>
      <c r="T634" s="198"/>
      <c r="AT634" s="192" t="s">
        <v>191</v>
      </c>
      <c r="AU634" s="192" t="s">
        <v>84</v>
      </c>
      <c r="AV634" s="14" t="s">
        <v>89</v>
      </c>
      <c r="AW634" s="14" t="s">
        <v>28</v>
      </c>
      <c r="AX634" s="14" t="s">
        <v>72</v>
      </c>
      <c r="AY634" s="192" t="s">
        <v>182</v>
      </c>
    </row>
    <row r="635" ht="11" customFormat="1" s="13">
      <c r="B635" s="182"/>
      <c r="D635" s="183" t="s">
        <v>191</v>
      </c>
      <c r="E635" s="184" t="s">
        <v>1</v>
      </c>
      <c r="F635" s="185" t="s">
        <v>545</v>
      </c>
      <c r="H635" s="186">
        <v>104.9</v>
      </c>
      <c r="I635" s="187"/>
      <c r="L635" s="182"/>
      <c r="M635" s="188"/>
      <c r="N635" s="189"/>
      <c r="O635" s="189"/>
      <c r="P635" s="189"/>
      <c r="Q635" s="189"/>
      <c r="R635" s="189"/>
      <c r="S635" s="189"/>
      <c r="T635" s="190"/>
      <c r="AT635" s="184" t="s">
        <v>191</v>
      </c>
      <c r="AU635" s="184" t="s">
        <v>84</v>
      </c>
      <c r="AV635" s="13" t="s">
        <v>84</v>
      </c>
      <c r="AW635" s="13" t="s">
        <v>28</v>
      </c>
      <c r="AX635" s="13" t="s">
        <v>72</v>
      </c>
      <c r="AY635" s="184" t="s">
        <v>182</v>
      </c>
    </row>
    <row r="636" ht="11" customFormat="1" s="14">
      <c r="B636" s="191"/>
      <c r="D636" s="183" t="s">
        <v>191</v>
      </c>
      <c r="E636" s="192" t="s">
        <v>1</v>
      </c>
      <c r="F636" s="193" t="s">
        <v>546</v>
      </c>
      <c r="H636" s="194">
        <v>104.9</v>
      </c>
      <c r="I636" s="195"/>
      <c r="L636" s="191"/>
      <c r="M636" s="196"/>
      <c r="N636" s="197"/>
      <c r="O636" s="197"/>
      <c r="P636" s="197"/>
      <c r="Q636" s="197"/>
      <c r="R636" s="197"/>
      <c r="S636" s="197"/>
      <c r="T636" s="198"/>
      <c r="AT636" s="192" t="s">
        <v>191</v>
      </c>
      <c r="AU636" s="192" t="s">
        <v>84</v>
      </c>
      <c r="AV636" s="14" t="s">
        <v>89</v>
      </c>
      <c r="AW636" s="14" t="s">
        <v>28</v>
      </c>
      <c r="AX636" s="14" t="s">
        <v>72</v>
      </c>
      <c r="AY636" s="192" t="s">
        <v>182</v>
      </c>
    </row>
    <row r="637" ht="11" customFormat="1" s="13">
      <c r="B637" s="182"/>
      <c r="D637" s="183" t="s">
        <v>191</v>
      </c>
      <c r="E637" s="184" t="s">
        <v>1</v>
      </c>
      <c r="F637" s="185" t="s">
        <v>545</v>
      </c>
      <c r="H637" s="186">
        <v>104.9</v>
      </c>
      <c r="I637" s="187"/>
      <c r="L637" s="182"/>
      <c r="M637" s="188"/>
      <c r="N637" s="189"/>
      <c r="O637" s="189"/>
      <c r="P637" s="189"/>
      <c r="Q637" s="189"/>
      <c r="R637" s="189"/>
      <c r="S637" s="189"/>
      <c r="T637" s="190"/>
      <c r="AT637" s="184" t="s">
        <v>191</v>
      </c>
      <c r="AU637" s="184" t="s">
        <v>84</v>
      </c>
      <c r="AV637" s="13" t="s">
        <v>84</v>
      </c>
      <c r="AW637" s="13" t="s">
        <v>28</v>
      </c>
      <c r="AX637" s="13" t="s">
        <v>72</v>
      </c>
      <c r="AY637" s="184" t="s">
        <v>182</v>
      </c>
    </row>
    <row r="638" ht="11" customFormat="1" s="14">
      <c r="B638" s="191"/>
      <c r="D638" s="183" t="s">
        <v>191</v>
      </c>
      <c r="E638" s="192" t="s">
        <v>1</v>
      </c>
      <c r="F638" s="193" t="s">
        <v>547</v>
      </c>
      <c r="H638" s="194">
        <v>104.9</v>
      </c>
      <c r="I638" s="195"/>
      <c r="L638" s="191"/>
      <c r="M638" s="196"/>
      <c r="N638" s="197"/>
      <c r="O638" s="197"/>
      <c r="P638" s="197"/>
      <c r="Q638" s="197"/>
      <c r="R638" s="197"/>
      <c r="S638" s="197"/>
      <c r="T638" s="198"/>
      <c r="AT638" s="192" t="s">
        <v>191</v>
      </c>
      <c r="AU638" s="192" t="s">
        <v>84</v>
      </c>
      <c r="AV638" s="14" t="s">
        <v>89</v>
      </c>
      <c r="AW638" s="14" t="s">
        <v>28</v>
      </c>
      <c r="AX638" s="14" t="s">
        <v>72</v>
      </c>
      <c r="AY638" s="192" t="s">
        <v>182</v>
      </c>
    </row>
    <row r="639" ht="11" customFormat="1" s="13">
      <c r="B639" s="182"/>
      <c r="D639" s="183" t="s">
        <v>191</v>
      </c>
      <c r="E639" s="184" t="s">
        <v>1</v>
      </c>
      <c r="F639" s="185" t="s">
        <v>545</v>
      </c>
      <c r="H639" s="186">
        <v>104.9</v>
      </c>
      <c r="I639" s="187"/>
      <c r="L639" s="182"/>
      <c r="M639" s="188"/>
      <c r="N639" s="189"/>
      <c r="O639" s="189"/>
      <c r="P639" s="189"/>
      <c r="Q639" s="189"/>
      <c r="R639" s="189"/>
      <c r="S639" s="189"/>
      <c r="T639" s="190"/>
      <c r="AT639" s="184" t="s">
        <v>191</v>
      </c>
      <c r="AU639" s="184" t="s">
        <v>84</v>
      </c>
      <c r="AV639" s="13" t="s">
        <v>84</v>
      </c>
      <c r="AW639" s="13" t="s">
        <v>28</v>
      </c>
      <c r="AX639" s="13" t="s">
        <v>72</v>
      </c>
      <c r="AY639" s="184" t="s">
        <v>182</v>
      </c>
    </row>
    <row r="640" ht="11" customFormat="1" s="14">
      <c r="B640" s="191"/>
      <c r="D640" s="183" t="s">
        <v>191</v>
      </c>
      <c r="E640" s="192" t="s">
        <v>1</v>
      </c>
      <c r="F640" s="193" t="s">
        <v>548</v>
      </c>
      <c r="H640" s="194">
        <v>104.9</v>
      </c>
      <c r="I640" s="195"/>
      <c r="L640" s="191"/>
      <c r="M640" s="196"/>
      <c r="N640" s="197"/>
      <c r="O640" s="197"/>
      <c r="P640" s="197"/>
      <c r="Q640" s="197"/>
      <c r="R640" s="197"/>
      <c r="S640" s="197"/>
      <c r="T640" s="198"/>
      <c r="AT640" s="192" t="s">
        <v>191</v>
      </c>
      <c r="AU640" s="192" t="s">
        <v>84</v>
      </c>
      <c r="AV640" s="14" t="s">
        <v>89</v>
      </c>
      <c r="AW640" s="14" t="s">
        <v>28</v>
      </c>
      <c r="AX640" s="14" t="s">
        <v>72</v>
      </c>
      <c r="AY640" s="192" t="s">
        <v>182</v>
      </c>
    </row>
    <row r="641" ht="11" customFormat="1" s="15">
      <c r="B641" s="199"/>
      <c r="D641" s="183" t="s">
        <v>191</v>
      </c>
      <c r="E641" s="200" t="s">
        <v>1</v>
      </c>
      <c r="F641" s="201" t="s">
        <v>251</v>
      </c>
      <c r="H641" s="202">
        <v>1322.7000000000003</v>
      </c>
      <c r="I641" s="203"/>
      <c r="L641" s="199"/>
      <c r="M641" s="204"/>
      <c r="N641" s="205"/>
      <c r="O641" s="205"/>
      <c r="P641" s="205"/>
      <c r="Q641" s="205"/>
      <c r="R641" s="205"/>
      <c r="S641" s="205"/>
      <c r="T641" s="206"/>
      <c r="AT641" s="200" t="s">
        <v>191</v>
      </c>
      <c r="AU641" s="200" t="s">
        <v>84</v>
      </c>
      <c r="AV641" s="15" t="s">
        <v>189</v>
      </c>
      <c r="AW641" s="15" t="s">
        <v>28</v>
      </c>
      <c r="AX641" s="15" t="s">
        <v>79</v>
      </c>
      <c r="AY641" s="200" t="s">
        <v>182</v>
      </c>
    </row>
    <row r="642" customHeight="1" ht="22" customFormat="1" s="12">
      <c r="B642" s="154"/>
      <c r="D642" s="155" t="s">
        <v>71</v>
      </c>
      <c r="E642" s="165" t="s">
        <v>549</v>
      </c>
      <c r="F642" s="165" t="s">
        <v>550</v>
      </c>
      <c r="I642" s="157"/>
      <c r="J642" s="166">
        <f>BK642</f>
        <v>0</v>
      </c>
      <c r="L642" s="154"/>
      <c r="M642" s="159"/>
      <c r="N642" s="160"/>
      <c r="O642" s="160"/>
      <c r="P642" s="161">
        <f>SUM(P643:P664)</f>
        <v>0</v>
      </c>
      <c r="Q642" s="160"/>
      <c r="R642" s="161">
        <f>SUM(R643:R664)</f>
        <v>0</v>
      </c>
      <c r="S642" s="160"/>
      <c r="T642" s="162">
        <f>SUM(T643:T664)</f>
        <v>0.11046</v>
      </c>
      <c r="AR642" s="155" t="s">
        <v>84</v>
      </c>
      <c r="AT642" s="163" t="s">
        <v>71</v>
      </c>
      <c r="AU642" s="163" t="s">
        <v>79</v>
      </c>
      <c r="AY642" s="155" t="s">
        <v>182</v>
      </c>
      <c r="BK642" s="164">
        <f>SUM(BK643:BK664)</f>
        <v>0</v>
      </c>
    </row>
    <row r="643" customHeight="1" ht="16" customFormat="1" s="2">
      <c r="A643" s="33"/>
      <c r="B643" s="167"/>
      <c r="C643" s="168" t="s">
        <v>551</v>
      </c>
      <c r="D643" s="168" t="s">
        <v>185</v>
      </c>
      <c r="E643" s="169" t="s">
        <v>552</v>
      </c>
      <c r="F643" s="170" t="s">
        <v>553</v>
      </c>
      <c r="G643" s="171" t="s">
        <v>305</v>
      </c>
      <c r="H643" s="172">
        <v>23.94</v>
      </c>
      <c r="I643" s="173"/>
      <c r="J643" s="172">
        <f>ROUND(I643*H643,3)</f>
        <v>0</v>
      </c>
      <c r="K643" s="174"/>
      <c r="L643" s="34"/>
      <c r="M643" s="175" t="s">
        <v>1</v>
      </c>
      <c r="N643" s="176" t="s">
        <v>38</v>
      </c>
      <c r="O643" s="59"/>
      <c r="P643" s="177">
        <f>O643*H643</f>
        <v>0</v>
      </c>
      <c r="Q643" s="177">
        <v>0</v>
      </c>
      <c r="R643" s="177">
        <f>Q643*H643</f>
        <v>0</v>
      </c>
      <c r="S643" s="177">
        <v>1E-3</v>
      </c>
      <c r="T643" s="178">
        <f>S643*H643</f>
        <v>2.3940000000000003E-2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79" t="s">
        <v>468</v>
      </c>
      <c r="AT643" s="179" t="s">
        <v>185</v>
      </c>
      <c r="AU643" s="179" t="s">
        <v>84</v>
      </c>
      <c r="AY643" s="18" t="s">
        <v>182</v>
      </c>
      <c r="BE643" s="180">
        <f>IF(N643="základná",J643,0)</f>
        <v>0</v>
      </c>
      <c r="BF643" s="180">
        <f>IF(N643="znížená",J643,0)</f>
        <v>0</v>
      </c>
      <c r="BG643" s="180">
        <f>IF(N643="zákl. prenesená",J643,0)</f>
        <v>0</v>
      </c>
      <c r="BH643" s="180">
        <f>IF(N643="zníž. prenesená",J643,0)</f>
        <v>0</v>
      </c>
      <c r="BI643" s="180">
        <f>IF(N643="nulová",J643,0)</f>
        <v>0</v>
      </c>
      <c r="BJ643" s="18" t="s">
        <v>84</v>
      </c>
      <c r="BK643" s="181">
        <f>ROUND(I643*H643,3)</f>
        <v>0</v>
      </c>
      <c r="BL643" s="18" t="s">
        <v>468</v>
      </c>
      <c r="BM643" s="179" t="s">
        <v>554</v>
      </c>
    </row>
    <row r="644" ht="11" customFormat="1" s="13">
      <c r="B644" s="182"/>
      <c r="D644" s="183" t="s">
        <v>191</v>
      </c>
      <c r="E644" s="184" t="s">
        <v>1</v>
      </c>
      <c r="F644" s="185" t="s">
        <v>555</v>
      </c>
      <c r="H644" s="186">
        <v>23.94</v>
      </c>
      <c r="I644" s="187"/>
      <c r="L644" s="182"/>
      <c r="M644" s="188"/>
      <c r="N644" s="189"/>
      <c r="O644" s="189"/>
      <c r="P644" s="189"/>
      <c r="Q644" s="189"/>
      <c r="R644" s="189"/>
      <c r="S644" s="189"/>
      <c r="T644" s="190"/>
      <c r="AT644" s="184" t="s">
        <v>191</v>
      </c>
      <c r="AU644" s="184" t="s">
        <v>84</v>
      </c>
      <c r="AV644" s="13" t="s">
        <v>84</v>
      </c>
      <c r="AW644" s="13" t="s">
        <v>28</v>
      </c>
      <c r="AX644" s="13" t="s">
        <v>72</v>
      </c>
      <c r="AY644" s="184" t="s">
        <v>182</v>
      </c>
    </row>
    <row r="645" ht="11" customFormat="1" s="14">
      <c r="B645" s="191"/>
      <c r="D645" s="183" t="s">
        <v>191</v>
      </c>
      <c r="E645" s="192" t="s">
        <v>1</v>
      </c>
      <c r="F645" s="193" t="s">
        <v>556</v>
      </c>
      <c r="H645" s="194">
        <v>23.94</v>
      </c>
      <c r="I645" s="195"/>
      <c r="L645" s="191"/>
      <c r="M645" s="196"/>
      <c r="N645" s="197"/>
      <c r="O645" s="197"/>
      <c r="P645" s="197"/>
      <c r="Q645" s="197"/>
      <c r="R645" s="197"/>
      <c r="S645" s="197"/>
      <c r="T645" s="198"/>
      <c r="AT645" s="192" t="s">
        <v>191</v>
      </c>
      <c r="AU645" s="192" t="s">
        <v>84</v>
      </c>
      <c r="AV645" s="14" t="s">
        <v>89</v>
      </c>
      <c r="AW645" s="14" t="s">
        <v>28</v>
      </c>
      <c r="AX645" s="14" t="s">
        <v>72</v>
      </c>
      <c r="AY645" s="192" t="s">
        <v>182</v>
      </c>
    </row>
    <row r="646" ht="11" customFormat="1" s="15">
      <c r="B646" s="199"/>
      <c r="D646" s="183" t="s">
        <v>191</v>
      </c>
      <c r="E646" s="200" t="s">
        <v>1</v>
      </c>
      <c r="F646" s="201" t="s">
        <v>251</v>
      </c>
      <c r="H646" s="202">
        <v>23.94</v>
      </c>
      <c r="I646" s="203"/>
      <c r="L646" s="199"/>
      <c r="M646" s="204"/>
      <c r="N646" s="205"/>
      <c r="O646" s="205"/>
      <c r="P646" s="205"/>
      <c r="Q646" s="205"/>
      <c r="R646" s="205"/>
      <c r="S646" s="205"/>
      <c r="T646" s="206"/>
      <c r="AT646" s="200" t="s">
        <v>191</v>
      </c>
      <c r="AU646" s="200" t="s">
        <v>84</v>
      </c>
      <c r="AV646" s="15" t="s">
        <v>189</v>
      </c>
      <c r="AW646" s="15" t="s">
        <v>28</v>
      </c>
      <c r="AX646" s="15" t="s">
        <v>79</v>
      </c>
      <c r="AY646" s="200" t="s">
        <v>182</v>
      </c>
    </row>
    <row r="647" customHeight="1" ht="21" customFormat="1" s="2">
      <c r="A647" s="33"/>
      <c r="B647" s="167"/>
      <c r="C647" s="168" t="s">
        <v>557</v>
      </c>
      <c r="D647" s="168" t="s">
        <v>185</v>
      </c>
      <c r="E647" s="169" t="s">
        <v>558</v>
      </c>
      <c r="F647" s="170" t="s">
        <v>559</v>
      </c>
      <c r="G647" s="171" t="s">
        <v>305</v>
      </c>
      <c r="H647" s="172">
        <v>86.52</v>
      </c>
      <c r="I647" s="173"/>
      <c r="J647" s="172">
        <f>ROUND(I647*H647,3)</f>
        <v>0</v>
      </c>
      <c r="K647" s="174"/>
      <c r="L647" s="34"/>
      <c r="M647" s="175" t="s">
        <v>1</v>
      </c>
      <c r="N647" s="176" t="s">
        <v>38</v>
      </c>
      <c r="O647" s="59"/>
      <c r="P647" s="177">
        <f>O647*H647</f>
        <v>0</v>
      </c>
      <c r="Q647" s="177">
        <v>0</v>
      </c>
      <c r="R647" s="177">
        <f>Q647*H647</f>
        <v>0</v>
      </c>
      <c r="S647" s="177">
        <v>1E-3</v>
      </c>
      <c r="T647" s="178">
        <f>S647*H647</f>
        <v>8.652E-2</v>
      </c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R647" s="179" t="s">
        <v>468</v>
      </c>
      <c r="AT647" s="179" t="s">
        <v>185</v>
      </c>
      <c r="AU647" s="179" t="s">
        <v>84</v>
      </c>
      <c r="AY647" s="18" t="s">
        <v>182</v>
      </c>
      <c r="BE647" s="180">
        <f>IF(N647="základná",J647,0)</f>
        <v>0</v>
      </c>
      <c r="BF647" s="180">
        <f>IF(N647="znížená",J647,0)</f>
        <v>0</v>
      </c>
      <c r="BG647" s="180">
        <f>IF(N647="zákl. prenesená",J647,0)</f>
        <v>0</v>
      </c>
      <c r="BH647" s="180">
        <f>IF(N647="zníž. prenesená",J647,0)</f>
        <v>0</v>
      </c>
      <c r="BI647" s="180">
        <f>IF(N647="nulová",J647,0)</f>
        <v>0</v>
      </c>
      <c r="BJ647" s="18" t="s">
        <v>84</v>
      </c>
      <c r="BK647" s="181">
        <f>ROUND(I647*H647,3)</f>
        <v>0</v>
      </c>
      <c r="BL647" s="18" t="s">
        <v>468</v>
      </c>
      <c r="BM647" s="179" t="s">
        <v>560</v>
      </c>
    </row>
    <row r="648" ht="11" customFormat="1" s="13">
      <c r="B648" s="182"/>
      <c r="D648" s="183" t="s">
        <v>191</v>
      </c>
      <c r="E648" s="184" t="s">
        <v>1</v>
      </c>
      <c r="F648" s="185" t="s">
        <v>561</v>
      </c>
      <c r="H648" s="186">
        <v>14.03</v>
      </c>
      <c r="I648" s="187"/>
      <c r="L648" s="182"/>
      <c r="M648" s="188"/>
      <c r="N648" s="189"/>
      <c r="O648" s="189"/>
      <c r="P648" s="189"/>
      <c r="Q648" s="189"/>
      <c r="R648" s="189"/>
      <c r="S648" s="189"/>
      <c r="T648" s="190"/>
      <c r="AT648" s="184" t="s">
        <v>191</v>
      </c>
      <c r="AU648" s="184" t="s">
        <v>84</v>
      </c>
      <c r="AV648" s="13" t="s">
        <v>84</v>
      </c>
      <c r="AW648" s="13" t="s">
        <v>28</v>
      </c>
      <c r="AX648" s="13" t="s">
        <v>72</v>
      </c>
      <c r="AY648" s="184" t="s">
        <v>182</v>
      </c>
    </row>
    <row r="649" ht="11" customFormat="1" s="14">
      <c r="B649" s="191"/>
      <c r="D649" s="183" t="s">
        <v>191</v>
      </c>
      <c r="E649" s="192" t="s">
        <v>1</v>
      </c>
      <c r="F649" s="193" t="s">
        <v>562</v>
      </c>
      <c r="H649" s="194">
        <v>14.03</v>
      </c>
      <c r="I649" s="195"/>
      <c r="L649" s="191"/>
      <c r="M649" s="196"/>
      <c r="N649" s="197"/>
      <c r="O649" s="197"/>
      <c r="P649" s="197"/>
      <c r="Q649" s="197"/>
      <c r="R649" s="197"/>
      <c r="S649" s="197"/>
      <c r="T649" s="198"/>
      <c r="AT649" s="192" t="s">
        <v>191</v>
      </c>
      <c r="AU649" s="192" t="s">
        <v>84</v>
      </c>
      <c r="AV649" s="14" t="s">
        <v>89</v>
      </c>
      <c r="AW649" s="14" t="s">
        <v>28</v>
      </c>
      <c r="AX649" s="14" t="s">
        <v>72</v>
      </c>
      <c r="AY649" s="192" t="s">
        <v>182</v>
      </c>
    </row>
    <row r="650" ht="11" customFormat="1" s="13">
      <c r="B650" s="182"/>
      <c r="D650" s="183" t="s">
        <v>191</v>
      </c>
      <c r="E650" s="184" t="s">
        <v>1</v>
      </c>
      <c r="F650" s="185" t="s">
        <v>563</v>
      </c>
      <c r="H650" s="186">
        <v>7.6</v>
      </c>
      <c r="I650" s="187"/>
      <c r="L650" s="182"/>
      <c r="M650" s="188"/>
      <c r="N650" s="189"/>
      <c r="O650" s="189"/>
      <c r="P650" s="189"/>
      <c r="Q650" s="189"/>
      <c r="R650" s="189"/>
      <c r="S650" s="189"/>
      <c r="T650" s="190"/>
      <c r="AT650" s="184" t="s">
        <v>191</v>
      </c>
      <c r="AU650" s="184" t="s">
        <v>84</v>
      </c>
      <c r="AV650" s="13" t="s">
        <v>84</v>
      </c>
      <c r="AW650" s="13" t="s">
        <v>28</v>
      </c>
      <c r="AX650" s="13" t="s">
        <v>72</v>
      </c>
      <c r="AY650" s="184" t="s">
        <v>182</v>
      </c>
    </row>
    <row r="651" ht="11" customFormat="1" s="14">
      <c r="B651" s="191"/>
      <c r="D651" s="183" t="s">
        <v>191</v>
      </c>
      <c r="E651" s="192" t="s">
        <v>1</v>
      </c>
      <c r="F651" s="193" t="s">
        <v>564</v>
      </c>
      <c r="H651" s="194">
        <v>7.6</v>
      </c>
      <c r="I651" s="195"/>
      <c r="L651" s="191"/>
      <c r="M651" s="196"/>
      <c r="N651" s="197"/>
      <c r="O651" s="197"/>
      <c r="P651" s="197"/>
      <c r="Q651" s="197"/>
      <c r="R651" s="197"/>
      <c r="S651" s="197"/>
      <c r="T651" s="198"/>
      <c r="AT651" s="192" t="s">
        <v>191</v>
      </c>
      <c r="AU651" s="192" t="s">
        <v>84</v>
      </c>
      <c r="AV651" s="14" t="s">
        <v>89</v>
      </c>
      <c r="AW651" s="14" t="s">
        <v>28</v>
      </c>
      <c r="AX651" s="14" t="s">
        <v>72</v>
      </c>
      <c r="AY651" s="192" t="s">
        <v>182</v>
      </c>
    </row>
    <row r="652" ht="11" customFormat="1" s="13">
      <c r="B652" s="182"/>
      <c r="D652" s="183" t="s">
        <v>191</v>
      </c>
      <c r="E652" s="184" t="s">
        <v>1</v>
      </c>
      <c r="F652" s="185" t="s">
        <v>563</v>
      </c>
      <c r="H652" s="186">
        <v>7.6</v>
      </c>
      <c r="I652" s="187"/>
      <c r="L652" s="182"/>
      <c r="M652" s="188"/>
      <c r="N652" s="189"/>
      <c r="O652" s="189"/>
      <c r="P652" s="189"/>
      <c r="Q652" s="189"/>
      <c r="R652" s="189"/>
      <c r="S652" s="189"/>
      <c r="T652" s="190"/>
      <c r="AT652" s="184" t="s">
        <v>191</v>
      </c>
      <c r="AU652" s="184" t="s">
        <v>84</v>
      </c>
      <c r="AV652" s="13" t="s">
        <v>84</v>
      </c>
      <c r="AW652" s="13" t="s">
        <v>28</v>
      </c>
      <c r="AX652" s="13" t="s">
        <v>72</v>
      </c>
      <c r="AY652" s="184" t="s">
        <v>182</v>
      </c>
    </row>
    <row r="653" ht="11" customFormat="1" s="14">
      <c r="B653" s="191"/>
      <c r="D653" s="183" t="s">
        <v>191</v>
      </c>
      <c r="E653" s="192" t="s">
        <v>1</v>
      </c>
      <c r="F653" s="193" t="s">
        <v>565</v>
      </c>
      <c r="H653" s="194">
        <v>7.6</v>
      </c>
      <c r="I653" s="195"/>
      <c r="L653" s="191"/>
      <c r="M653" s="196"/>
      <c r="N653" s="197"/>
      <c r="O653" s="197"/>
      <c r="P653" s="197"/>
      <c r="Q653" s="197"/>
      <c r="R653" s="197"/>
      <c r="S653" s="197"/>
      <c r="T653" s="198"/>
      <c r="AT653" s="192" t="s">
        <v>191</v>
      </c>
      <c r="AU653" s="192" t="s">
        <v>84</v>
      </c>
      <c r="AV653" s="14" t="s">
        <v>89</v>
      </c>
      <c r="AW653" s="14" t="s">
        <v>28</v>
      </c>
      <c r="AX653" s="14" t="s">
        <v>72</v>
      </c>
      <c r="AY653" s="192" t="s">
        <v>182</v>
      </c>
    </row>
    <row r="654" ht="11" customFormat="1" s="13">
      <c r="B654" s="182"/>
      <c r="D654" s="183" t="s">
        <v>191</v>
      </c>
      <c r="E654" s="184" t="s">
        <v>1</v>
      </c>
      <c r="F654" s="185" t="s">
        <v>563</v>
      </c>
      <c r="H654" s="186">
        <v>7.6</v>
      </c>
      <c r="I654" s="187"/>
      <c r="L654" s="182"/>
      <c r="M654" s="188"/>
      <c r="N654" s="189"/>
      <c r="O654" s="189"/>
      <c r="P654" s="189"/>
      <c r="Q654" s="189"/>
      <c r="R654" s="189"/>
      <c r="S654" s="189"/>
      <c r="T654" s="190"/>
      <c r="AT654" s="184" t="s">
        <v>191</v>
      </c>
      <c r="AU654" s="184" t="s">
        <v>84</v>
      </c>
      <c r="AV654" s="13" t="s">
        <v>84</v>
      </c>
      <c r="AW654" s="13" t="s">
        <v>28</v>
      </c>
      <c r="AX654" s="13" t="s">
        <v>72</v>
      </c>
      <c r="AY654" s="184" t="s">
        <v>182</v>
      </c>
    </row>
    <row r="655" ht="11" customFormat="1" s="14">
      <c r="B655" s="191"/>
      <c r="D655" s="183" t="s">
        <v>191</v>
      </c>
      <c r="E655" s="192" t="s">
        <v>1</v>
      </c>
      <c r="F655" s="193" t="s">
        <v>566</v>
      </c>
      <c r="H655" s="194">
        <v>7.6</v>
      </c>
      <c r="I655" s="195"/>
      <c r="L655" s="191"/>
      <c r="M655" s="196"/>
      <c r="N655" s="197"/>
      <c r="O655" s="197"/>
      <c r="P655" s="197"/>
      <c r="Q655" s="197"/>
      <c r="R655" s="197"/>
      <c r="S655" s="197"/>
      <c r="T655" s="198"/>
      <c r="AT655" s="192" t="s">
        <v>191</v>
      </c>
      <c r="AU655" s="192" t="s">
        <v>84</v>
      </c>
      <c r="AV655" s="14" t="s">
        <v>89</v>
      </c>
      <c r="AW655" s="14" t="s">
        <v>28</v>
      </c>
      <c r="AX655" s="14" t="s">
        <v>72</v>
      </c>
      <c r="AY655" s="192" t="s">
        <v>182</v>
      </c>
    </row>
    <row r="656" ht="11" customFormat="1" s="13">
      <c r="B656" s="182"/>
      <c r="D656" s="183" t="s">
        <v>191</v>
      </c>
      <c r="E656" s="184" t="s">
        <v>1</v>
      </c>
      <c r="F656" s="185" t="s">
        <v>561</v>
      </c>
      <c r="H656" s="186">
        <v>14.03</v>
      </c>
      <c r="I656" s="187"/>
      <c r="L656" s="182"/>
      <c r="M656" s="188"/>
      <c r="N656" s="189"/>
      <c r="O656" s="189"/>
      <c r="P656" s="189"/>
      <c r="Q656" s="189"/>
      <c r="R656" s="189"/>
      <c r="S656" s="189"/>
      <c r="T656" s="190"/>
      <c r="AT656" s="184" t="s">
        <v>191</v>
      </c>
      <c r="AU656" s="184" t="s">
        <v>84</v>
      </c>
      <c r="AV656" s="13" t="s">
        <v>84</v>
      </c>
      <c r="AW656" s="13" t="s">
        <v>28</v>
      </c>
      <c r="AX656" s="13" t="s">
        <v>72</v>
      </c>
      <c r="AY656" s="184" t="s">
        <v>182</v>
      </c>
    </row>
    <row r="657" ht="11" customFormat="1" s="14">
      <c r="B657" s="191"/>
      <c r="D657" s="183" t="s">
        <v>191</v>
      </c>
      <c r="E657" s="192" t="s">
        <v>1</v>
      </c>
      <c r="F657" s="193" t="s">
        <v>567</v>
      </c>
      <c r="H657" s="194">
        <v>14.03</v>
      </c>
      <c r="I657" s="195"/>
      <c r="L657" s="191"/>
      <c r="M657" s="196"/>
      <c r="N657" s="197"/>
      <c r="O657" s="197"/>
      <c r="P657" s="197"/>
      <c r="Q657" s="197"/>
      <c r="R657" s="197"/>
      <c r="S657" s="197"/>
      <c r="T657" s="198"/>
      <c r="AT657" s="192" t="s">
        <v>191</v>
      </c>
      <c r="AU657" s="192" t="s">
        <v>84</v>
      </c>
      <c r="AV657" s="14" t="s">
        <v>89</v>
      </c>
      <c r="AW657" s="14" t="s">
        <v>28</v>
      </c>
      <c r="AX657" s="14" t="s">
        <v>72</v>
      </c>
      <c r="AY657" s="192" t="s">
        <v>182</v>
      </c>
    </row>
    <row r="658" ht="11" customFormat="1" s="13">
      <c r="B658" s="182"/>
      <c r="D658" s="183" t="s">
        <v>191</v>
      </c>
      <c r="E658" s="184" t="s">
        <v>1</v>
      </c>
      <c r="F658" s="185" t="s">
        <v>561</v>
      </c>
      <c r="H658" s="186">
        <v>14.03</v>
      </c>
      <c r="I658" s="187"/>
      <c r="L658" s="182"/>
      <c r="M658" s="188"/>
      <c r="N658" s="189"/>
      <c r="O658" s="189"/>
      <c r="P658" s="189"/>
      <c r="Q658" s="189"/>
      <c r="R658" s="189"/>
      <c r="S658" s="189"/>
      <c r="T658" s="190"/>
      <c r="AT658" s="184" t="s">
        <v>191</v>
      </c>
      <c r="AU658" s="184" t="s">
        <v>84</v>
      </c>
      <c r="AV658" s="13" t="s">
        <v>84</v>
      </c>
      <c r="AW658" s="13" t="s">
        <v>28</v>
      </c>
      <c r="AX658" s="13" t="s">
        <v>72</v>
      </c>
      <c r="AY658" s="184" t="s">
        <v>182</v>
      </c>
    </row>
    <row r="659" ht="11" customFormat="1" s="14">
      <c r="B659" s="191"/>
      <c r="D659" s="183" t="s">
        <v>191</v>
      </c>
      <c r="E659" s="192" t="s">
        <v>1</v>
      </c>
      <c r="F659" s="193" t="s">
        <v>568</v>
      </c>
      <c r="H659" s="194">
        <v>14.03</v>
      </c>
      <c r="I659" s="195"/>
      <c r="L659" s="191"/>
      <c r="M659" s="196"/>
      <c r="N659" s="197"/>
      <c r="O659" s="197"/>
      <c r="P659" s="197"/>
      <c r="Q659" s="197"/>
      <c r="R659" s="197"/>
      <c r="S659" s="197"/>
      <c r="T659" s="198"/>
      <c r="AT659" s="192" t="s">
        <v>191</v>
      </c>
      <c r="AU659" s="192" t="s">
        <v>84</v>
      </c>
      <c r="AV659" s="14" t="s">
        <v>89</v>
      </c>
      <c r="AW659" s="14" t="s">
        <v>28</v>
      </c>
      <c r="AX659" s="14" t="s">
        <v>72</v>
      </c>
      <c r="AY659" s="192" t="s">
        <v>182</v>
      </c>
    </row>
    <row r="660" ht="11" customFormat="1" s="13">
      <c r="B660" s="182"/>
      <c r="D660" s="183" t="s">
        <v>191</v>
      </c>
      <c r="E660" s="184" t="s">
        <v>1</v>
      </c>
      <c r="F660" s="185" t="s">
        <v>561</v>
      </c>
      <c r="H660" s="186">
        <v>14.03</v>
      </c>
      <c r="I660" s="187"/>
      <c r="L660" s="182"/>
      <c r="M660" s="188"/>
      <c r="N660" s="189"/>
      <c r="O660" s="189"/>
      <c r="P660" s="189"/>
      <c r="Q660" s="189"/>
      <c r="R660" s="189"/>
      <c r="S660" s="189"/>
      <c r="T660" s="190"/>
      <c r="AT660" s="184" t="s">
        <v>191</v>
      </c>
      <c r="AU660" s="184" t="s">
        <v>84</v>
      </c>
      <c r="AV660" s="13" t="s">
        <v>84</v>
      </c>
      <c r="AW660" s="13" t="s">
        <v>28</v>
      </c>
      <c r="AX660" s="13" t="s">
        <v>72</v>
      </c>
      <c r="AY660" s="184" t="s">
        <v>182</v>
      </c>
    </row>
    <row r="661" ht="11" customFormat="1" s="14">
      <c r="B661" s="191"/>
      <c r="D661" s="183" t="s">
        <v>191</v>
      </c>
      <c r="E661" s="192" t="s">
        <v>1</v>
      </c>
      <c r="F661" s="193" t="s">
        <v>569</v>
      </c>
      <c r="H661" s="194">
        <v>14.03</v>
      </c>
      <c r="I661" s="195"/>
      <c r="L661" s="191"/>
      <c r="M661" s="196"/>
      <c r="N661" s="197"/>
      <c r="O661" s="197"/>
      <c r="P661" s="197"/>
      <c r="Q661" s="197"/>
      <c r="R661" s="197"/>
      <c r="S661" s="197"/>
      <c r="T661" s="198"/>
      <c r="AT661" s="192" t="s">
        <v>191</v>
      </c>
      <c r="AU661" s="192" t="s">
        <v>84</v>
      </c>
      <c r="AV661" s="14" t="s">
        <v>89</v>
      </c>
      <c r="AW661" s="14" t="s">
        <v>28</v>
      </c>
      <c r="AX661" s="14" t="s">
        <v>72</v>
      </c>
      <c r="AY661" s="192" t="s">
        <v>182</v>
      </c>
    </row>
    <row r="662" ht="11" customFormat="1" s="13">
      <c r="B662" s="182"/>
      <c r="D662" s="183" t="s">
        <v>191</v>
      </c>
      <c r="E662" s="184" t="s">
        <v>1</v>
      </c>
      <c r="F662" s="185" t="s">
        <v>563</v>
      </c>
      <c r="H662" s="186">
        <v>7.6</v>
      </c>
      <c r="I662" s="187"/>
      <c r="L662" s="182"/>
      <c r="M662" s="188"/>
      <c r="N662" s="189"/>
      <c r="O662" s="189"/>
      <c r="P662" s="189"/>
      <c r="Q662" s="189"/>
      <c r="R662" s="189"/>
      <c r="S662" s="189"/>
      <c r="T662" s="190"/>
      <c r="AT662" s="184" t="s">
        <v>191</v>
      </c>
      <c r="AU662" s="184" t="s">
        <v>84</v>
      </c>
      <c r="AV662" s="13" t="s">
        <v>84</v>
      </c>
      <c r="AW662" s="13" t="s">
        <v>28</v>
      </c>
      <c r="AX662" s="13" t="s">
        <v>72</v>
      </c>
      <c r="AY662" s="184" t="s">
        <v>182</v>
      </c>
    </row>
    <row r="663" ht="11" customFormat="1" s="14">
      <c r="B663" s="191"/>
      <c r="D663" s="183" t="s">
        <v>191</v>
      </c>
      <c r="E663" s="192" t="s">
        <v>1</v>
      </c>
      <c r="F663" s="193" t="s">
        <v>570</v>
      </c>
      <c r="H663" s="194">
        <v>7.6</v>
      </c>
      <c r="I663" s="195"/>
      <c r="L663" s="191"/>
      <c r="M663" s="196"/>
      <c r="N663" s="197"/>
      <c r="O663" s="197"/>
      <c r="P663" s="197"/>
      <c r="Q663" s="197"/>
      <c r="R663" s="197"/>
      <c r="S663" s="197"/>
      <c r="T663" s="198"/>
      <c r="AT663" s="192" t="s">
        <v>191</v>
      </c>
      <c r="AU663" s="192" t="s">
        <v>84</v>
      </c>
      <c r="AV663" s="14" t="s">
        <v>89</v>
      </c>
      <c r="AW663" s="14" t="s">
        <v>28</v>
      </c>
      <c r="AX663" s="14" t="s">
        <v>72</v>
      </c>
      <c r="AY663" s="192" t="s">
        <v>182</v>
      </c>
    </row>
    <row r="664" ht="11" customFormat="1" s="15">
      <c r="B664" s="199"/>
      <c r="D664" s="183" t="s">
        <v>191</v>
      </c>
      <c r="E664" s="200" t="s">
        <v>1</v>
      </c>
      <c r="F664" s="201" t="s">
        <v>251</v>
      </c>
      <c r="H664" s="202">
        <v>86.52</v>
      </c>
      <c r="I664" s="203"/>
      <c r="L664" s="199"/>
      <c r="M664" s="204"/>
      <c r="N664" s="205"/>
      <c r="O664" s="205"/>
      <c r="P664" s="205"/>
      <c r="Q664" s="205"/>
      <c r="R664" s="205"/>
      <c r="S664" s="205"/>
      <c r="T664" s="206"/>
      <c r="AT664" s="200" t="s">
        <v>191</v>
      </c>
      <c r="AU664" s="200" t="s">
        <v>84</v>
      </c>
      <c r="AV664" s="15" t="s">
        <v>189</v>
      </c>
      <c r="AW664" s="15" t="s">
        <v>28</v>
      </c>
      <c r="AX664" s="15" t="s">
        <v>79</v>
      </c>
      <c r="AY664" s="200" t="s">
        <v>182</v>
      </c>
    </row>
    <row r="665" customHeight="1" ht="22" customFormat="1" s="12">
      <c r="B665" s="154"/>
      <c r="D665" s="155" t="s">
        <v>71</v>
      </c>
      <c r="E665" s="165" t="s">
        <v>571</v>
      </c>
      <c r="F665" s="165" t="s">
        <v>572</v>
      </c>
      <c r="I665" s="157"/>
      <c r="J665" s="166">
        <f>BK665</f>
        <v>0</v>
      </c>
      <c r="L665" s="154"/>
      <c r="M665" s="159"/>
      <c r="N665" s="160"/>
      <c r="O665" s="160"/>
      <c r="P665" s="161">
        <f>SUM(P666:P693)</f>
        <v>0</v>
      </c>
      <c r="Q665" s="160"/>
      <c r="R665" s="161">
        <f>SUM(R666:R693)</f>
        <v>6.235515</v>
      </c>
      <c r="S665" s="160"/>
      <c r="T665" s="162">
        <f>SUM(T666:T693)</f>
        <v>0</v>
      </c>
      <c r="AR665" s="155" t="s">
        <v>84</v>
      </c>
      <c r="AT665" s="163" t="s">
        <v>71</v>
      </c>
      <c r="AU665" s="163" t="s">
        <v>79</v>
      </c>
      <c r="AY665" s="155" t="s">
        <v>182</v>
      </c>
      <c r="BK665" s="164">
        <f>SUM(BK666:BK693)</f>
        <v>0</v>
      </c>
    </row>
    <row r="666" customHeight="1" ht="21" customFormat="1" s="2">
      <c r="A666" s="33"/>
      <c r="B666" s="167"/>
      <c r="C666" s="168" t="s">
        <v>573</v>
      </c>
      <c r="D666" s="168" t="s">
        <v>185</v>
      </c>
      <c r="E666" s="169" t="s">
        <v>574</v>
      </c>
      <c r="F666" s="170" t="s">
        <v>575</v>
      </c>
      <c r="G666" s="171" t="s">
        <v>305</v>
      </c>
      <c r="H666" s="172">
        <v>5329.5</v>
      </c>
      <c r="I666" s="173"/>
      <c r="J666" s="172">
        <f>ROUND(I666*H666,3)</f>
        <v>0</v>
      </c>
      <c r="K666" s="174"/>
      <c r="L666" s="34"/>
      <c r="M666" s="175" t="s">
        <v>1</v>
      </c>
      <c r="N666" s="176" t="s">
        <v>38</v>
      </c>
      <c r="O666" s="59"/>
      <c r="P666" s="177">
        <f>O666*H666</f>
        <v>0</v>
      </c>
      <c r="Q666" s="177">
        <v>1.17E-3</v>
      </c>
      <c r="R666" s="177">
        <f>Q666*H666</f>
        <v>6.235515</v>
      </c>
      <c r="S666" s="177">
        <v>0</v>
      </c>
      <c r="T666" s="178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79" t="s">
        <v>468</v>
      </c>
      <c r="AT666" s="179" t="s">
        <v>185</v>
      </c>
      <c r="AU666" s="179" t="s">
        <v>84</v>
      </c>
      <c r="AY666" s="18" t="s">
        <v>182</v>
      </c>
      <c r="BE666" s="180">
        <f>IF(N666="základná",J666,0)</f>
        <v>0</v>
      </c>
      <c r="BF666" s="180">
        <f>IF(N666="znížená",J666,0)</f>
        <v>0</v>
      </c>
      <c r="BG666" s="180">
        <f>IF(N666="zákl. prenesená",J666,0)</f>
        <v>0</v>
      </c>
      <c r="BH666" s="180">
        <f>IF(N666="zníž. prenesená",J666,0)</f>
        <v>0</v>
      </c>
      <c r="BI666" s="180">
        <f>IF(N666="nulová",J666,0)</f>
        <v>0</v>
      </c>
      <c r="BJ666" s="18" t="s">
        <v>84</v>
      </c>
      <c r="BK666" s="181">
        <f>ROUND(I666*H666,3)</f>
        <v>0</v>
      </c>
      <c r="BL666" s="18" t="s">
        <v>468</v>
      </c>
      <c r="BM666" s="179" t="s">
        <v>576</v>
      </c>
    </row>
    <row r="667" ht="11" customFormat="1" s="13">
      <c r="B667" s="182"/>
      <c r="D667" s="183" t="s">
        <v>191</v>
      </c>
      <c r="E667" s="184" t="s">
        <v>1</v>
      </c>
      <c r="F667" s="185" t="s">
        <v>577</v>
      </c>
      <c r="H667" s="186">
        <v>445</v>
      </c>
      <c r="I667" s="187"/>
      <c r="L667" s="182"/>
      <c r="M667" s="188"/>
      <c r="N667" s="189"/>
      <c r="O667" s="189"/>
      <c r="P667" s="189"/>
      <c r="Q667" s="189"/>
      <c r="R667" s="189"/>
      <c r="S667" s="189"/>
      <c r="T667" s="190"/>
      <c r="AT667" s="184" t="s">
        <v>191</v>
      </c>
      <c r="AU667" s="184" t="s">
        <v>84</v>
      </c>
      <c r="AV667" s="13" t="s">
        <v>84</v>
      </c>
      <c r="AW667" s="13" t="s">
        <v>28</v>
      </c>
      <c r="AX667" s="13" t="s">
        <v>72</v>
      </c>
      <c r="AY667" s="184" t="s">
        <v>182</v>
      </c>
    </row>
    <row r="668" ht="11" customFormat="1" s="14">
      <c r="B668" s="191"/>
      <c r="D668" s="183" t="s">
        <v>191</v>
      </c>
      <c r="E668" s="192" t="s">
        <v>1</v>
      </c>
      <c r="F668" s="193" t="s">
        <v>578</v>
      </c>
      <c r="H668" s="194">
        <v>445</v>
      </c>
      <c r="I668" s="195"/>
      <c r="L668" s="191"/>
      <c r="M668" s="196"/>
      <c r="N668" s="197"/>
      <c r="O668" s="197"/>
      <c r="P668" s="197"/>
      <c r="Q668" s="197"/>
      <c r="R668" s="197"/>
      <c r="S668" s="197"/>
      <c r="T668" s="198"/>
      <c r="AT668" s="192" t="s">
        <v>191</v>
      </c>
      <c r="AU668" s="192" t="s">
        <v>84</v>
      </c>
      <c r="AV668" s="14" t="s">
        <v>89</v>
      </c>
      <c r="AW668" s="14" t="s">
        <v>28</v>
      </c>
      <c r="AX668" s="14" t="s">
        <v>72</v>
      </c>
      <c r="AY668" s="192" t="s">
        <v>182</v>
      </c>
    </row>
    <row r="669" ht="11" customFormat="1" s="13">
      <c r="B669" s="182"/>
      <c r="D669" s="183" t="s">
        <v>191</v>
      </c>
      <c r="E669" s="184" t="s">
        <v>1</v>
      </c>
      <c r="F669" s="185" t="s">
        <v>579</v>
      </c>
      <c r="H669" s="186">
        <v>437</v>
      </c>
      <c r="I669" s="187"/>
      <c r="L669" s="182"/>
      <c r="M669" s="188"/>
      <c r="N669" s="189"/>
      <c r="O669" s="189"/>
      <c r="P669" s="189"/>
      <c r="Q669" s="189"/>
      <c r="R669" s="189"/>
      <c r="S669" s="189"/>
      <c r="T669" s="190"/>
      <c r="AT669" s="184" t="s">
        <v>191</v>
      </c>
      <c r="AU669" s="184" t="s">
        <v>84</v>
      </c>
      <c r="AV669" s="13" t="s">
        <v>84</v>
      </c>
      <c r="AW669" s="13" t="s">
        <v>28</v>
      </c>
      <c r="AX669" s="13" t="s">
        <v>72</v>
      </c>
      <c r="AY669" s="184" t="s">
        <v>182</v>
      </c>
    </row>
    <row r="670" ht="11" customFormat="1" s="14">
      <c r="B670" s="191"/>
      <c r="D670" s="183" t="s">
        <v>191</v>
      </c>
      <c r="E670" s="192" t="s">
        <v>1</v>
      </c>
      <c r="F670" s="193" t="s">
        <v>580</v>
      </c>
      <c r="H670" s="194">
        <v>437</v>
      </c>
      <c r="I670" s="195"/>
      <c r="L670" s="191"/>
      <c r="M670" s="196"/>
      <c r="N670" s="197"/>
      <c r="O670" s="197"/>
      <c r="P670" s="197"/>
      <c r="Q670" s="197"/>
      <c r="R670" s="197"/>
      <c r="S670" s="197"/>
      <c r="T670" s="198"/>
      <c r="AT670" s="192" t="s">
        <v>191</v>
      </c>
      <c r="AU670" s="192" t="s">
        <v>84</v>
      </c>
      <c r="AV670" s="14" t="s">
        <v>89</v>
      </c>
      <c r="AW670" s="14" t="s">
        <v>28</v>
      </c>
      <c r="AX670" s="14" t="s">
        <v>72</v>
      </c>
      <c r="AY670" s="192" t="s">
        <v>182</v>
      </c>
    </row>
    <row r="671" ht="11" customFormat="1" s="13">
      <c r="B671" s="182"/>
      <c r="D671" s="183" t="s">
        <v>191</v>
      </c>
      <c r="E671" s="184" t="s">
        <v>1</v>
      </c>
      <c r="F671" s="185" t="s">
        <v>581</v>
      </c>
      <c r="H671" s="186">
        <v>393</v>
      </c>
      <c r="I671" s="187"/>
      <c r="L671" s="182"/>
      <c r="M671" s="188"/>
      <c r="N671" s="189"/>
      <c r="O671" s="189"/>
      <c r="P671" s="189"/>
      <c r="Q671" s="189"/>
      <c r="R671" s="189"/>
      <c r="S671" s="189"/>
      <c r="T671" s="190"/>
      <c r="AT671" s="184" t="s">
        <v>191</v>
      </c>
      <c r="AU671" s="184" t="s">
        <v>84</v>
      </c>
      <c r="AV671" s="13" t="s">
        <v>84</v>
      </c>
      <c r="AW671" s="13" t="s">
        <v>28</v>
      </c>
      <c r="AX671" s="13" t="s">
        <v>72</v>
      </c>
      <c r="AY671" s="184" t="s">
        <v>182</v>
      </c>
    </row>
    <row r="672" ht="11" customFormat="1" s="14">
      <c r="B672" s="191"/>
      <c r="D672" s="183" t="s">
        <v>191</v>
      </c>
      <c r="E672" s="192" t="s">
        <v>1</v>
      </c>
      <c r="F672" s="193" t="s">
        <v>582</v>
      </c>
      <c r="H672" s="194">
        <v>393</v>
      </c>
      <c r="I672" s="195"/>
      <c r="L672" s="191"/>
      <c r="M672" s="196"/>
      <c r="N672" s="197"/>
      <c r="O672" s="197"/>
      <c r="P672" s="197"/>
      <c r="Q672" s="197"/>
      <c r="R672" s="197"/>
      <c r="S672" s="197"/>
      <c r="T672" s="198"/>
      <c r="AT672" s="192" t="s">
        <v>191</v>
      </c>
      <c r="AU672" s="192" t="s">
        <v>84</v>
      </c>
      <c r="AV672" s="14" t="s">
        <v>89</v>
      </c>
      <c r="AW672" s="14" t="s">
        <v>28</v>
      </c>
      <c r="AX672" s="14" t="s">
        <v>72</v>
      </c>
      <c r="AY672" s="192" t="s">
        <v>182</v>
      </c>
    </row>
    <row r="673" ht="11" customFormat="1" s="13">
      <c r="B673" s="182"/>
      <c r="D673" s="183" t="s">
        <v>191</v>
      </c>
      <c r="E673" s="184" t="s">
        <v>1</v>
      </c>
      <c r="F673" s="185" t="s">
        <v>583</v>
      </c>
      <c r="H673" s="186">
        <v>412</v>
      </c>
      <c r="I673" s="187"/>
      <c r="L673" s="182"/>
      <c r="M673" s="188"/>
      <c r="N673" s="189"/>
      <c r="O673" s="189"/>
      <c r="P673" s="189"/>
      <c r="Q673" s="189"/>
      <c r="R673" s="189"/>
      <c r="S673" s="189"/>
      <c r="T673" s="190"/>
      <c r="AT673" s="184" t="s">
        <v>191</v>
      </c>
      <c r="AU673" s="184" t="s">
        <v>84</v>
      </c>
      <c r="AV673" s="13" t="s">
        <v>84</v>
      </c>
      <c r="AW673" s="13" t="s">
        <v>28</v>
      </c>
      <c r="AX673" s="13" t="s">
        <v>72</v>
      </c>
      <c r="AY673" s="184" t="s">
        <v>182</v>
      </c>
    </row>
    <row r="674" ht="11" customFormat="1" s="14">
      <c r="B674" s="191"/>
      <c r="D674" s="183" t="s">
        <v>191</v>
      </c>
      <c r="E674" s="192" t="s">
        <v>1</v>
      </c>
      <c r="F674" s="193" t="s">
        <v>584</v>
      </c>
      <c r="H674" s="194">
        <v>412</v>
      </c>
      <c r="I674" s="195"/>
      <c r="L674" s="191"/>
      <c r="M674" s="196"/>
      <c r="N674" s="197"/>
      <c r="O674" s="197"/>
      <c r="P674" s="197"/>
      <c r="Q674" s="197"/>
      <c r="R674" s="197"/>
      <c r="S674" s="197"/>
      <c r="T674" s="198"/>
      <c r="AT674" s="192" t="s">
        <v>191</v>
      </c>
      <c r="AU674" s="192" t="s">
        <v>84</v>
      </c>
      <c r="AV674" s="14" t="s">
        <v>89</v>
      </c>
      <c r="AW674" s="14" t="s">
        <v>28</v>
      </c>
      <c r="AX674" s="14" t="s">
        <v>72</v>
      </c>
      <c r="AY674" s="192" t="s">
        <v>182</v>
      </c>
    </row>
    <row r="675" ht="11" customFormat="1" s="13">
      <c r="B675" s="182"/>
      <c r="D675" s="183" t="s">
        <v>191</v>
      </c>
      <c r="E675" s="184" t="s">
        <v>1</v>
      </c>
      <c r="F675" s="185" t="s">
        <v>585</v>
      </c>
      <c r="H675" s="186">
        <v>452</v>
      </c>
      <c r="I675" s="187"/>
      <c r="L675" s="182"/>
      <c r="M675" s="188"/>
      <c r="N675" s="189"/>
      <c r="O675" s="189"/>
      <c r="P675" s="189"/>
      <c r="Q675" s="189"/>
      <c r="R675" s="189"/>
      <c r="S675" s="189"/>
      <c r="T675" s="190"/>
      <c r="AT675" s="184" t="s">
        <v>191</v>
      </c>
      <c r="AU675" s="184" t="s">
        <v>84</v>
      </c>
      <c r="AV675" s="13" t="s">
        <v>84</v>
      </c>
      <c r="AW675" s="13" t="s">
        <v>28</v>
      </c>
      <c r="AX675" s="13" t="s">
        <v>72</v>
      </c>
      <c r="AY675" s="184" t="s">
        <v>182</v>
      </c>
    </row>
    <row r="676" ht="11" customFormat="1" s="14">
      <c r="B676" s="191"/>
      <c r="D676" s="183" t="s">
        <v>191</v>
      </c>
      <c r="E676" s="192" t="s">
        <v>1</v>
      </c>
      <c r="F676" s="193" t="s">
        <v>586</v>
      </c>
      <c r="H676" s="194">
        <v>452</v>
      </c>
      <c r="I676" s="195"/>
      <c r="L676" s="191"/>
      <c r="M676" s="196"/>
      <c r="N676" s="197"/>
      <c r="O676" s="197"/>
      <c r="P676" s="197"/>
      <c r="Q676" s="197"/>
      <c r="R676" s="197"/>
      <c r="S676" s="197"/>
      <c r="T676" s="198"/>
      <c r="AT676" s="192" t="s">
        <v>191</v>
      </c>
      <c r="AU676" s="192" t="s">
        <v>84</v>
      </c>
      <c r="AV676" s="14" t="s">
        <v>89</v>
      </c>
      <c r="AW676" s="14" t="s">
        <v>28</v>
      </c>
      <c r="AX676" s="14" t="s">
        <v>72</v>
      </c>
      <c r="AY676" s="192" t="s">
        <v>182</v>
      </c>
    </row>
    <row r="677" ht="11" customFormat="1" s="13">
      <c r="B677" s="182"/>
      <c r="D677" s="183" t="s">
        <v>191</v>
      </c>
      <c r="E677" s="184" t="s">
        <v>1</v>
      </c>
      <c r="F677" s="185" t="s">
        <v>587</v>
      </c>
      <c r="H677" s="186">
        <v>450</v>
      </c>
      <c r="I677" s="187"/>
      <c r="L677" s="182"/>
      <c r="M677" s="188"/>
      <c r="N677" s="189"/>
      <c r="O677" s="189"/>
      <c r="P677" s="189"/>
      <c r="Q677" s="189"/>
      <c r="R677" s="189"/>
      <c r="S677" s="189"/>
      <c r="T677" s="190"/>
      <c r="AT677" s="184" t="s">
        <v>191</v>
      </c>
      <c r="AU677" s="184" t="s">
        <v>84</v>
      </c>
      <c r="AV677" s="13" t="s">
        <v>84</v>
      </c>
      <c r="AW677" s="13" t="s">
        <v>28</v>
      </c>
      <c r="AX677" s="13" t="s">
        <v>72</v>
      </c>
      <c r="AY677" s="184" t="s">
        <v>182</v>
      </c>
    </row>
    <row r="678" ht="11" customFormat="1" s="14">
      <c r="B678" s="191"/>
      <c r="D678" s="183" t="s">
        <v>191</v>
      </c>
      <c r="E678" s="192" t="s">
        <v>1</v>
      </c>
      <c r="F678" s="193" t="s">
        <v>588</v>
      </c>
      <c r="H678" s="194">
        <v>450</v>
      </c>
      <c r="I678" s="195"/>
      <c r="L678" s="191"/>
      <c r="M678" s="196"/>
      <c r="N678" s="197"/>
      <c r="O678" s="197"/>
      <c r="P678" s="197"/>
      <c r="Q678" s="197"/>
      <c r="R678" s="197"/>
      <c r="S678" s="197"/>
      <c r="T678" s="198"/>
      <c r="AT678" s="192" t="s">
        <v>191</v>
      </c>
      <c r="AU678" s="192" t="s">
        <v>84</v>
      </c>
      <c r="AV678" s="14" t="s">
        <v>89</v>
      </c>
      <c r="AW678" s="14" t="s">
        <v>28</v>
      </c>
      <c r="AX678" s="14" t="s">
        <v>72</v>
      </c>
      <c r="AY678" s="192" t="s">
        <v>182</v>
      </c>
    </row>
    <row r="679" ht="11" customFormat="1" s="13">
      <c r="B679" s="182"/>
      <c r="D679" s="183" t="s">
        <v>191</v>
      </c>
      <c r="E679" s="184" t="s">
        <v>1</v>
      </c>
      <c r="F679" s="185" t="s">
        <v>589</v>
      </c>
      <c r="H679" s="186">
        <v>384</v>
      </c>
      <c r="I679" s="187"/>
      <c r="L679" s="182"/>
      <c r="M679" s="188"/>
      <c r="N679" s="189"/>
      <c r="O679" s="189"/>
      <c r="P679" s="189"/>
      <c r="Q679" s="189"/>
      <c r="R679" s="189"/>
      <c r="S679" s="189"/>
      <c r="T679" s="190"/>
      <c r="AT679" s="184" t="s">
        <v>191</v>
      </c>
      <c r="AU679" s="184" t="s">
        <v>84</v>
      </c>
      <c r="AV679" s="13" t="s">
        <v>84</v>
      </c>
      <c r="AW679" s="13" t="s">
        <v>28</v>
      </c>
      <c r="AX679" s="13" t="s">
        <v>72</v>
      </c>
      <c r="AY679" s="184" t="s">
        <v>182</v>
      </c>
    </row>
    <row r="680" ht="11" customFormat="1" s="14">
      <c r="B680" s="191"/>
      <c r="D680" s="183" t="s">
        <v>191</v>
      </c>
      <c r="E680" s="192" t="s">
        <v>1</v>
      </c>
      <c r="F680" s="193" t="s">
        <v>590</v>
      </c>
      <c r="H680" s="194">
        <v>384</v>
      </c>
      <c r="I680" s="195"/>
      <c r="L680" s="191"/>
      <c r="M680" s="196"/>
      <c r="N680" s="197"/>
      <c r="O680" s="197"/>
      <c r="P680" s="197"/>
      <c r="Q680" s="197"/>
      <c r="R680" s="197"/>
      <c r="S680" s="197"/>
      <c r="T680" s="198"/>
      <c r="AT680" s="192" t="s">
        <v>191</v>
      </c>
      <c r="AU680" s="192" t="s">
        <v>84</v>
      </c>
      <c r="AV680" s="14" t="s">
        <v>89</v>
      </c>
      <c r="AW680" s="14" t="s">
        <v>28</v>
      </c>
      <c r="AX680" s="14" t="s">
        <v>72</v>
      </c>
      <c r="AY680" s="192" t="s">
        <v>182</v>
      </c>
    </row>
    <row r="681" ht="11" customFormat="1" s="13">
      <c r="B681" s="182"/>
      <c r="D681" s="183" t="s">
        <v>191</v>
      </c>
      <c r="E681" s="184" t="s">
        <v>1</v>
      </c>
      <c r="F681" s="185" t="s">
        <v>591</v>
      </c>
      <c r="H681" s="186">
        <v>472.5</v>
      </c>
      <c r="I681" s="187"/>
      <c r="L681" s="182"/>
      <c r="M681" s="188"/>
      <c r="N681" s="189"/>
      <c r="O681" s="189"/>
      <c r="P681" s="189"/>
      <c r="Q681" s="189"/>
      <c r="R681" s="189"/>
      <c r="S681" s="189"/>
      <c r="T681" s="190"/>
      <c r="AT681" s="184" t="s">
        <v>191</v>
      </c>
      <c r="AU681" s="184" t="s">
        <v>84</v>
      </c>
      <c r="AV681" s="13" t="s">
        <v>84</v>
      </c>
      <c r="AW681" s="13" t="s">
        <v>28</v>
      </c>
      <c r="AX681" s="13" t="s">
        <v>72</v>
      </c>
      <c r="AY681" s="184" t="s">
        <v>182</v>
      </c>
    </row>
    <row r="682" ht="11" customFormat="1" s="14">
      <c r="B682" s="191"/>
      <c r="D682" s="183" t="s">
        <v>191</v>
      </c>
      <c r="E682" s="192" t="s">
        <v>1</v>
      </c>
      <c r="F682" s="193" t="s">
        <v>592</v>
      </c>
      <c r="H682" s="194">
        <v>472.5</v>
      </c>
      <c r="I682" s="195"/>
      <c r="L682" s="191"/>
      <c r="M682" s="196"/>
      <c r="N682" s="197"/>
      <c r="O682" s="197"/>
      <c r="P682" s="197"/>
      <c r="Q682" s="197"/>
      <c r="R682" s="197"/>
      <c r="S682" s="197"/>
      <c r="T682" s="198"/>
      <c r="AT682" s="192" t="s">
        <v>191</v>
      </c>
      <c r="AU682" s="192" t="s">
        <v>84</v>
      </c>
      <c r="AV682" s="14" t="s">
        <v>89</v>
      </c>
      <c r="AW682" s="14" t="s">
        <v>28</v>
      </c>
      <c r="AX682" s="14" t="s">
        <v>72</v>
      </c>
      <c r="AY682" s="192" t="s">
        <v>182</v>
      </c>
    </row>
    <row r="683" ht="11" customFormat="1" s="13">
      <c r="B683" s="182"/>
      <c r="D683" s="183" t="s">
        <v>191</v>
      </c>
      <c r="E683" s="184" t="s">
        <v>1</v>
      </c>
      <c r="F683" s="185" t="s">
        <v>593</v>
      </c>
      <c r="H683" s="186">
        <v>447</v>
      </c>
      <c r="I683" s="187"/>
      <c r="L683" s="182"/>
      <c r="M683" s="188"/>
      <c r="N683" s="189"/>
      <c r="O683" s="189"/>
      <c r="P683" s="189"/>
      <c r="Q683" s="189"/>
      <c r="R683" s="189"/>
      <c r="S683" s="189"/>
      <c r="T683" s="190"/>
      <c r="AT683" s="184" t="s">
        <v>191</v>
      </c>
      <c r="AU683" s="184" t="s">
        <v>84</v>
      </c>
      <c r="AV683" s="13" t="s">
        <v>84</v>
      </c>
      <c r="AW683" s="13" t="s">
        <v>28</v>
      </c>
      <c r="AX683" s="13" t="s">
        <v>72</v>
      </c>
      <c r="AY683" s="184" t="s">
        <v>182</v>
      </c>
    </row>
    <row r="684" ht="11" customFormat="1" s="14">
      <c r="B684" s="191"/>
      <c r="D684" s="183" t="s">
        <v>191</v>
      </c>
      <c r="E684" s="192" t="s">
        <v>1</v>
      </c>
      <c r="F684" s="193" t="s">
        <v>594</v>
      </c>
      <c r="H684" s="194">
        <v>447</v>
      </c>
      <c r="I684" s="195"/>
      <c r="L684" s="191"/>
      <c r="M684" s="196"/>
      <c r="N684" s="197"/>
      <c r="O684" s="197"/>
      <c r="P684" s="197"/>
      <c r="Q684" s="197"/>
      <c r="R684" s="197"/>
      <c r="S684" s="197"/>
      <c r="T684" s="198"/>
      <c r="AT684" s="192" t="s">
        <v>191</v>
      </c>
      <c r="AU684" s="192" t="s">
        <v>84</v>
      </c>
      <c r="AV684" s="14" t="s">
        <v>89</v>
      </c>
      <c r="AW684" s="14" t="s">
        <v>28</v>
      </c>
      <c r="AX684" s="14" t="s">
        <v>72</v>
      </c>
      <c r="AY684" s="192" t="s">
        <v>182</v>
      </c>
    </row>
    <row r="685" ht="11" customFormat="1" s="13">
      <c r="B685" s="182"/>
      <c r="D685" s="183" t="s">
        <v>191</v>
      </c>
      <c r="E685" s="184" t="s">
        <v>1</v>
      </c>
      <c r="F685" s="185" t="s">
        <v>595</v>
      </c>
      <c r="H685" s="186">
        <v>295</v>
      </c>
      <c r="I685" s="187"/>
      <c r="L685" s="182"/>
      <c r="M685" s="188"/>
      <c r="N685" s="189"/>
      <c r="O685" s="189"/>
      <c r="P685" s="189"/>
      <c r="Q685" s="189"/>
      <c r="R685" s="189"/>
      <c r="S685" s="189"/>
      <c r="T685" s="190"/>
      <c r="AT685" s="184" t="s">
        <v>191</v>
      </c>
      <c r="AU685" s="184" t="s">
        <v>84</v>
      </c>
      <c r="AV685" s="13" t="s">
        <v>84</v>
      </c>
      <c r="AW685" s="13" t="s">
        <v>28</v>
      </c>
      <c r="AX685" s="13" t="s">
        <v>72</v>
      </c>
      <c r="AY685" s="184" t="s">
        <v>182</v>
      </c>
    </row>
    <row r="686" ht="11" customFormat="1" s="14">
      <c r="B686" s="191"/>
      <c r="D686" s="183" t="s">
        <v>191</v>
      </c>
      <c r="E686" s="192" t="s">
        <v>1</v>
      </c>
      <c r="F686" s="193" t="s">
        <v>596</v>
      </c>
      <c r="H686" s="194">
        <v>295</v>
      </c>
      <c r="I686" s="195"/>
      <c r="L686" s="191"/>
      <c r="M686" s="196"/>
      <c r="N686" s="197"/>
      <c r="O686" s="197"/>
      <c r="P686" s="197"/>
      <c r="Q686" s="197"/>
      <c r="R686" s="197"/>
      <c r="S686" s="197"/>
      <c r="T686" s="198"/>
      <c r="AT686" s="192" t="s">
        <v>191</v>
      </c>
      <c r="AU686" s="192" t="s">
        <v>84</v>
      </c>
      <c r="AV686" s="14" t="s">
        <v>89</v>
      </c>
      <c r="AW686" s="14" t="s">
        <v>28</v>
      </c>
      <c r="AX686" s="14" t="s">
        <v>72</v>
      </c>
      <c r="AY686" s="192" t="s">
        <v>182</v>
      </c>
    </row>
    <row r="687" ht="11" customFormat="1" s="13">
      <c r="B687" s="182"/>
      <c r="D687" s="183" t="s">
        <v>191</v>
      </c>
      <c r="E687" s="184" t="s">
        <v>1</v>
      </c>
      <c r="F687" s="185" t="s">
        <v>597</v>
      </c>
      <c r="H687" s="186">
        <v>308</v>
      </c>
      <c r="I687" s="187"/>
      <c r="L687" s="182"/>
      <c r="M687" s="188"/>
      <c r="N687" s="189"/>
      <c r="O687" s="189"/>
      <c r="P687" s="189"/>
      <c r="Q687" s="189"/>
      <c r="R687" s="189"/>
      <c r="S687" s="189"/>
      <c r="T687" s="190"/>
      <c r="AT687" s="184" t="s">
        <v>191</v>
      </c>
      <c r="AU687" s="184" t="s">
        <v>84</v>
      </c>
      <c r="AV687" s="13" t="s">
        <v>84</v>
      </c>
      <c r="AW687" s="13" t="s">
        <v>28</v>
      </c>
      <c r="AX687" s="13" t="s">
        <v>72</v>
      </c>
      <c r="AY687" s="184" t="s">
        <v>182</v>
      </c>
    </row>
    <row r="688" ht="11" customFormat="1" s="14">
      <c r="B688" s="191"/>
      <c r="D688" s="183" t="s">
        <v>191</v>
      </c>
      <c r="E688" s="192" t="s">
        <v>1</v>
      </c>
      <c r="F688" s="193" t="s">
        <v>598</v>
      </c>
      <c r="H688" s="194">
        <v>308</v>
      </c>
      <c r="I688" s="195"/>
      <c r="L688" s="191"/>
      <c r="M688" s="196"/>
      <c r="N688" s="197"/>
      <c r="O688" s="197"/>
      <c r="P688" s="197"/>
      <c r="Q688" s="197"/>
      <c r="R688" s="197"/>
      <c r="S688" s="197"/>
      <c r="T688" s="198"/>
      <c r="AT688" s="192" t="s">
        <v>191</v>
      </c>
      <c r="AU688" s="192" t="s">
        <v>84</v>
      </c>
      <c r="AV688" s="14" t="s">
        <v>89</v>
      </c>
      <c r="AW688" s="14" t="s">
        <v>28</v>
      </c>
      <c r="AX688" s="14" t="s">
        <v>72</v>
      </c>
      <c r="AY688" s="192" t="s">
        <v>182</v>
      </c>
    </row>
    <row r="689" ht="11" customFormat="1" s="13">
      <c r="B689" s="182"/>
      <c r="D689" s="183" t="s">
        <v>191</v>
      </c>
      <c r="E689" s="184" t="s">
        <v>1</v>
      </c>
      <c r="F689" s="185" t="s">
        <v>597</v>
      </c>
      <c r="H689" s="186">
        <v>308</v>
      </c>
      <c r="I689" s="187"/>
      <c r="L689" s="182"/>
      <c r="M689" s="188"/>
      <c r="N689" s="189"/>
      <c r="O689" s="189"/>
      <c r="P689" s="189"/>
      <c r="Q689" s="189"/>
      <c r="R689" s="189"/>
      <c r="S689" s="189"/>
      <c r="T689" s="190"/>
      <c r="AT689" s="184" t="s">
        <v>191</v>
      </c>
      <c r="AU689" s="184" t="s">
        <v>84</v>
      </c>
      <c r="AV689" s="13" t="s">
        <v>84</v>
      </c>
      <c r="AW689" s="13" t="s">
        <v>28</v>
      </c>
      <c r="AX689" s="13" t="s">
        <v>72</v>
      </c>
      <c r="AY689" s="184" t="s">
        <v>182</v>
      </c>
    </row>
    <row r="690" ht="11" customFormat="1" s="14">
      <c r="B690" s="191"/>
      <c r="D690" s="183" t="s">
        <v>191</v>
      </c>
      <c r="E690" s="192" t="s">
        <v>1</v>
      </c>
      <c r="F690" s="193" t="s">
        <v>599</v>
      </c>
      <c r="H690" s="194">
        <v>308</v>
      </c>
      <c r="I690" s="195"/>
      <c r="L690" s="191"/>
      <c r="M690" s="196"/>
      <c r="N690" s="197"/>
      <c r="O690" s="197"/>
      <c r="P690" s="197"/>
      <c r="Q690" s="197"/>
      <c r="R690" s="197"/>
      <c r="S690" s="197"/>
      <c r="T690" s="198"/>
      <c r="AT690" s="192" t="s">
        <v>191</v>
      </c>
      <c r="AU690" s="192" t="s">
        <v>84</v>
      </c>
      <c r="AV690" s="14" t="s">
        <v>89</v>
      </c>
      <c r="AW690" s="14" t="s">
        <v>28</v>
      </c>
      <c r="AX690" s="14" t="s">
        <v>72</v>
      </c>
      <c r="AY690" s="192" t="s">
        <v>182</v>
      </c>
    </row>
    <row r="691" ht="11" customFormat="1" s="13">
      <c r="B691" s="182"/>
      <c r="D691" s="183" t="s">
        <v>191</v>
      </c>
      <c r="E691" s="184" t="s">
        <v>1</v>
      </c>
      <c r="F691" s="185" t="s">
        <v>600</v>
      </c>
      <c r="H691" s="186">
        <v>526</v>
      </c>
      <c r="I691" s="187"/>
      <c r="L691" s="182"/>
      <c r="M691" s="188"/>
      <c r="N691" s="189"/>
      <c r="O691" s="189"/>
      <c r="P691" s="189"/>
      <c r="Q691" s="189"/>
      <c r="R691" s="189"/>
      <c r="S691" s="189"/>
      <c r="T691" s="190"/>
      <c r="AT691" s="184" t="s">
        <v>191</v>
      </c>
      <c r="AU691" s="184" t="s">
        <v>84</v>
      </c>
      <c r="AV691" s="13" t="s">
        <v>84</v>
      </c>
      <c r="AW691" s="13" t="s">
        <v>28</v>
      </c>
      <c r="AX691" s="13" t="s">
        <v>72</v>
      </c>
      <c r="AY691" s="184" t="s">
        <v>182</v>
      </c>
    </row>
    <row r="692" ht="11" customFormat="1" s="14">
      <c r="B692" s="191"/>
      <c r="D692" s="183" t="s">
        <v>191</v>
      </c>
      <c r="E692" s="192" t="s">
        <v>1</v>
      </c>
      <c r="F692" s="193" t="s">
        <v>601</v>
      </c>
      <c r="H692" s="194">
        <v>526</v>
      </c>
      <c r="I692" s="195"/>
      <c r="L692" s="191"/>
      <c r="M692" s="196"/>
      <c r="N692" s="197"/>
      <c r="O692" s="197"/>
      <c r="P692" s="197"/>
      <c r="Q692" s="197"/>
      <c r="R692" s="197"/>
      <c r="S692" s="197"/>
      <c r="T692" s="198"/>
      <c r="AT692" s="192" t="s">
        <v>191</v>
      </c>
      <c r="AU692" s="192" t="s">
        <v>84</v>
      </c>
      <c r="AV692" s="14" t="s">
        <v>89</v>
      </c>
      <c r="AW692" s="14" t="s">
        <v>28</v>
      </c>
      <c r="AX692" s="14" t="s">
        <v>72</v>
      </c>
      <c r="AY692" s="192" t="s">
        <v>182</v>
      </c>
    </row>
    <row r="693" ht="11" customFormat="1" s="15">
      <c r="B693" s="199"/>
      <c r="D693" s="183" t="s">
        <v>191</v>
      </c>
      <c r="E693" s="200" t="s">
        <v>1</v>
      </c>
      <c r="F693" s="201" t="s">
        <v>251</v>
      </c>
      <c r="H693" s="202">
        <v>5329.5</v>
      </c>
      <c r="I693" s="203"/>
      <c r="L693" s="199"/>
      <c r="M693" s="204"/>
      <c r="N693" s="205"/>
      <c r="O693" s="205"/>
      <c r="P693" s="205"/>
      <c r="Q693" s="205"/>
      <c r="R693" s="205"/>
      <c r="S693" s="205"/>
      <c r="T693" s="206"/>
      <c r="AT693" s="200" t="s">
        <v>191</v>
      </c>
      <c r="AU693" s="200" t="s">
        <v>84</v>
      </c>
      <c r="AV693" s="15" t="s">
        <v>189</v>
      </c>
      <c r="AW693" s="15" t="s">
        <v>28</v>
      </c>
      <c r="AX693" s="15" t="s">
        <v>79</v>
      </c>
      <c r="AY693" s="200" t="s">
        <v>182</v>
      </c>
    </row>
    <row r="694" customHeight="1" ht="25" customFormat="1" s="12">
      <c r="B694" s="154"/>
      <c r="D694" s="155" t="s">
        <v>71</v>
      </c>
      <c r="E694" s="156" t="s">
        <v>602</v>
      </c>
      <c r="F694" s="156" t="s">
        <v>603</v>
      </c>
      <c r="I694" s="157"/>
      <c r="J694" s="158">
        <f>BK694</f>
        <v>0</v>
      </c>
      <c r="L694" s="154"/>
      <c r="M694" s="159"/>
      <c r="N694" s="160"/>
      <c r="O694" s="160"/>
      <c r="P694" s="161">
        <f>P695</f>
        <v>0</v>
      </c>
      <c r="Q694" s="160"/>
      <c r="R694" s="161">
        <f>R695</f>
        <v>0</v>
      </c>
      <c r="S694" s="160"/>
      <c r="T694" s="162">
        <f>T695</f>
        <v>1.4016E-2</v>
      </c>
      <c r="AR694" s="155" t="s">
        <v>89</v>
      </c>
      <c r="AT694" s="163" t="s">
        <v>71</v>
      </c>
      <c r="AU694" s="163" t="s">
        <v>72</v>
      </c>
      <c r="AY694" s="155" t="s">
        <v>182</v>
      </c>
      <c r="BK694" s="164">
        <f>BK695</f>
        <v>0</v>
      </c>
    </row>
    <row r="695" customHeight="1" ht="22" customFormat="1" s="12">
      <c r="B695" s="154"/>
      <c r="D695" s="155" t="s">
        <v>71</v>
      </c>
      <c r="E695" s="165" t="s">
        <v>604</v>
      </c>
      <c r="F695" s="165" t="s">
        <v>605</v>
      </c>
      <c r="I695" s="157"/>
      <c r="J695" s="166">
        <f>BK695</f>
        <v>0</v>
      </c>
      <c r="L695" s="154"/>
      <c r="M695" s="159"/>
      <c r="N695" s="160"/>
      <c r="O695" s="160"/>
      <c r="P695" s="161">
        <f>SUM(P696:P736)</f>
        <v>0</v>
      </c>
      <c r="Q695" s="160"/>
      <c r="R695" s="161">
        <f>SUM(R696:R736)</f>
        <v>0</v>
      </c>
      <c r="S695" s="160"/>
      <c r="T695" s="162">
        <f>SUM(T696:T736)</f>
        <v>1.4016E-2</v>
      </c>
      <c r="AR695" s="155" t="s">
        <v>89</v>
      </c>
      <c r="AT695" s="163" t="s">
        <v>71</v>
      </c>
      <c r="AU695" s="163" t="s">
        <v>79</v>
      </c>
      <c r="AY695" s="155" t="s">
        <v>182</v>
      </c>
      <c r="BK695" s="164">
        <f>SUM(BK696:BK736)</f>
        <v>0</v>
      </c>
    </row>
    <row r="696" customHeight="1" ht="33" customFormat="1" s="2">
      <c r="A696" s="33"/>
      <c r="B696" s="167"/>
      <c r="C696" s="168" t="s">
        <v>606</v>
      </c>
      <c r="D696" s="168" t="s">
        <v>185</v>
      </c>
      <c r="E696" s="169" t="s">
        <v>607</v>
      </c>
      <c r="F696" s="170" t="s">
        <v>608</v>
      </c>
      <c r="G696" s="171" t="s">
        <v>609</v>
      </c>
      <c r="H696" s="172">
        <v>87.6</v>
      </c>
      <c r="I696" s="173"/>
      <c r="J696" s="172">
        <f>ROUND(I696*H696,3)</f>
        <v>0</v>
      </c>
      <c r="K696" s="174"/>
      <c r="L696" s="34"/>
      <c r="M696" s="175" t="s">
        <v>1</v>
      </c>
      <c r="N696" s="176" t="s">
        <v>38</v>
      </c>
      <c r="O696" s="59"/>
      <c r="P696" s="177">
        <f>O696*H696</f>
        <v>0</v>
      </c>
      <c r="Q696" s="177">
        <v>0</v>
      </c>
      <c r="R696" s="177">
        <f>Q696*H696</f>
        <v>0</v>
      </c>
      <c r="S696" s="177">
        <v>1.6E-4</v>
      </c>
      <c r="T696" s="178">
        <f>S696*H696</f>
        <v>1.4016E-2</v>
      </c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R696" s="179" t="s">
        <v>610</v>
      </c>
      <c r="AT696" s="179" t="s">
        <v>185</v>
      </c>
      <c r="AU696" s="179" t="s">
        <v>84</v>
      </c>
      <c r="AY696" s="18" t="s">
        <v>182</v>
      </c>
      <c r="BE696" s="180">
        <f>IF(N696="základná",J696,0)</f>
        <v>0</v>
      </c>
      <c r="BF696" s="180">
        <f>IF(N696="znížená",J696,0)</f>
        <v>0</v>
      </c>
      <c r="BG696" s="180">
        <f>IF(N696="zákl. prenesená",J696,0)</f>
        <v>0</v>
      </c>
      <c r="BH696" s="180">
        <f>IF(N696="zníž. prenesená",J696,0)</f>
        <v>0</v>
      </c>
      <c r="BI696" s="180">
        <f>IF(N696="nulová",J696,0)</f>
        <v>0</v>
      </c>
      <c r="BJ696" s="18" t="s">
        <v>84</v>
      </c>
      <c r="BK696" s="181">
        <f>ROUND(I696*H696,3)</f>
        <v>0</v>
      </c>
      <c r="BL696" s="18" t="s">
        <v>610</v>
      </c>
      <c r="BM696" s="179" t="s">
        <v>611</v>
      </c>
    </row>
    <row r="697" ht="11" customFormat="1" s="13">
      <c r="B697" s="182"/>
      <c r="D697" s="183" t="s">
        <v>191</v>
      </c>
      <c r="E697" s="184" t="s">
        <v>1</v>
      </c>
      <c r="F697" s="185" t="s">
        <v>612</v>
      </c>
      <c r="H697" s="186">
        <v>29.2</v>
      </c>
      <c r="I697" s="187"/>
      <c r="L697" s="182"/>
      <c r="M697" s="188"/>
      <c r="N697" s="189"/>
      <c r="O697" s="189"/>
      <c r="P697" s="189"/>
      <c r="Q697" s="189"/>
      <c r="R697" s="189"/>
      <c r="S697" s="189"/>
      <c r="T697" s="190"/>
      <c r="AT697" s="184" t="s">
        <v>191</v>
      </c>
      <c r="AU697" s="184" t="s">
        <v>84</v>
      </c>
      <c r="AV697" s="13" t="s">
        <v>84</v>
      </c>
      <c r="AW697" s="13" t="s">
        <v>28</v>
      </c>
      <c r="AX697" s="13" t="s">
        <v>72</v>
      </c>
      <c r="AY697" s="184" t="s">
        <v>182</v>
      </c>
    </row>
    <row r="698" ht="11" customFormat="1" s="14">
      <c r="B698" s="191"/>
      <c r="D698" s="183" t="s">
        <v>191</v>
      </c>
      <c r="E698" s="192" t="s">
        <v>1</v>
      </c>
      <c r="F698" s="193" t="s">
        <v>613</v>
      </c>
      <c r="H698" s="194">
        <v>29.2</v>
      </c>
      <c r="I698" s="195"/>
      <c r="L698" s="191"/>
      <c r="M698" s="196"/>
      <c r="N698" s="197"/>
      <c r="O698" s="197"/>
      <c r="P698" s="197"/>
      <c r="Q698" s="197"/>
      <c r="R698" s="197"/>
      <c r="S698" s="197"/>
      <c r="T698" s="198"/>
      <c r="AT698" s="192" t="s">
        <v>191</v>
      </c>
      <c r="AU698" s="192" t="s">
        <v>84</v>
      </c>
      <c r="AV698" s="14" t="s">
        <v>89</v>
      </c>
      <c r="AW698" s="14" t="s">
        <v>28</v>
      </c>
      <c r="AX698" s="14" t="s">
        <v>72</v>
      </c>
      <c r="AY698" s="192" t="s">
        <v>182</v>
      </c>
    </row>
    <row r="699" ht="11" customFormat="1" s="13">
      <c r="B699" s="182"/>
      <c r="D699" s="183" t="s">
        <v>191</v>
      </c>
      <c r="E699" s="184" t="s">
        <v>1</v>
      </c>
      <c r="F699" s="185" t="s">
        <v>612</v>
      </c>
      <c r="H699" s="186">
        <v>29.2</v>
      </c>
      <c r="I699" s="187"/>
      <c r="L699" s="182"/>
      <c r="M699" s="188"/>
      <c r="N699" s="189"/>
      <c r="O699" s="189"/>
      <c r="P699" s="189"/>
      <c r="Q699" s="189"/>
      <c r="R699" s="189"/>
      <c r="S699" s="189"/>
      <c r="T699" s="190"/>
      <c r="AT699" s="184" t="s">
        <v>191</v>
      </c>
      <c r="AU699" s="184" t="s">
        <v>84</v>
      </c>
      <c r="AV699" s="13" t="s">
        <v>84</v>
      </c>
      <c r="AW699" s="13" t="s">
        <v>28</v>
      </c>
      <c r="AX699" s="13" t="s">
        <v>72</v>
      </c>
      <c r="AY699" s="184" t="s">
        <v>182</v>
      </c>
    </row>
    <row r="700" ht="11" customFormat="1" s="14">
      <c r="B700" s="191"/>
      <c r="D700" s="183" t="s">
        <v>191</v>
      </c>
      <c r="E700" s="192" t="s">
        <v>1</v>
      </c>
      <c r="F700" s="193" t="s">
        <v>614</v>
      </c>
      <c r="H700" s="194">
        <v>29.2</v>
      </c>
      <c r="I700" s="195"/>
      <c r="L700" s="191"/>
      <c r="M700" s="196"/>
      <c r="N700" s="197"/>
      <c r="O700" s="197"/>
      <c r="P700" s="197"/>
      <c r="Q700" s="197"/>
      <c r="R700" s="197"/>
      <c r="S700" s="197"/>
      <c r="T700" s="198"/>
      <c r="AT700" s="192" t="s">
        <v>191</v>
      </c>
      <c r="AU700" s="192" t="s">
        <v>84</v>
      </c>
      <c r="AV700" s="14" t="s">
        <v>89</v>
      </c>
      <c r="AW700" s="14" t="s">
        <v>28</v>
      </c>
      <c r="AX700" s="14" t="s">
        <v>72</v>
      </c>
      <c r="AY700" s="192" t="s">
        <v>182</v>
      </c>
    </row>
    <row r="701" ht="11" customFormat="1" s="13">
      <c r="B701" s="182"/>
      <c r="D701" s="183" t="s">
        <v>191</v>
      </c>
      <c r="E701" s="184" t="s">
        <v>1</v>
      </c>
      <c r="F701" s="185" t="s">
        <v>612</v>
      </c>
      <c r="H701" s="186">
        <v>29.2</v>
      </c>
      <c r="I701" s="187"/>
      <c r="L701" s="182"/>
      <c r="M701" s="188"/>
      <c r="N701" s="189"/>
      <c r="O701" s="189"/>
      <c r="P701" s="189"/>
      <c r="Q701" s="189"/>
      <c r="R701" s="189"/>
      <c r="S701" s="189"/>
      <c r="T701" s="190"/>
      <c r="AT701" s="184" t="s">
        <v>191</v>
      </c>
      <c r="AU701" s="184" t="s">
        <v>84</v>
      </c>
      <c r="AV701" s="13" t="s">
        <v>84</v>
      </c>
      <c r="AW701" s="13" t="s">
        <v>28</v>
      </c>
      <c r="AX701" s="13" t="s">
        <v>72</v>
      </c>
      <c r="AY701" s="184" t="s">
        <v>182</v>
      </c>
    </row>
    <row r="702" ht="11" customFormat="1" s="14">
      <c r="B702" s="191"/>
      <c r="D702" s="183" t="s">
        <v>191</v>
      </c>
      <c r="E702" s="192" t="s">
        <v>1</v>
      </c>
      <c r="F702" s="193" t="s">
        <v>615</v>
      </c>
      <c r="H702" s="194">
        <v>29.2</v>
      </c>
      <c r="I702" s="195"/>
      <c r="L702" s="191"/>
      <c r="M702" s="196"/>
      <c r="N702" s="197"/>
      <c r="O702" s="197"/>
      <c r="P702" s="197"/>
      <c r="Q702" s="197"/>
      <c r="R702" s="197"/>
      <c r="S702" s="197"/>
      <c r="T702" s="198"/>
      <c r="AT702" s="192" t="s">
        <v>191</v>
      </c>
      <c r="AU702" s="192" t="s">
        <v>84</v>
      </c>
      <c r="AV702" s="14" t="s">
        <v>89</v>
      </c>
      <c r="AW702" s="14" t="s">
        <v>28</v>
      </c>
      <c r="AX702" s="14" t="s">
        <v>72</v>
      </c>
      <c r="AY702" s="192" t="s">
        <v>182</v>
      </c>
    </row>
    <row r="703" ht="11" customFormat="1" s="15">
      <c r="B703" s="199"/>
      <c r="D703" s="183" t="s">
        <v>191</v>
      </c>
      <c r="E703" s="200" t="s">
        <v>1</v>
      </c>
      <c r="F703" s="201" t="s">
        <v>251</v>
      </c>
      <c r="H703" s="202">
        <v>87.6</v>
      </c>
      <c r="I703" s="203"/>
      <c r="L703" s="199"/>
      <c r="M703" s="204"/>
      <c r="N703" s="205"/>
      <c r="O703" s="205"/>
      <c r="P703" s="205"/>
      <c r="Q703" s="205"/>
      <c r="R703" s="205"/>
      <c r="S703" s="205"/>
      <c r="T703" s="206"/>
      <c r="AT703" s="200" t="s">
        <v>191</v>
      </c>
      <c r="AU703" s="200" t="s">
        <v>84</v>
      </c>
      <c r="AV703" s="15" t="s">
        <v>189</v>
      </c>
      <c r="AW703" s="15" t="s">
        <v>28</v>
      </c>
      <c r="AX703" s="15" t="s">
        <v>79</v>
      </c>
      <c r="AY703" s="200" t="s">
        <v>182</v>
      </c>
    </row>
    <row r="704" customHeight="1" ht="16" customFormat="1" s="2">
      <c r="A704" s="33"/>
      <c r="B704" s="167"/>
      <c r="C704" s="168" t="s">
        <v>616</v>
      </c>
      <c r="D704" s="168" t="s">
        <v>185</v>
      </c>
      <c r="E704" s="169" t="s">
        <v>617</v>
      </c>
      <c r="F704" s="170" t="s">
        <v>618</v>
      </c>
      <c r="G704" s="171" t="s">
        <v>327</v>
      </c>
      <c r="H704" s="172">
        <v>96</v>
      </c>
      <c r="I704" s="173"/>
      <c r="J704" s="172">
        <f>ROUND(I704*H704,3)</f>
        <v>0</v>
      </c>
      <c r="K704" s="174"/>
      <c r="L704" s="34"/>
      <c r="M704" s="175" t="s">
        <v>1</v>
      </c>
      <c r="N704" s="176" t="s">
        <v>38</v>
      </c>
      <c r="O704" s="59"/>
      <c r="P704" s="177">
        <f>O704*H704</f>
        <v>0</v>
      </c>
      <c r="Q704" s="177">
        <v>0</v>
      </c>
      <c r="R704" s="177">
        <f>Q704*H704</f>
        <v>0</v>
      </c>
      <c r="S704" s="177">
        <v>0</v>
      </c>
      <c r="T704" s="178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79" t="s">
        <v>610</v>
      </c>
      <c r="AT704" s="179" t="s">
        <v>185</v>
      </c>
      <c r="AU704" s="179" t="s">
        <v>84</v>
      </c>
      <c r="AY704" s="18" t="s">
        <v>182</v>
      </c>
      <c r="BE704" s="180">
        <f>IF(N704="základná",J704,0)</f>
        <v>0</v>
      </c>
      <c r="BF704" s="180">
        <f>IF(N704="znížená",J704,0)</f>
        <v>0</v>
      </c>
      <c r="BG704" s="180">
        <f>IF(N704="zákl. prenesená",J704,0)</f>
        <v>0</v>
      </c>
      <c r="BH704" s="180">
        <f>IF(N704="zníž. prenesená",J704,0)</f>
        <v>0</v>
      </c>
      <c r="BI704" s="180">
        <f>IF(N704="nulová",J704,0)</f>
        <v>0</v>
      </c>
      <c r="BJ704" s="18" t="s">
        <v>84</v>
      </c>
      <c r="BK704" s="181">
        <f>ROUND(I704*H704,3)</f>
        <v>0</v>
      </c>
      <c r="BL704" s="18" t="s">
        <v>610</v>
      </c>
      <c r="BM704" s="179" t="s">
        <v>619</v>
      </c>
    </row>
    <row r="705" ht="11" customFormat="1" s="13">
      <c r="B705" s="182"/>
      <c r="D705" s="183" t="s">
        <v>191</v>
      </c>
      <c r="E705" s="184" t="s">
        <v>1</v>
      </c>
      <c r="F705" s="185" t="s">
        <v>620</v>
      </c>
      <c r="H705" s="186">
        <v>32</v>
      </c>
      <c r="I705" s="187"/>
      <c r="L705" s="182"/>
      <c r="M705" s="188"/>
      <c r="N705" s="189"/>
      <c r="O705" s="189"/>
      <c r="P705" s="189"/>
      <c r="Q705" s="189"/>
      <c r="R705" s="189"/>
      <c r="S705" s="189"/>
      <c r="T705" s="190"/>
      <c r="AT705" s="184" t="s">
        <v>191</v>
      </c>
      <c r="AU705" s="184" t="s">
        <v>84</v>
      </c>
      <c r="AV705" s="13" t="s">
        <v>84</v>
      </c>
      <c r="AW705" s="13" t="s">
        <v>28</v>
      </c>
      <c r="AX705" s="13" t="s">
        <v>72</v>
      </c>
      <c r="AY705" s="184" t="s">
        <v>182</v>
      </c>
    </row>
    <row r="706" ht="11" customFormat="1" s="14">
      <c r="B706" s="191"/>
      <c r="D706" s="183" t="s">
        <v>191</v>
      </c>
      <c r="E706" s="192" t="s">
        <v>1</v>
      </c>
      <c r="F706" s="193" t="s">
        <v>621</v>
      </c>
      <c r="H706" s="194">
        <v>32</v>
      </c>
      <c r="I706" s="195"/>
      <c r="L706" s="191"/>
      <c r="M706" s="196"/>
      <c r="N706" s="197"/>
      <c r="O706" s="197"/>
      <c r="P706" s="197"/>
      <c r="Q706" s="197"/>
      <c r="R706" s="197"/>
      <c r="S706" s="197"/>
      <c r="T706" s="198"/>
      <c r="AT706" s="192" t="s">
        <v>191</v>
      </c>
      <c r="AU706" s="192" t="s">
        <v>84</v>
      </c>
      <c r="AV706" s="14" t="s">
        <v>89</v>
      </c>
      <c r="AW706" s="14" t="s">
        <v>28</v>
      </c>
      <c r="AX706" s="14" t="s">
        <v>72</v>
      </c>
      <c r="AY706" s="192" t="s">
        <v>182</v>
      </c>
    </row>
    <row r="707" ht="11" customFormat="1" s="13">
      <c r="B707" s="182"/>
      <c r="D707" s="183" t="s">
        <v>191</v>
      </c>
      <c r="E707" s="184" t="s">
        <v>1</v>
      </c>
      <c r="F707" s="185" t="s">
        <v>620</v>
      </c>
      <c r="H707" s="186">
        <v>32</v>
      </c>
      <c r="I707" s="187"/>
      <c r="L707" s="182"/>
      <c r="M707" s="188"/>
      <c r="N707" s="189"/>
      <c r="O707" s="189"/>
      <c r="P707" s="189"/>
      <c r="Q707" s="189"/>
      <c r="R707" s="189"/>
      <c r="S707" s="189"/>
      <c r="T707" s="190"/>
      <c r="AT707" s="184" t="s">
        <v>191</v>
      </c>
      <c r="AU707" s="184" t="s">
        <v>84</v>
      </c>
      <c r="AV707" s="13" t="s">
        <v>84</v>
      </c>
      <c r="AW707" s="13" t="s">
        <v>28</v>
      </c>
      <c r="AX707" s="13" t="s">
        <v>72</v>
      </c>
      <c r="AY707" s="184" t="s">
        <v>182</v>
      </c>
    </row>
    <row r="708" ht="11" customFormat="1" s="14">
      <c r="B708" s="191"/>
      <c r="D708" s="183" t="s">
        <v>191</v>
      </c>
      <c r="E708" s="192" t="s">
        <v>1</v>
      </c>
      <c r="F708" s="193" t="s">
        <v>622</v>
      </c>
      <c r="H708" s="194">
        <v>32</v>
      </c>
      <c r="I708" s="195"/>
      <c r="L708" s="191"/>
      <c r="M708" s="196"/>
      <c r="N708" s="197"/>
      <c r="O708" s="197"/>
      <c r="P708" s="197"/>
      <c r="Q708" s="197"/>
      <c r="R708" s="197"/>
      <c r="S708" s="197"/>
      <c r="T708" s="198"/>
      <c r="AT708" s="192" t="s">
        <v>191</v>
      </c>
      <c r="AU708" s="192" t="s">
        <v>84</v>
      </c>
      <c r="AV708" s="14" t="s">
        <v>89</v>
      </c>
      <c r="AW708" s="14" t="s">
        <v>28</v>
      </c>
      <c r="AX708" s="14" t="s">
        <v>72</v>
      </c>
      <c r="AY708" s="192" t="s">
        <v>182</v>
      </c>
    </row>
    <row r="709" ht="11" customFormat="1" s="13">
      <c r="B709" s="182"/>
      <c r="D709" s="183" t="s">
        <v>191</v>
      </c>
      <c r="E709" s="184" t="s">
        <v>1</v>
      </c>
      <c r="F709" s="185" t="s">
        <v>620</v>
      </c>
      <c r="H709" s="186">
        <v>32</v>
      </c>
      <c r="I709" s="187"/>
      <c r="L709" s="182"/>
      <c r="M709" s="188"/>
      <c r="N709" s="189"/>
      <c r="O709" s="189"/>
      <c r="P709" s="189"/>
      <c r="Q709" s="189"/>
      <c r="R709" s="189"/>
      <c r="S709" s="189"/>
      <c r="T709" s="190"/>
      <c r="AT709" s="184" t="s">
        <v>191</v>
      </c>
      <c r="AU709" s="184" t="s">
        <v>84</v>
      </c>
      <c r="AV709" s="13" t="s">
        <v>84</v>
      </c>
      <c r="AW709" s="13" t="s">
        <v>28</v>
      </c>
      <c r="AX709" s="13" t="s">
        <v>72</v>
      </c>
      <c r="AY709" s="184" t="s">
        <v>182</v>
      </c>
    </row>
    <row r="710" ht="11" customFormat="1" s="14">
      <c r="B710" s="191"/>
      <c r="D710" s="183" t="s">
        <v>191</v>
      </c>
      <c r="E710" s="192" t="s">
        <v>1</v>
      </c>
      <c r="F710" s="193" t="s">
        <v>615</v>
      </c>
      <c r="H710" s="194">
        <v>32</v>
      </c>
      <c r="I710" s="195"/>
      <c r="L710" s="191"/>
      <c r="M710" s="196"/>
      <c r="N710" s="197"/>
      <c r="O710" s="197"/>
      <c r="P710" s="197"/>
      <c r="Q710" s="197"/>
      <c r="R710" s="197"/>
      <c r="S710" s="197"/>
      <c r="T710" s="198"/>
      <c r="AT710" s="192" t="s">
        <v>191</v>
      </c>
      <c r="AU710" s="192" t="s">
        <v>84</v>
      </c>
      <c r="AV710" s="14" t="s">
        <v>89</v>
      </c>
      <c r="AW710" s="14" t="s">
        <v>28</v>
      </c>
      <c r="AX710" s="14" t="s">
        <v>72</v>
      </c>
      <c r="AY710" s="192" t="s">
        <v>182</v>
      </c>
    </row>
    <row r="711" ht="11" customFormat="1" s="15">
      <c r="B711" s="199"/>
      <c r="D711" s="183" t="s">
        <v>191</v>
      </c>
      <c r="E711" s="200" t="s">
        <v>1</v>
      </c>
      <c r="F711" s="201" t="s">
        <v>251</v>
      </c>
      <c r="H711" s="202">
        <v>96</v>
      </c>
      <c r="I711" s="203"/>
      <c r="L711" s="199"/>
      <c r="M711" s="204"/>
      <c r="N711" s="205"/>
      <c r="O711" s="205"/>
      <c r="P711" s="205"/>
      <c r="Q711" s="205"/>
      <c r="R711" s="205"/>
      <c r="S711" s="205"/>
      <c r="T711" s="206"/>
      <c r="AT711" s="200" t="s">
        <v>191</v>
      </c>
      <c r="AU711" s="200" t="s">
        <v>84</v>
      </c>
      <c r="AV711" s="15" t="s">
        <v>189</v>
      </c>
      <c r="AW711" s="15" t="s">
        <v>28</v>
      </c>
      <c r="AX711" s="15" t="s">
        <v>79</v>
      </c>
      <c r="AY711" s="200" t="s">
        <v>182</v>
      </c>
    </row>
    <row r="712" customHeight="1" ht="21" customFormat="1" s="2">
      <c r="A712" s="33"/>
      <c r="B712" s="167"/>
      <c r="C712" s="168" t="s">
        <v>623</v>
      </c>
      <c r="D712" s="168" t="s">
        <v>185</v>
      </c>
      <c r="E712" s="169" t="s">
        <v>624</v>
      </c>
      <c r="F712" s="170" t="s">
        <v>625</v>
      </c>
      <c r="G712" s="171" t="s">
        <v>327</v>
      </c>
      <c r="H712" s="172">
        <v>446</v>
      </c>
      <c r="I712" s="173"/>
      <c r="J712" s="172">
        <f>ROUND(I712*H712,3)</f>
        <v>0</v>
      </c>
      <c r="K712" s="174"/>
      <c r="L712" s="34"/>
      <c r="M712" s="175" t="s">
        <v>1</v>
      </c>
      <c r="N712" s="176" t="s">
        <v>38</v>
      </c>
      <c r="O712" s="59"/>
      <c r="P712" s="177">
        <f>O712*H712</f>
        <v>0</v>
      </c>
      <c r="Q712" s="177">
        <v>0</v>
      </c>
      <c r="R712" s="177">
        <f>Q712*H712</f>
        <v>0</v>
      </c>
      <c r="S712" s="177">
        <v>0</v>
      </c>
      <c r="T712" s="178">
        <f>S712*H712</f>
        <v>0</v>
      </c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R712" s="179" t="s">
        <v>610</v>
      </c>
      <c r="AT712" s="179" t="s">
        <v>185</v>
      </c>
      <c r="AU712" s="179" t="s">
        <v>84</v>
      </c>
      <c r="AY712" s="18" t="s">
        <v>182</v>
      </c>
      <c r="BE712" s="180">
        <f>IF(N712="základná",J712,0)</f>
        <v>0</v>
      </c>
      <c r="BF712" s="180">
        <f>IF(N712="znížená",J712,0)</f>
        <v>0</v>
      </c>
      <c r="BG712" s="180">
        <f>IF(N712="zákl. prenesená",J712,0)</f>
        <v>0</v>
      </c>
      <c r="BH712" s="180">
        <f>IF(N712="zníž. prenesená",J712,0)</f>
        <v>0</v>
      </c>
      <c r="BI712" s="180">
        <f>IF(N712="nulová",J712,0)</f>
        <v>0</v>
      </c>
      <c r="BJ712" s="18" t="s">
        <v>84</v>
      </c>
      <c r="BK712" s="181">
        <f>ROUND(I712*H712,3)</f>
        <v>0</v>
      </c>
      <c r="BL712" s="18" t="s">
        <v>610</v>
      </c>
      <c r="BM712" s="179" t="s">
        <v>626</v>
      </c>
    </row>
    <row r="713" ht="11" customFormat="1" s="16">
      <c r="B713" s="207"/>
      <c r="D713" s="183" t="s">
        <v>191</v>
      </c>
      <c r="E713" s="208" t="s">
        <v>1</v>
      </c>
      <c r="F713" s="209" t="s">
        <v>627</v>
      </c>
      <c r="H713" s="208" t="s">
        <v>1</v>
      </c>
      <c r="I713" s="210"/>
      <c r="L713" s="207"/>
      <c r="M713" s="211"/>
      <c r="N713" s="212"/>
      <c r="O713" s="212"/>
      <c r="P713" s="212"/>
      <c r="Q713" s="212"/>
      <c r="R713" s="212"/>
      <c r="S713" s="212"/>
      <c r="T713" s="213"/>
      <c r="AT713" s="208" t="s">
        <v>191</v>
      </c>
      <c r="AU713" s="208" t="s">
        <v>84</v>
      </c>
      <c r="AV713" s="16" t="s">
        <v>79</v>
      </c>
      <c r="AW713" s="16" t="s">
        <v>28</v>
      </c>
      <c r="AX713" s="16" t="s">
        <v>72</v>
      </c>
      <c r="AY713" s="208" t="s">
        <v>182</v>
      </c>
    </row>
    <row r="714" ht="11" customFormat="1" s="13">
      <c r="B714" s="182"/>
      <c r="D714" s="183" t="s">
        <v>191</v>
      </c>
      <c r="E714" s="184" t="s">
        <v>1</v>
      </c>
      <c r="F714" s="185" t="s">
        <v>610</v>
      </c>
      <c r="H714" s="186">
        <v>64</v>
      </c>
      <c r="I714" s="187"/>
      <c r="L714" s="182"/>
      <c r="M714" s="188"/>
      <c r="N714" s="189"/>
      <c r="O714" s="189"/>
      <c r="P714" s="189"/>
      <c r="Q714" s="189"/>
      <c r="R714" s="189"/>
      <c r="S714" s="189"/>
      <c r="T714" s="190"/>
      <c r="AT714" s="184" t="s">
        <v>191</v>
      </c>
      <c r="AU714" s="184" t="s">
        <v>84</v>
      </c>
      <c r="AV714" s="13" t="s">
        <v>84</v>
      </c>
      <c r="AW714" s="13" t="s">
        <v>28</v>
      </c>
      <c r="AX714" s="13" t="s">
        <v>72</v>
      </c>
      <c r="AY714" s="184" t="s">
        <v>182</v>
      </c>
    </row>
    <row r="715" ht="11" customFormat="1" s="16">
      <c r="B715" s="207"/>
      <c r="D715" s="183" t="s">
        <v>191</v>
      </c>
      <c r="E715" s="208" t="s">
        <v>1</v>
      </c>
      <c r="F715" s="209" t="s">
        <v>628</v>
      </c>
      <c r="H715" s="208" t="s">
        <v>1</v>
      </c>
      <c r="I715" s="210"/>
      <c r="L715" s="207"/>
      <c r="M715" s="211"/>
      <c r="N715" s="212"/>
      <c r="O715" s="212"/>
      <c r="P715" s="212"/>
      <c r="Q715" s="212"/>
      <c r="R715" s="212"/>
      <c r="S715" s="212"/>
      <c r="T715" s="213"/>
      <c r="AT715" s="208" t="s">
        <v>191</v>
      </c>
      <c r="AU715" s="208" t="s">
        <v>84</v>
      </c>
      <c r="AV715" s="16" t="s">
        <v>79</v>
      </c>
      <c r="AW715" s="16" t="s">
        <v>28</v>
      </c>
      <c r="AX715" s="16" t="s">
        <v>72</v>
      </c>
      <c r="AY715" s="208" t="s">
        <v>182</v>
      </c>
    </row>
    <row r="716" ht="11" customFormat="1" s="13">
      <c r="B716" s="182"/>
      <c r="D716" s="183" t="s">
        <v>191</v>
      </c>
      <c r="E716" s="184" t="s">
        <v>1</v>
      </c>
      <c r="F716" s="185" t="s">
        <v>610</v>
      </c>
      <c r="H716" s="186">
        <v>64</v>
      </c>
      <c r="I716" s="187"/>
      <c r="L716" s="182"/>
      <c r="M716" s="188"/>
      <c r="N716" s="189"/>
      <c r="O716" s="189"/>
      <c r="P716" s="189"/>
      <c r="Q716" s="189"/>
      <c r="R716" s="189"/>
      <c r="S716" s="189"/>
      <c r="T716" s="190"/>
      <c r="AT716" s="184" t="s">
        <v>191</v>
      </c>
      <c r="AU716" s="184" t="s">
        <v>84</v>
      </c>
      <c r="AV716" s="13" t="s">
        <v>84</v>
      </c>
      <c r="AW716" s="13" t="s">
        <v>28</v>
      </c>
      <c r="AX716" s="13" t="s">
        <v>72</v>
      </c>
      <c r="AY716" s="184" t="s">
        <v>182</v>
      </c>
    </row>
    <row r="717" ht="11" customFormat="1" s="16">
      <c r="B717" s="207"/>
      <c r="D717" s="183" t="s">
        <v>191</v>
      </c>
      <c r="E717" s="208" t="s">
        <v>1</v>
      </c>
      <c r="F717" s="209" t="s">
        <v>629</v>
      </c>
      <c r="H717" s="208" t="s">
        <v>1</v>
      </c>
      <c r="I717" s="210"/>
      <c r="L717" s="207"/>
      <c r="M717" s="211"/>
      <c r="N717" s="212"/>
      <c r="O717" s="212"/>
      <c r="P717" s="212"/>
      <c r="Q717" s="212"/>
      <c r="R717" s="212"/>
      <c r="S717" s="212"/>
      <c r="T717" s="213"/>
      <c r="AT717" s="208" t="s">
        <v>191</v>
      </c>
      <c r="AU717" s="208" t="s">
        <v>84</v>
      </c>
      <c r="AV717" s="16" t="s">
        <v>79</v>
      </c>
      <c r="AW717" s="16" t="s">
        <v>28</v>
      </c>
      <c r="AX717" s="16" t="s">
        <v>72</v>
      </c>
      <c r="AY717" s="208" t="s">
        <v>182</v>
      </c>
    </row>
    <row r="718" ht="11" customFormat="1" s="13">
      <c r="B718" s="182"/>
      <c r="D718" s="183" t="s">
        <v>191</v>
      </c>
      <c r="E718" s="184" t="s">
        <v>1</v>
      </c>
      <c r="F718" s="185" t="s">
        <v>610</v>
      </c>
      <c r="H718" s="186">
        <v>64</v>
      </c>
      <c r="I718" s="187"/>
      <c r="L718" s="182"/>
      <c r="M718" s="188"/>
      <c r="N718" s="189"/>
      <c r="O718" s="189"/>
      <c r="P718" s="189"/>
      <c r="Q718" s="189"/>
      <c r="R718" s="189"/>
      <c r="S718" s="189"/>
      <c r="T718" s="190"/>
      <c r="AT718" s="184" t="s">
        <v>191</v>
      </c>
      <c r="AU718" s="184" t="s">
        <v>84</v>
      </c>
      <c r="AV718" s="13" t="s">
        <v>84</v>
      </c>
      <c r="AW718" s="13" t="s">
        <v>28</v>
      </c>
      <c r="AX718" s="13" t="s">
        <v>72</v>
      </c>
      <c r="AY718" s="184" t="s">
        <v>182</v>
      </c>
    </row>
    <row r="719" ht="11" customFormat="1" s="16">
      <c r="B719" s="207"/>
      <c r="D719" s="183" t="s">
        <v>191</v>
      </c>
      <c r="E719" s="208" t="s">
        <v>1</v>
      </c>
      <c r="F719" s="209" t="s">
        <v>630</v>
      </c>
      <c r="H719" s="208" t="s">
        <v>1</v>
      </c>
      <c r="I719" s="210"/>
      <c r="L719" s="207"/>
      <c r="M719" s="211"/>
      <c r="N719" s="212"/>
      <c r="O719" s="212"/>
      <c r="P719" s="212"/>
      <c r="Q719" s="212"/>
      <c r="R719" s="212"/>
      <c r="S719" s="212"/>
      <c r="T719" s="213"/>
      <c r="AT719" s="208" t="s">
        <v>191</v>
      </c>
      <c r="AU719" s="208" t="s">
        <v>84</v>
      </c>
      <c r="AV719" s="16" t="s">
        <v>79</v>
      </c>
      <c r="AW719" s="16" t="s">
        <v>28</v>
      </c>
      <c r="AX719" s="16" t="s">
        <v>72</v>
      </c>
      <c r="AY719" s="208" t="s">
        <v>182</v>
      </c>
    </row>
    <row r="720" ht="11" customFormat="1" s="13">
      <c r="B720" s="182"/>
      <c r="D720" s="183" t="s">
        <v>191</v>
      </c>
      <c r="E720" s="184" t="s">
        <v>1</v>
      </c>
      <c r="F720" s="185" t="s">
        <v>620</v>
      </c>
      <c r="H720" s="186">
        <v>32</v>
      </c>
      <c r="I720" s="187"/>
      <c r="L720" s="182"/>
      <c r="M720" s="188"/>
      <c r="N720" s="189"/>
      <c r="O720" s="189"/>
      <c r="P720" s="189"/>
      <c r="Q720" s="189"/>
      <c r="R720" s="189"/>
      <c r="S720" s="189"/>
      <c r="T720" s="190"/>
      <c r="AT720" s="184" t="s">
        <v>191</v>
      </c>
      <c r="AU720" s="184" t="s">
        <v>84</v>
      </c>
      <c r="AV720" s="13" t="s">
        <v>84</v>
      </c>
      <c r="AW720" s="13" t="s">
        <v>28</v>
      </c>
      <c r="AX720" s="13" t="s">
        <v>72</v>
      </c>
      <c r="AY720" s="184" t="s">
        <v>182</v>
      </c>
    </row>
    <row r="721" ht="11" customFormat="1" s="16">
      <c r="B721" s="207"/>
      <c r="D721" s="183" t="s">
        <v>191</v>
      </c>
      <c r="E721" s="208" t="s">
        <v>1</v>
      </c>
      <c r="F721" s="209" t="s">
        <v>631</v>
      </c>
      <c r="H721" s="208" t="s">
        <v>1</v>
      </c>
      <c r="I721" s="210"/>
      <c r="L721" s="207"/>
      <c r="M721" s="211"/>
      <c r="N721" s="212"/>
      <c r="O721" s="212"/>
      <c r="P721" s="212"/>
      <c r="Q721" s="212"/>
      <c r="R721" s="212"/>
      <c r="S721" s="212"/>
      <c r="T721" s="213"/>
      <c r="AT721" s="208" t="s">
        <v>191</v>
      </c>
      <c r="AU721" s="208" t="s">
        <v>84</v>
      </c>
      <c r="AV721" s="16" t="s">
        <v>79</v>
      </c>
      <c r="AW721" s="16" t="s">
        <v>28</v>
      </c>
      <c r="AX721" s="16" t="s">
        <v>72</v>
      </c>
      <c r="AY721" s="208" t="s">
        <v>182</v>
      </c>
    </row>
    <row r="722" ht="11" customFormat="1" s="13">
      <c r="B722" s="182"/>
      <c r="D722" s="183" t="s">
        <v>191</v>
      </c>
      <c r="E722" s="184" t="s">
        <v>1</v>
      </c>
      <c r="F722" s="185" t="s">
        <v>620</v>
      </c>
      <c r="H722" s="186">
        <v>32</v>
      </c>
      <c r="I722" s="187"/>
      <c r="L722" s="182"/>
      <c r="M722" s="188"/>
      <c r="N722" s="189"/>
      <c r="O722" s="189"/>
      <c r="P722" s="189"/>
      <c r="Q722" s="189"/>
      <c r="R722" s="189"/>
      <c r="S722" s="189"/>
      <c r="T722" s="190"/>
      <c r="AT722" s="184" t="s">
        <v>191</v>
      </c>
      <c r="AU722" s="184" t="s">
        <v>84</v>
      </c>
      <c r="AV722" s="13" t="s">
        <v>84</v>
      </c>
      <c r="AW722" s="13" t="s">
        <v>28</v>
      </c>
      <c r="AX722" s="13" t="s">
        <v>72</v>
      </c>
      <c r="AY722" s="184" t="s">
        <v>182</v>
      </c>
    </row>
    <row r="723" ht="11" customFormat="1" s="16">
      <c r="B723" s="207"/>
      <c r="D723" s="183" t="s">
        <v>191</v>
      </c>
      <c r="E723" s="208" t="s">
        <v>1</v>
      </c>
      <c r="F723" s="209" t="s">
        <v>632</v>
      </c>
      <c r="H723" s="208" t="s">
        <v>1</v>
      </c>
      <c r="I723" s="210"/>
      <c r="L723" s="207"/>
      <c r="M723" s="211"/>
      <c r="N723" s="212"/>
      <c r="O723" s="212"/>
      <c r="P723" s="212"/>
      <c r="Q723" s="212"/>
      <c r="R723" s="212"/>
      <c r="S723" s="212"/>
      <c r="T723" s="213"/>
      <c r="AT723" s="208" t="s">
        <v>191</v>
      </c>
      <c r="AU723" s="208" t="s">
        <v>84</v>
      </c>
      <c r="AV723" s="16" t="s">
        <v>79</v>
      </c>
      <c r="AW723" s="16" t="s">
        <v>28</v>
      </c>
      <c r="AX723" s="16" t="s">
        <v>72</v>
      </c>
      <c r="AY723" s="208" t="s">
        <v>182</v>
      </c>
    </row>
    <row r="724" ht="11" customFormat="1" s="13">
      <c r="B724" s="182"/>
      <c r="D724" s="183" t="s">
        <v>191</v>
      </c>
      <c r="E724" s="184" t="s">
        <v>1</v>
      </c>
      <c r="F724" s="185" t="s">
        <v>620</v>
      </c>
      <c r="H724" s="186">
        <v>32</v>
      </c>
      <c r="I724" s="187"/>
      <c r="L724" s="182"/>
      <c r="M724" s="188"/>
      <c r="N724" s="189"/>
      <c r="O724" s="189"/>
      <c r="P724" s="189"/>
      <c r="Q724" s="189"/>
      <c r="R724" s="189"/>
      <c r="S724" s="189"/>
      <c r="T724" s="190"/>
      <c r="AT724" s="184" t="s">
        <v>191</v>
      </c>
      <c r="AU724" s="184" t="s">
        <v>84</v>
      </c>
      <c r="AV724" s="13" t="s">
        <v>84</v>
      </c>
      <c r="AW724" s="13" t="s">
        <v>28</v>
      </c>
      <c r="AX724" s="13" t="s">
        <v>72</v>
      </c>
      <c r="AY724" s="184" t="s">
        <v>182</v>
      </c>
    </row>
    <row r="725" ht="11" customFormat="1" s="16">
      <c r="B725" s="207"/>
      <c r="D725" s="183" t="s">
        <v>191</v>
      </c>
      <c r="E725" s="208" t="s">
        <v>1</v>
      </c>
      <c r="F725" s="209" t="s">
        <v>633</v>
      </c>
      <c r="H725" s="208" t="s">
        <v>1</v>
      </c>
      <c r="I725" s="210"/>
      <c r="L725" s="207"/>
      <c r="M725" s="211"/>
      <c r="N725" s="212"/>
      <c r="O725" s="212"/>
      <c r="P725" s="212"/>
      <c r="Q725" s="212"/>
      <c r="R725" s="212"/>
      <c r="S725" s="212"/>
      <c r="T725" s="213"/>
      <c r="AT725" s="208" t="s">
        <v>191</v>
      </c>
      <c r="AU725" s="208" t="s">
        <v>84</v>
      </c>
      <c r="AV725" s="16" t="s">
        <v>79</v>
      </c>
      <c r="AW725" s="16" t="s">
        <v>28</v>
      </c>
      <c r="AX725" s="16" t="s">
        <v>72</v>
      </c>
      <c r="AY725" s="208" t="s">
        <v>182</v>
      </c>
    </row>
    <row r="726" ht="11" customFormat="1" s="13">
      <c r="B726" s="182"/>
      <c r="D726" s="183" t="s">
        <v>191</v>
      </c>
      <c r="E726" s="184" t="s">
        <v>1</v>
      </c>
      <c r="F726" s="185" t="s">
        <v>620</v>
      </c>
      <c r="H726" s="186">
        <v>32</v>
      </c>
      <c r="I726" s="187"/>
      <c r="L726" s="182"/>
      <c r="M726" s="188"/>
      <c r="N726" s="189"/>
      <c r="O726" s="189"/>
      <c r="P726" s="189"/>
      <c r="Q726" s="189"/>
      <c r="R726" s="189"/>
      <c r="S726" s="189"/>
      <c r="T726" s="190"/>
      <c r="AT726" s="184" t="s">
        <v>191</v>
      </c>
      <c r="AU726" s="184" t="s">
        <v>84</v>
      </c>
      <c r="AV726" s="13" t="s">
        <v>84</v>
      </c>
      <c r="AW726" s="13" t="s">
        <v>28</v>
      </c>
      <c r="AX726" s="13" t="s">
        <v>72</v>
      </c>
      <c r="AY726" s="184" t="s">
        <v>182</v>
      </c>
    </row>
    <row r="727" ht="11" customFormat="1" s="16">
      <c r="B727" s="207"/>
      <c r="D727" s="183" t="s">
        <v>191</v>
      </c>
      <c r="E727" s="208" t="s">
        <v>1</v>
      </c>
      <c r="F727" s="209" t="s">
        <v>634</v>
      </c>
      <c r="H727" s="208" t="s">
        <v>1</v>
      </c>
      <c r="I727" s="210"/>
      <c r="L727" s="207"/>
      <c r="M727" s="211"/>
      <c r="N727" s="212"/>
      <c r="O727" s="212"/>
      <c r="P727" s="212"/>
      <c r="Q727" s="212"/>
      <c r="R727" s="212"/>
      <c r="S727" s="212"/>
      <c r="T727" s="213"/>
      <c r="AT727" s="208" t="s">
        <v>191</v>
      </c>
      <c r="AU727" s="208" t="s">
        <v>84</v>
      </c>
      <c r="AV727" s="16" t="s">
        <v>79</v>
      </c>
      <c r="AW727" s="16" t="s">
        <v>28</v>
      </c>
      <c r="AX727" s="16" t="s">
        <v>72</v>
      </c>
      <c r="AY727" s="208" t="s">
        <v>182</v>
      </c>
    </row>
    <row r="728" ht="11" customFormat="1" s="13">
      <c r="B728" s="182"/>
      <c r="D728" s="183" t="s">
        <v>191</v>
      </c>
      <c r="E728" s="184" t="s">
        <v>1</v>
      </c>
      <c r="F728" s="185" t="s">
        <v>620</v>
      </c>
      <c r="H728" s="186">
        <v>32</v>
      </c>
      <c r="I728" s="187"/>
      <c r="L728" s="182"/>
      <c r="M728" s="188"/>
      <c r="N728" s="189"/>
      <c r="O728" s="189"/>
      <c r="P728" s="189"/>
      <c r="Q728" s="189"/>
      <c r="R728" s="189"/>
      <c r="S728" s="189"/>
      <c r="T728" s="190"/>
      <c r="AT728" s="184" t="s">
        <v>191</v>
      </c>
      <c r="AU728" s="184" t="s">
        <v>84</v>
      </c>
      <c r="AV728" s="13" t="s">
        <v>84</v>
      </c>
      <c r="AW728" s="13" t="s">
        <v>28</v>
      </c>
      <c r="AX728" s="13" t="s">
        <v>72</v>
      </c>
      <c r="AY728" s="184" t="s">
        <v>182</v>
      </c>
    </row>
    <row r="729" ht="11" customFormat="1" s="16">
      <c r="B729" s="207"/>
      <c r="D729" s="183" t="s">
        <v>191</v>
      </c>
      <c r="E729" s="208" t="s">
        <v>1</v>
      </c>
      <c r="F729" s="209" t="s">
        <v>635</v>
      </c>
      <c r="H729" s="208" t="s">
        <v>1</v>
      </c>
      <c r="I729" s="210"/>
      <c r="L729" s="207"/>
      <c r="M729" s="211"/>
      <c r="N729" s="212"/>
      <c r="O729" s="212"/>
      <c r="P729" s="212"/>
      <c r="Q729" s="212"/>
      <c r="R729" s="212"/>
      <c r="S729" s="212"/>
      <c r="T729" s="213"/>
      <c r="AT729" s="208" t="s">
        <v>191</v>
      </c>
      <c r="AU729" s="208" t="s">
        <v>84</v>
      </c>
      <c r="AV729" s="16" t="s">
        <v>79</v>
      </c>
      <c r="AW729" s="16" t="s">
        <v>28</v>
      </c>
      <c r="AX729" s="16" t="s">
        <v>72</v>
      </c>
      <c r="AY729" s="208" t="s">
        <v>182</v>
      </c>
    </row>
    <row r="730" ht="11" customFormat="1" s="13">
      <c r="B730" s="182"/>
      <c r="D730" s="183" t="s">
        <v>191</v>
      </c>
      <c r="E730" s="184" t="s">
        <v>1</v>
      </c>
      <c r="F730" s="185" t="s">
        <v>620</v>
      </c>
      <c r="H730" s="186">
        <v>32</v>
      </c>
      <c r="I730" s="187"/>
      <c r="L730" s="182"/>
      <c r="M730" s="188"/>
      <c r="N730" s="189"/>
      <c r="O730" s="189"/>
      <c r="P730" s="189"/>
      <c r="Q730" s="189"/>
      <c r="R730" s="189"/>
      <c r="S730" s="189"/>
      <c r="T730" s="190"/>
      <c r="AT730" s="184" t="s">
        <v>191</v>
      </c>
      <c r="AU730" s="184" t="s">
        <v>84</v>
      </c>
      <c r="AV730" s="13" t="s">
        <v>84</v>
      </c>
      <c r="AW730" s="13" t="s">
        <v>28</v>
      </c>
      <c r="AX730" s="13" t="s">
        <v>72</v>
      </c>
      <c r="AY730" s="184" t="s">
        <v>182</v>
      </c>
    </row>
    <row r="731" ht="11" customFormat="1" s="16">
      <c r="B731" s="207"/>
      <c r="D731" s="183" t="s">
        <v>191</v>
      </c>
      <c r="E731" s="208" t="s">
        <v>1</v>
      </c>
      <c r="F731" s="209" t="s">
        <v>636</v>
      </c>
      <c r="H731" s="208" t="s">
        <v>1</v>
      </c>
      <c r="I731" s="210"/>
      <c r="L731" s="207"/>
      <c r="M731" s="211"/>
      <c r="N731" s="212"/>
      <c r="O731" s="212"/>
      <c r="P731" s="212"/>
      <c r="Q731" s="212"/>
      <c r="R731" s="212"/>
      <c r="S731" s="212"/>
      <c r="T731" s="213"/>
      <c r="AT731" s="208" t="s">
        <v>191</v>
      </c>
      <c r="AU731" s="208" t="s">
        <v>84</v>
      </c>
      <c r="AV731" s="16" t="s">
        <v>79</v>
      </c>
      <c r="AW731" s="16" t="s">
        <v>28</v>
      </c>
      <c r="AX731" s="16" t="s">
        <v>72</v>
      </c>
      <c r="AY731" s="208" t="s">
        <v>182</v>
      </c>
    </row>
    <row r="732" ht="11" customFormat="1" s="13">
      <c r="B732" s="182"/>
      <c r="D732" s="183" t="s">
        <v>191</v>
      </c>
      <c r="E732" s="184" t="s">
        <v>1</v>
      </c>
      <c r="F732" s="185" t="s">
        <v>620</v>
      </c>
      <c r="H732" s="186">
        <v>32</v>
      </c>
      <c r="I732" s="187"/>
      <c r="L732" s="182"/>
      <c r="M732" s="188"/>
      <c r="N732" s="189"/>
      <c r="O732" s="189"/>
      <c r="P732" s="189"/>
      <c r="Q732" s="189"/>
      <c r="R732" s="189"/>
      <c r="S732" s="189"/>
      <c r="T732" s="190"/>
      <c r="AT732" s="184" t="s">
        <v>191</v>
      </c>
      <c r="AU732" s="184" t="s">
        <v>84</v>
      </c>
      <c r="AV732" s="13" t="s">
        <v>84</v>
      </c>
      <c r="AW732" s="13" t="s">
        <v>28</v>
      </c>
      <c r="AX732" s="13" t="s">
        <v>72</v>
      </c>
      <c r="AY732" s="184" t="s">
        <v>182</v>
      </c>
    </row>
    <row r="733" ht="11" customFormat="1" s="16">
      <c r="B733" s="207"/>
      <c r="D733" s="183" t="s">
        <v>191</v>
      </c>
      <c r="E733" s="208" t="s">
        <v>1</v>
      </c>
      <c r="F733" s="209" t="s">
        <v>637</v>
      </c>
      <c r="H733" s="208" t="s">
        <v>1</v>
      </c>
      <c r="I733" s="210"/>
      <c r="L733" s="207"/>
      <c r="M733" s="211"/>
      <c r="N733" s="212"/>
      <c r="O733" s="212"/>
      <c r="P733" s="212"/>
      <c r="Q733" s="212"/>
      <c r="R733" s="212"/>
      <c r="S733" s="212"/>
      <c r="T733" s="213"/>
      <c r="AT733" s="208" t="s">
        <v>191</v>
      </c>
      <c r="AU733" s="208" t="s">
        <v>84</v>
      </c>
      <c r="AV733" s="16" t="s">
        <v>79</v>
      </c>
      <c r="AW733" s="16" t="s">
        <v>28</v>
      </c>
      <c r="AX733" s="16" t="s">
        <v>72</v>
      </c>
      <c r="AY733" s="208" t="s">
        <v>182</v>
      </c>
    </row>
    <row r="734" ht="11" customFormat="1" s="13">
      <c r="B734" s="182"/>
      <c r="D734" s="183" t="s">
        <v>191</v>
      </c>
      <c r="E734" s="184" t="s">
        <v>1</v>
      </c>
      <c r="F734" s="185" t="s">
        <v>623</v>
      </c>
      <c r="H734" s="186">
        <v>30</v>
      </c>
      <c r="I734" s="187"/>
      <c r="L734" s="182"/>
      <c r="M734" s="188"/>
      <c r="N734" s="189"/>
      <c r="O734" s="189"/>
      <c r="P734" s="189"/>
      <c r="Q734" s="189"/>
      <c r="R734" s="189"/>
      <c r="S734" s="189"/>
      <c r="T734" s="190"/>
      <c r="AT734" s="184" t="s">
        <v>191</v>
      </c>
      <c r="AU734" s="184" t="s">
        <v>84</v>
      </c>
      <c r="AV734" s="13" t="s">
        <v>84</v>
      </c>
      <c r="AW734" s="13" t="s">
        <v>28</v>
      </c>
      <c r="AX734" s="13" t="s">
        <v>72</v>
      </c>
      <c r="AY734" s="184" t="s">
        <v>182</v>
      </c>
    </row>
    <row r="735" ht="11" customFormat="1" s="14">
      <c r="B735" s="191"/>
      <c r="D735" s="183" t="s">
        <v>191</v>
      </c>
      <c r="E735" s="192" t="s">
        <v>1</v>
      </c>
      <c r="F735" s="193" t="s">
        <v>250</v>
      </c>
      <c r="H735" s="194">
        <v>446</v>
      </c>
      <c r="I735" s="195"/>
      <c r="L735" s="191"/>
      <c r="M735" s="196"/>
      <c r="N735" s="197"/>
      <c r="O735" s="197"/>
      <c r="P735" s="197"/>
      <c r="Q735" s="197"/>
      <c r="R735" s="197"/>
      <c r="S735" s="197"/>
      <c r="T735" s="198"/>
      <c r="AT735" s="192" t="s">
        <v>191</v>
      </c>
      <c r="AU735" s="192" t="s">
        <v>84</v>
      </c>
      <c r="AV735" s="14" t="s">
        <v>89</v>
      </c>
      <c r="AW735" s="14" t="s">
        <v>28</v>
      </c>
      <c r="AX735" s="14" t="s">
        <v>72</v>
      </c>
      <c r="AY735" s="192" t="s">
        <v>182</v>
      </c>
    </row>
    <row r="736" ht="11" customFormat="1" s="15">
      <c r="B736" s="199"/>
      <c r="D736" s="183" t="s">
        <v>191</v>
      </c>
      <c r="E736" s="200" t="s">
        <v>1</v>
      </c>
      <c r="F736" s="201" t="s">
        <v>251</v>
      </c>
      <c r="H736" s="202">
        <v>446</v>
      </c>
      <c r="I736" s="203"/>
      <c r="L736" s="199"/>
      <c r="M736" s="214"/>
      <c r="N736" s="215"/>
      <c r="O736" s="215"/>
      <c r="P736" s="215"/>
      <c r="Q736" s="215"/>
      <c r="R736" s="215"/>
      <c r="S736" s="215"/>
      <c r="T736" s="216"/>
      <c r="AT736" s="200" t="s">
        <v>191</v>
      </c>
      <c r="AU736" s="200" t="s">
        <v>84</v>
      </c>
      <c r="AV736" s="15" t="s">
        <v>189</v>
      </c>
      <c r="AW736" s="15" t="s">
        <v>28</v>
      </c>
      <c r="AX736" s="15" t="s">
        <v>79</v>
      </c>
      <c r="AY736" s="200" t="s">
        <v>182</v>
      </c>
    </row>
    <row r="737" customHeight="1" ht="6" customFormat="1" s="2">
      <c r="A737" s="33"/>
      <c r="B737" s="48"/>
      <c r="C737" s="49"/>
      <c r="D737" s="49"/>
      <c r="E737" s="49"/>
      <c r="F737" s="49"/>
      <c r="G737" s="49"/>
      <c r="H737" s="49"/>
      <c r="I737" s="126"/>
      <c r="J737" s="49"/>
      <c r="K737" s="49"/>
      <c r="L737" s="34"/>
      <c r="M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</row>
  </sheetData>
  <autoFilter ref="C134:K736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21:H121"/>
    <mergeCell ref="E123:H123"/>
    <mergeCell ref="E125:H125"/>
    <mergeCell ref="E127:H1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28"/>
  <sheetViews>
    <sheetView showGridLines="0" topLeftCell="A165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92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147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149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638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ROUND(J144,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ROUND((SUM(BE144:BE927)),  2)</f>
        <v>0</v>
      </c>
      <c r="G37" s="33"/>
      <c r="H37" s="33"/>
      <c r="I37" s="113">
        <v>0.2</v>
      </c>
      <c r="J37" s="112">
        <f>ROUND(((SUM(BE144:BE927))*I37),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ROUND((SUM(BF144:BF927)),  2)</f>
        <v>0</v>
      </c>
      <c r="G38" s="33"/>
      <c r="H38" s="33"/>
      <c r="I38" s="113">
        <v>0.2</v>
      </c>
      <c r="J38" s="112">
        <f>ROUND(((SUM(BF144:BF927))*I38),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ROUND((SUM(BG144:BG927)),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ROUND((SUM(BH144:BH927)),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ROUND((SUM(BI144:BI927)),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147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149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E.1.1.B - Architektúra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J144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157</v>
      </c>
      <c r="E101" s="134"/>
      <c r="F101" s="134"/>
      <c r="G101" s="134"/>
      <c r="H101" s="134"/>
      <c r="I101" s="135"/>
      <c r="J101" s="136">
        <f>J145</f>
        <v>0</v>
      </c>
      <c r="L101" s="132"/>
    </row>
    <row r="102" customHeight="1" ht="19" customFormat="1" s="10">
      <c r="B102" s="137"/>
      <c r="D102" s="138" t="s">
        <v>639</v>
      </c>
      <c r="E102" s="139"/>
      <c r="F102" s="139"/>
      <c r="G102" s="139"/>
      <c r="H102" s="139"/>
      <c r="I102" s="140"/>
      <c r="J102" s="141">
        <f>J146</f>
        <v>0</v>
      </c>
      <c r="L102" s="137"/>
    </row>
    <row r="103" customHeight="1" ht="19" customFormat="1" s="10">
      <c r="B103" s="137"/>
      <c r="D103" s="138" t="s">
        <v>640</v>
      </c>
      <c r="E103" s="139"/>
      <c r="F103" s="139"/>
      <c r="G103" s="139"/>
      <c r="H103" s="139"/>
      <c r="I103" s="140"/>
      <c r="J103" s="141">
        <f>J265</f>
        <v>0</v>
      </c>
      <c r="L103" s="137"/>
    </row>
    <row r="104" customHeight="1" ht="19" customFormat="1" s="10">
      <c r="B104" s="137"/>
      <c r="D104" s="138" t="s">
        <v>158</v>
      </c>
      <c r="E104" s="139"/>
      <c r="F104" s="139"/>
      <c r="G104" s="139"/>
      <c r="H104" s="139"/>
      <c r="I104" s="140"/>
      <c r="J104" s="141">
        <f>J360</f>
        <v>0</v>
      </c>
      <c r="L104" s="137"/>
    </row>
    <row r="105" customHeight="1" ht="19" customFormat="1" s="10">
      <c r="B105" s="137"/>
      <c r="D105" s="138" t="s">
        <v>641</v>
      </c>
      <c r="E105" s="139"/>
      <c r="F105" s="139"/>
      <c r="G105" s="139"/>
      <c r="H105" s="139"/>
      <c r="I105" s="140"/>
      <c r="J105" s="141">
        <f>J370</f>
        <v>0</v>
      </c>
      <c r="L105" s="137"/>
    </row>
    <row r="106" customHeight="1" ht="24" customFormat="1" s="9">
      <c r="B106" s="132"/>
      <c r="D106" s="133" t="s">
        <v>159</v>
      </c>
      <c r="E106" s="134"/>
      <c r="F106" s="134"/>
      <c r="G106" s="134"/>
      <c r="H106" s="134"/>
      <c r="I106" s="135"/>
      <c r="J106" s="136">
        <f>J372</f>
        <v>0</v>
      </c>
      <c r="L106" s="132"/>
    </row>
    <row r="107" customHeight="1" ht="19" customFormat="1" s="10">
      <c r="B107" s="137"/>
      <c r="D107" s="138" t="s">
        <v>642</v>
      </c>
      <c r="E107" s="139"/>
      <c r="F107" s="139"/>
      <c r="G107" s="139"/>
      <c r="H107" s="139"/>
      <c r="I107" s="140"/>
      <c r="J107" s="141">
        <f>J373</f>
        <v>0</v>
      </c>
      <c r="L107" s="137"/>
    </row>
    <row r="108" customHeight="1" ht="19" customFormat="1" s="10">
      <c r="B108" s="137"/>
      <c r="D108" s="138" t="s">
        <v>643</v>
      </c>
      <c r="E108" s="139"/>
      <c r="F108" s="139"/>
      <c r="G108" s="139"/>
      <c r="H108" s="139"/>
      <c r="I108" s="140"/>
      <c r="J108" s="141">
        <f>J443</f>
        <v>0</v>
      </c>
      <c r="L108" s="137"/>
    </row>
    <row r="109" customHeight="1" ht="19" customFormat="1" s="10">
      <c r="B109" s="137"/>
      <c r="D109" s="138" t="s">
        <v>644</v>
      </c>
      <c r="E109" s="139"/>
      <c r="F109" s="139"/>
      <c r="G109" s="139"/>
      <c r="H109" s="139"/>
      <c r="I109" s="140"/>
      <c r="J109" s="141">
        <f>J473</f>
        <v>0</v>
      </c>
      <c r="L109" s="137"/>
    </row>
    <row r="110" customHeight="1" ht="19" customFormat="1" s="10">
      <c r="B110" s="137"/>
      <c r="D110" s="138" t="s">
        <v>645</v>
      </c>
      <c r="E110" s="139"/>
      <c r="F110" s="139"/>
      <c r="G110" s="139"/>
      <c r="H110" s="139"/>
      <c r="I110" s="140"/>
      <c r="J110" s="141">
        <f>J495</f>
        <v>0</v>
      </c>
      <c r="L110" s="137"/>
    </row>
    <row r="111" customHeight="1" ht="19" customFormat="1" s="10">
      <c r="B111" s="137"/>
      <c r="D111" s="138" t="s">
        <v>162</v>
      </c>
      <c r="E111" s="139"/>
      <c r="F111" s="139"/>
      <c r="G111" s="139"/>
      <c r="H111" s="139"/>
      <c r="I111" s="140"/>
      <c r="J111" s="141">
        <f>J550</f>
        <v>0</v>
      </c>
      <c r="L111" s="137"/>
    </row>
    <row r="112" customHeight="1" ht="19" customFormat="1" s="10">
      <c r="B112" s="137"/>
      <c r="D112" s="138" t="s">
        <v>163</v>
      </c>
      <c r="E112" s="139"/>
      <c r="F112" s="139"/>
      <c r="G112" s="139"/>
      <c r="H112" s="139"/>
      <c r="I112" s="140"/>
      <c r="J112" s="141">
        <f>J586</f>
        <v>0</v>
      </c>
      <c r="L112" s="137"/>
    </row>
    <row r="113" customHeight="1" ht="19" customFormat="1" s="10">
      <c r="B113" s="137"/>
      <c r="D113" s="138" t="s">
        <v>646</v>
      </c>
      <c r="E113" s="139"/>
      <c r="F113" s="139"/>
      <c r="G113" s="139"/>
      <c r="H113" s="139"/>
      <c r="I113" s="140"/>
      <c r="J113" s="141">
        <f>J612</f>
        <v>0</v>
      </c>
      <c r="L113" s="137"/>
    </row>
    <row r="114" customHeight="1" ht="19" customFormat="1" s="10">
      <c r="B114" s="137"/>
      <c r="D114" s="138" t="s">
        <v>164</v>
      </c>
      <c r="E114" s="139"/>
      <c r="F114" s="139"/>
      <c r="G114" s="139"/>
      <c r="H114" s="139"/>
      <c r="I114" s="140"/>
      <c r="J114" s="141">
        <f>J677</f>
        <v>0</v>
      </c>
      <c r="L114" s="137"/>
    </row>
    <row r="115" customHeight="1" ht="19" customFormat="1" s="10">
      <c r="B115" s="137"/>
      <c r="D115" s="138" t="s">
        <v>647</v>
      </c>
      <c r="E115" s="139"/>
      <c r="F115" s="139"/>
      <c r="G115" s="139"/>
      <c r="H115" s="139"/>
      <c r="I115" s="140"/>
      <c r="J115" s="141">
        <f>J710</f>
        <v>0</v>
      </c>
      <c r="L115" s="137"/>
    </row>
    <row r="116" customHeight="1" ht="19" customFormat="1" s="10">
      <c r="B116" s="137"/>
      <c r="D116" s="138" t="s">
        <v>648</v>
      </c>
      <c r="E116" s="139"/>
      <c r="F116" s="139"/>
      <c r="G116" s="139"/>
      <c r="H116" s="139"/>
      <c r="I116" s="140"/>
      <c r="J116" s="141">
        <f>J795</f>
        <v>0</v>
      </c>
      <c r="L116" s="137"/>
    </row>
    <row r="117" customHeight="1" ht="19" customFormat="1" s="10">
      <c r="B117" s="137"/>
      <c r="D117" s="138" t="s">
        <v>165</v>
      </c>
      <c r="E117" s="139"/>
      <c r="F117" s="139"/>
      <c r="G117" s="139"/>
      <c r="H117" s="139"/>
      <c r="I117" s="140"/>
      <c r="J117" s="141">
        <f>J838</f>
        <v>0</v>
      </c>
      <c r="L117" s="137"/>
    </row>
    <row r="118" customHeight="1" ht="24" customFormat="1" s="9">
      <c r="B118" s="132"/>
      <c r="D118" s="133" t="s">
        <v>166</v>
      </c>
      <c r="E118" s="134"/>
      <c r="F118" s="134"/>
      <c r="G118" s="134"/>
      <c r="H118" s="134"/>
      <c r="I118" s="135"/>
      <c r="J118" s="136">
        <f>J867</f>
        <v>0</v>
      </c>
      <c r="L118" s="132"/>
    </row>
    <row r="119" customHeight="1" ht="19" customFormat="1" s="10">
      <c r="B119" s="137"/>
      <c r="D119" s="138" t="s">
        <v>167</v>
      </c>
      <c r="E119" s="139"/>
      <c r="F119" s="139"/>
      <c r="G119" s="139"/>
      <c r="H119" s="139"/>
      <c r="I119" s="140"/>
      <c r="J119" s="141">
        <f>J868</f>
        <v>0</v>
      </c>
      <c r="L119" s="137"/>
    </row>
    <row r="120" customHeight="1" ht="19" customFormat="1" s="10">
      <c r="B120" s="137"/>
      <c r="D120" s="138" t="s">
        <v>649</v>
      </c>
      <c r="E120" s="139"/>
      <c r="F120" s="139"/>
      <c r="G120" s="139"/>
      <c r="H120" s="139"/>
      <c r="I120" s="140"/>
      <c r="J120" s="141">
        <f>J919</f>
        <v>0</v>
      </c>
      <c r="L120" s="137"/>
    </row>
    <row r="121" customHeight="1" ht="21" customFormat="1" s="2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6" customFormat="1" s="2">
      <c r="A122" s="33"/>
      <c r="B122" s="48"/>
      <c r="C122" s="49"/>
      <c r="D122" s="49"/>
      <c r="E122" s="49"/>
      <c r="F122" s="49"/>
      <c r="G122" s="49"/>
      <c r="H122" s="49"/>
      <c r="I122" s="126"/>
      <c r="J122" s="49"/>
      <c r="K122" s="49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6" customHeight="1" ht="6" customFormat="1" s="2">
      <c r="A126" s="33"/>
      <c r="B126" s="50"/>
      <c r="C126" s="51"/>
      <c r="D126" s="51"/>
      <c r="E126" s="51"/>
      <c r="F126" s="51"/>
      <c r="G126" s="51"/>
      <c r="H126" s="51"/>
      <c r="I126" s="127"/>
      <c r="J126" s="51"/>
      <c r="K126" s="51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24" customFormat="1" s="2">
      <c r="A127" s="33"/>
      <c r="B127" s="34"/>
      <c r="C127" s="22" t="s">
        <v>168</v>
      </c>
      <c r="D127" s="33"/>
      <c r="E127" s="33"/>
      <c r="F127" s="33"/>
      <c r="G127" s="33"/>
      <c r="H127" s="33"/>
      <c r="I127" s="10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customHeight="1" ht="6" customFormat="1" s="2">
      <c r="A128" s="33"/>
      <c r="B128" s="34"/>
      <c r="C128" s="33"/>
      <c r="D128" s="33"/>
      <c r="E128" s="33"/>
      <c r="F128" s="33"/>
      <c r="G128" s="33"/>
      <c r="H128" s="33"/>
      <c r="I128" s="10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customHeight="1" ht="12" customFormat="1" s="2">
      <c r="A129" s="33"/>
      <c r="B129" s="34"/>
      <c r="C129" s="28" t="s">
        <v>14</v>
      </c>
      <c r="D129" s="33"/>
      <c r="E129" s="33"/>
      <c r="F129" s="33"/>
      <c r="G129" s="33"/>
      <c r="H129" s="33"/>
      <c r="I129" s="10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customHeight="1" ht="23" customFormat="1" s="2">
      <c r="A130" s="33"/>
      <c r="B130" s="34"/>
      <c r="C130" s="33"/>
      <c r="D130" s="33"/>
      <c r="E130" s="282" t="str">
        <f>E7</f>
        <v>Výmena vnútorných rozvodov ZTI (voda, kanál) - II. sekcia a stavebné úpravy soc. zariadení – IV. sekcia </v>
      </c>
      <c r="F130" s="283"/>
      <c r="G130" s="283"/>
      <c r="H130" s="283"/>
      <c r="I130" s="10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customHeight="1" ht="12" customFormat="1" s="1">
      <c r="B131" s="21"/>
      <c r="C131" s="28" t="s">
        <v>146</v>
      </c>
      <c r="I131" s="99"/>
      <c r="L131" s="21"/>
    </row>
    <row r="132" customHeight="1" ht="16" customFormat="1" s="1">
      <c r="B132" s="21"/>
      <c r="E132" s="282" t="s">
        <v>147</v>
      </c>
      <c r="F132" s="266"/>
      <c r="G132" s="266"/>
      <c r="H132" s="266"/>
      <c r="I132" s="99"/>
      <c r="L132" s="21"/>
    </row>
    <row r="133" customHeight="1" ht="12" customFormat="1" s="1">
      <c r="B133" s="21"/>
      <c r="C133" s="28" t="s">
        <v>148</v>
      </c>
      <c r="I133" s="99"/>
      <c r="L133" s="21"/>
    </row>
    <row r="134" customHeight="1" ht="16" customFormat="1" s="2">
      <c r="A134" s="33"/>
      <c r="B134" s="34"/>
      <c r="C134" s="33"/>
      <c r="D134" s="33"/>
      <c r="E134" s="284" t="s">
        <v>149</v>
      </c>
      <c r="F134" s="285"/>
      <c r="G134" s="285"/>
      <c r="H134" s="285"/>
      <c r="I134" s="10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customHeight="1" ht="12" customFormat="1" s="2">
      <c r="A135" s="33"/>
      <c r="B135" s="34"/>
      <c r="C135" s="28" t="s">
        <v>150</v>
      </c>
      <c r="D135" s="33"/>
      <c r="E135" s="33"/>
      <c r="F135" s="33"/>
      <c r="G135" s="33"/>
      <c r="H135" s="33"/>
      <c r="I135" s="10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customHeight="1" ht="16" customFormat="1" s="2">
      <c r="A136" s="33"/>
      <c r="B136" s="34"/>
      <c r="C136" s="33"/>
      <c r="D136" s="33"/>
      <c r="E136" s="238" t="str">
        <f>E13</f>
        <v>E.1.1.B - Architektúra</v>
      </c>
      <c r="F136" s="285"/>
      <c r="G136" s="285"/>
      <c r="H136" s="285"/>
      <c r="I136" s="10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customHeight="1" ht="6" customFormat="1" s="2">
      <c r="A137" s="33"/>
      <c r="B137" s="34"/>
      <c r="C137" s="33"/>
      <c r="D137" s="33"/>
      <c r="E137" s="33"/>
      <c r="F137" s="33"/>
      <c r="G137" s="33"/>
      <c r="H137" s="33"/>
      <c r="I137" s="103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customHeight="1" ht="12" customFormat="1" s="2">
      <c r="A138" s="33"/>
      <c r="B138" s="34"/>
      <c r="C138" s="28" t="s">
        <v>17</v>
      </c>
      <c r="D138" s="33"/>
      <c r="E138" s="33"/>
      <c r="F138" s="26">
        <f>F16</f>
      </c>
      <c r="G138" s="33"/>
      <c r="H138" s="33"/>
      <c r="I138" s="104" t="s">
        <v>19</v>
      </c>
      <c r="J138" s="56">
        <f>IF(J16="","",J16)</f>
        <v>43950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customHeight="1" ht="6" customFormat="1" s="2">
      <c r="A139" s="33"/>
      <c r="B139" s="34"/>
      <c r="C139" s="33"/>
      <c r="D139" s="33"/>
      <c r="E139" s="33"/>
      <c r="F139" s="33"/>
      <c r="G139" s="33"/>
      <c r="H139" s="33"/>
      <c r="I139" s="10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customHeight="1" ht="25" customFormat="1" s="2">
      <c r="A140" s="33"/>
      <c r="B140" s="34"/>
      <c r="C140" s="28" t="s">
        <v>20</v>
      </c>
      <c r="D140" s="33"/>
      <c r="E140" s="33"/>
      <c r="F140" s="26" t="str">
        <f>E19</f>
        <v>UNIVERZITA PAVLA JOZEFA ŠAFÁRIKA V KOŠICIACH</v>
      </c>
      <c r="G140" s="33"/>
      <c r="H140" s="33"/>
      <c r="I140" s="104" t="s">
        <v>26</v>
      </c>
      <c r="J140" s="31" t="str">
        <f>E25</f>
        <v>d.g.A. design graphic architecture</v>
      </c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customFormat="1" s="2">
      <c r="A141" s="33"/>
      <c r="B141" s="34"/>
      <c r="C141" s="28" t="s">
        <v>24</v>
      </c>
      <c r="D141" s="33"/>
      <c r="E141" s="33"/>
      <c r="F141" s="26" t="str">
        <f>IF(E22="","",E22)</f>
        <v>Vyplň údaj</v>
      </c>
      <c r="G141" s="33"/>
      <c r="H141" s="33"/>
      <c r="I141" s="104" t="s">
        <v>30</v>
      </c>
      <c r="J141" s="31">
        <f>E28</f>
      </c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customHeight="1" ht="9" customFormat="1" s="2">
      <c r="A142" s="33"/>
      <c r="B142" s="34"/>
      <c r="C142" s="33"/>
      <c r="D142" s="33"/>
      <c r="E142" s="33"/>
      <c r="F142" s="33"/>
      <c r="G142" s="33"/>
      <c r="H142" s="33"/>
      <c r="I142" s="103"/>
      <c r="J142" s="33"/>
      <c r="K142" s="33"/>
      <c r="L142" s="4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customHeight="1" ht="29" customFormat="1" s="11">
      <c r="A143" s="142"/>
      <c r="B143" s="143"/>
      <c r="C143" s="144" t="s">
        <v>169</v>
      </c>
      <c r="D143" s="145" t="s">
        <v>57</v>
      </c>
      <c r="E143" s="145" t="s">
        <v>53</v>
      </c>
      <c r="F143" s="145" t="s">
        <v>54</v>
      </c>
      <c r="G143" s="145" t="s">
        <v>170</v>
      </c>
      <c r="H143" s="145" t="s">
        <v>171</v>
      </c>
      <c r="I143" s="146" t="s">
        <v>172</v>
      </c>
      <c r="J143" s="147" t="s">
        <v>154</v>
      </c>
      <c r="K143" s="148" t="s">
        <v>173</v>
      </c>
      <c r="L143" s="149"/>
      <c r="M143" s="63" t="s">
        <v>1</v>
      </c>
      <c r="N143" s="64" t="s">
        <v>36</v>
      </c>
      <c r="O143" s="64" t="s">
        <v>174</v>
      </c>
      <c r="P143" s="64" t="s">
        <v>175</v>
      </c>
      <c r="Q143" s="64" t="s">
        <v>176</v>
      </c>
      <c r="R143" s="64" t="s">
        <v>177</v>
      </c>
      <c r="S143" s="64" t="s">
        <v>178</v>
      </c>
      <c r="T143" s="65" t="s">
        <v>179</v>
      </c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</row>
    <row r="144" customHeight="1" ht="22" customFormat="1" s="2">
      <c r="A144" s="33"/>
      <c r="B144" s="34"/>
      <c r="C144" s="70" t="s">
        <v>155</v>
      </c>
      <c r="D144" s="33"/>
      <c r="E144" s="33"/>
      <c r="F144" s="33"/>
      <c r="G144" s="33"/>
      <c r="H144" s="33"/>
      <c r="I144" s="103"/>
      <c r="J144" s="150">
        <f>BK144</f>
        <v>0</v>
      </c>
      <c r="K144" s="33"/>
      <c r="L144" s="34"/>
      <c r="M144" s="66"/>
      <c r="N144" s="57"/>
      <c r="O144" s="67"/>
      <c r="P144" s="151">
        <f>P145+P372+P867</f>
        <v>0</v>
      </c>
      <c r="Q144" s="67"/>
      <c r="R144" s="151">
        <f>R145+R372+R867</f>
        <v>253.71252111599998</v>
      </c>
      <c r="S144" s="67"/>
      <c r="T144" s="152">
        <f>T145+T372+T867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71</v>
      </c>
      <c r="AU144" s="18" t="s">
        <v>156</v>
      </c>
      <c r="BK144" s="153">
        <f>BK145+BK372+BK867</f>
        <v>0</v>
      </c>
    </row>
    <row r="145" customHeight="1" ht="25" customFormat="1" s="12">
      <c r="B145" s="154"/>
      <c r="D145" s="155" t="s">
        <v>71</v>
      </c>
      <c r="E145" s="156" t="s">
        <v>180</v>
      </c>
      <c r="F145" s="156" t="s">
        <v>181</v>
      </c>
      <c r="I145" s="157"/>
      <c r="J145" s="158">
        <f>BK145</f>
        <v>0</v>
      </c>
      <c r="L145" s="154"/>
      <c r="M145" s="159"/>
      <c r="N145" s="160"/>
      <c r="O145" s="160"/>
      <c r="P145" s="161">
        <f>P146+P265+P360+P370</f>
        <v>0</v>
      </c>
      <c r="Q145" s="160"/>
      <c r="R145" s="161">
        <f>R146+R265+R360+R370</f>
        <v>176.19402508</v>
      </c>
      <c r="S145" s="160"/>
      <c r="T145" s="162">
        <f>T146+T265+T360+T370</f>
        <v>0</v>
      </c>
      <c r="AR145" s="155" t="s">
        <v>79</v>
      </c>
      <c r="AT145" s="163" t="s">
        <v>71</v>
      </c>
      <c r="AU145" s="163" t="s">
        <v>72</v>
      </c>
      <c r="AY145" s="155" t="s">
        <v>182</v>
      </c>
      <c r="BK145" s="164">
        <f>BK146+BK265+BK360+BK370</f>
        <v>0</v>
      </c>
    </row>
    <row r="146" customHeight="1" ht="22" customFormat="1" s="12">
      <c r="B146" s="154"/>
      <c r="D146" s="155" t="s">
        <v>71</v>
      </c>
      <c r="E146" s="165" t="s">
        <v>89</v>
      </c>
      <c r="F146" s="165" t="s">
        <v>650</v>
      </c>
      <c r="I146" s="157"/>
      <c r="J146" s="166">
        <f>BK146</f>
        <v>0</v>
      </c>
      <c r="L146" s="154"/>
      <c r="M146" s="159"/>
      <c r="N146" s="160"/>
      <c r="O146" s="160"/>
      <c r="P146" s="161">
        <f>SUM(P147:P264)</f>
        <v>0</v>
      </c>
      <c r="Q146" s="160"/>
      <c r="R146" s="161">
        <f>SUM(R147:R264)</f>
        <v>151.48167488</v>
      </c>
      <c r="S146" s="160"/>
      <c r="T146" s="162">
        <f>SUM(T147:T264)</f>
        <v>0</v>
      </c>
      <c r="AR146" s="155" t="s">
        <v>79</v>
      </c>
      <c r="AT146" s="163" t="s">
        <v>71</v>
      </c>
      <c r="AU146" s="163" t="s">
        <v>79</v>
      </c>
      <c r="AY146" s="155" t="s">
        <v>182</v>
      </c>
      <c r="BK146" s="164">
        <f>SUM(BK147:BK264)</f>
        <v>0</v>
      </c>
    </row>
    <row r="147" customHeight="1" ht="21" customFormat="1" s="2">
      <c r="A147" s="33"/>
      <c r="B147" s="167"/>
      <c r="C147" s="168" t="s">
        <v>79</v>
      </c>
      <c r="D147" s="168" t="s">
        <v>185</v>
      </c>
      <c r="E147" s="169" t="s">
        <v>651</v>
      </c>
      <c r="F147" s="170" t="s">
        <v>652</v>
      </c>
      <c r="G147" s="171" t="s">
        <v>327</v>
      </c>
      <c r="H147" s="172">
        <v>25</v>
      </c>
      <c r="I147" s="173"/>
      <c r="J147" s="172">
        <f>ROUND(I147*H147,3)</f>
        <v>0</v>
      </c>
      <c r="K147" s="174"/>
      <c r="L147" s="34"/>
      <c r="M147" s="175" t="s">
        <v>1</v>
      </c>
      <c r="N147" s="17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189</v>
      </c>
      <c r="AT147" s="179" t="s">
        <v>185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189</v>
      </c>
      <c r="BM147" s="179" t="s">
        <v>653</v>
      </c>
    </row>
    <row r="148" ht="11" customFormat="1" s="13">
      <c r="B148" s="182"/>
      <c r="D148" s="183" t="s">
        <v>191</v>
      </c>
      <c r="E148" s="184" t="s">
        <v>1</v>
      </c>
      <c r="F148" s="185" t="s">
        <v>84</v>
      </c>
      <c r="H148" s="186">
        <v>2</v>
      </c>
      <c r="I148" s="187"/>
      <c r="L148" s="182"/>
      <c r="M148" s="188"/>
      <c r="N148" s="189"/>
      <c r="O148" s="189"/>
      <c r="P148" s="189"/>
      <c r="Q148" s="189"/>
      <c r="R148" s="189"/>
      <c r="S148" s="189"/>
      <c r="T148" s="190"/>
      <c r="AT148" s="184" t="s">
        <v>191</v>
      </c>
      <c r="AU148" s="184" t="s">
        <v>84</v>
      </c>
      <c r="AV148" s="13" t="s">
        <v>84</v>
      </c>
      <c r="AW148" s="13" t="s">
        <v>28</v>
      </c>
      <c r="AX148" s="13" t="s">
        <v>72</v>
      </c>
      <c r="AY148" s="184" t="s">
        <v>182</v>
      </c>
    </row>
    <row r="149" ht="11" customFormat="1" s="14">
      <c r="B149" s="191"/>
      <c r="D149" s="183" t="s">
        <v>191</v>
      </c>
      <c r="E149" s="192" t="s">
        <v>1</v>
      </c>
      <c r="F149" s="193" t="s">
        <v>654</v>
      </c>
      <c r="H149" s="194">
        <v>2</v>
      </c>
      <c r="I149" s="195"/>
      <c r="L149" s="191"/>
      <c r="M149" s="196"/>
      <c r="N149" s="197"/>
      <c r="O149" s="197"/>
      <c r="P149" s="197"/>
      <c r="Q149" s="197"/>
      <c r="R149" s="197"/>
      <c r="S149" s="197"/>
      <c r="T149" s="198"/>
      <c r="AT149" s="192" t="s">
        <v>191</v>
      </c>
      <c r="AU149" s="192" t="s">
        <v>84</v>
      </c>
      <c r="AV149" s="14" t="s">
        <v>89</v>
      </c>
      <c r="AW149" s="14" t="s">
        <v>28</v>
      </c>
      <c r="AX149" s="14" t="s">
        <v>72</v>
      </c>
      <c r="AY149" s="192" t="s">
        <v>182</v>
      </c>
    </row>
    <row r="150" ht="11" customFormat="1" s="13">
      <c r="B150" s="182"/>
      <c r="D150" s="183" t="s">
        <v>191</v>
      </c>
      <c r="E150" s="184" t="s">
        <v>1</v>
      </c>
      <c r="F150" s="185" t="s">
        <v>84</v>
      </c>
      <c r="H150" s="186">
        <v>2</v>
      </c>
      <c r="I150" s="187"/>
      <c r="L150" s="182"/>
      <c r="M150" s="188"/>
      <c r="N150" s="189"/>
      <c r="O150" s="189"/>
      <c r="P150" s="189"/>
      <c r="Q150" s="189"/>
      <c r="R150" s="189"/>
      <c r="S150" s="189"/>
      <c r="T150" s="190"/>
      <c r="AT150" s="184" t="s">
        <v>191</v>
      </c>
      <c r="AU150" s="184" t="s">
        <v>84</v>
      </c>
      <c r="AV150" s="13" t="s">
        <v>84</v>
      </c>
      <c r="AW150" s="13" t="s">
        <v>28</v>
      </c>
      <c r="AX150" s="13" t="s">
        <v>72</v>
      </c>
      <c r="AY150" s="184" t="s">
        <v>182</v>
      </c>
    </row>
    <row r="151" ht="11" customFormat="1" s="14">
      <c r="B151" s="191"/>
      <c r="D151" s="183" t="s">
        <v>191</v>
      </c>
      <c r="E151" s="192" t="s">
        <v>1</v>
      </c>
      <c r="F151" s="193" t="s">
        <v>655</v>
      </c>
      <c r="H151" s="194">
        <v>2</v>
      </c>
      <c r="I151" s="195"/>
      <c r="L151" s="191"/>
      <c r="M151" s="196"/>
      <c r="N151" s="197"/>
      <c r="O151" s="197"/>
      <c r="P151" s="197"/>
      <c r="Q151" s="197"/>
      <c r="R151" s="197"/>
      <c r="S151" s="197"/>
      <c r="T151" s="198"/>
      <c r="AT151" s="192" t="s">
        <v>191</v>
      </c>
      <c r="AU151" s="192" t="s">
        <v>84</v>
      </c>
      <c r="AV151" s="14" t="s">
        <v>89</v>
      </c>
      <c r="AW151" s="14" t="s">
        <v>28</v>
      </c>
      <c r="AX151" s="14" t="s">
        <v>72</v>
      </c>
      <c r="AY151" s="192" t="s">
        <v>182</v>
      </c>
    </row>
    <row r="152" ht="11" customFormat="1" s="13">
      <c r="B152" s="182"/>
      <c r="D152" s="183" t="s">
        <v>191</v>
      </c>
      <c r="E152" s="184" t="s">
        <v>1</v>
      </c>
      <c r="F152" s="185" t="s">
        <v>84</v>
      </c>
      <c r="H152" s="186">
        <v>2</v>
      </c>
      <c r="I152" s="187"/>
      <c r="L152" s="182"/>
      <c r="M152" s="188"/>
      <c r="N152" s="189"/>
      <c r="O152" s="189"/>
      <c r="P152" s="189"/>
      <c r="Q152" s="189"/>
      <c r="R152" s="189"/>
      <c r="S152" s="189"/>
      <c r="T152" s="190"/>
      <c r="AT152" s="184" t="s">
        <v>191</v>
      </c>
      <c r="AU152" s="184" t="s">
        <v>84</v>
      </c>
      <c r="AV152" s="13" t="s">
        <v>84</v>
      </c>
      <c r="AW152" s="13" t="s">
        <v>28</v>
      </c>
      <c r="AX152" s="13" t="s">
        <v>72</v>
      </c>
      <c r="AY152" s="184" t="s">
        <v>182</v>
      </c>
    </row>
    <row r="153" ht="11" customFormat="1" s="14">
      <c r="B153" s="191"/>
      <c r="D153" s="183" t="s">
        <v>191</v>
      </c>
      <c r="E153" s="192" t="s">
        <v>1</v>
      </c>
      <c r="F153" s="193" t="s">
        <v>656</v>
      </c>
      <c r="H153" s="194">
        <v>2</v>
      </c>
      <c r="I153" s="195"/>
      <c r="L153" s="191"/>
      <c r="M153" s="196"/>
      <c r="N153" s="197"/>
      <c r="O153" s="197"/>
      <c r="P153" s="197"/>
      <c r="Q153" s="197"/>
      <c r="R153" s="197"/>
      <c r="S153" s="197"/>
      <c r="T153" s="198"/>
      <c r="AT153" s="192" t="s">
        <v>191</v>
      </c>
      <c r="AU153" s="192" t="s">
        <v>84</v>
      </c>
      <c r="AV153" s="14" t="s">
        <v>89</v>
      </c>
      <c r="AW153" s="14" t="s">
        <v>28</v>
      </c>
      <c r="AX153" s="14" t="s">
        <v>72</v>
      </c>
      <c r="AY153" s="192" t="s">
        <v>182</v>
      </c>
    </row>
    <row r="154" ht="11" customFormat="1" s="13">
      <c r="B154" s="182"/>
      <c r="D154" s="183" t="s">
        <v>191</v>
      </c>
      <c r="E154" s="184" t="s">
        <v>1</v>
      </c>
      <c r="F154" s="185" t="s">
        <v>84</v>
      </c>
      <c r="H154" s="186">
        <v>2</v>
      </c>
      <c r="I154" s="187"/>
      <c r="L154" s="182"/>
      <c r="M154" s="188"/>
      <c r="N154" s="189"/>
      <c r="O154" s="189"/>
      <c r="P154" s="189"/>
      <c r="Q154" s="189"/>
      <c r="R154" s="189"/>
      <c r="S154" s="189"/>
      <c r="T154" s="190"/>
      <c r="AT154" s="184" t="s">
        <v>191</v>
      </c>
      <c r="AU154" s="184" t="s">
        <v>84</v>
      </c>
      <c r="AV154" s="13" t="s">
        <v>84</v>
      </c>
      <c r="AW154" s="13" t="s">
        <v>28</v>
      </c>
      <c r="AX154" s="13" t="s">
        <v>72</v>
      </c>
      <c r="AY154" s="184" t="s">
        <v>182</v>
      </c>
    </row>
    <row r="155" ht="11" customFormat="1" s="14">
      <c r="B155" s="191"/>
      <c r="D155" s="183" t="s">
        <v>191</v>
      </c>
      <c r="E155" s="192" t="s">
        <v>1</v>
      </c>
      <c r="F155" s="193" t="s">
        <v>657</v>
      </c>
      <c r="H155" s="194">
        <v>2</v>
      </c>
      <c r="I155" s="195"/>
      <c r="L155" s="191"/>
      <c r="M155" s="196"/>
      <c r="N155" s="197"/>
      <c r="O155" s="197"/>
      <c r="P155" s="197"/>
      <c r="Q155" s="197"/>
      <c r="R155" s="197"/>
      <c r="S155" s="197"/>
      <c r="T155" s="198"/>
      <c r="AT155" s="192" t="s">
        <v>191</v>
      </c>
      <c r="AU155" s="192" t="s">
        <v>84</v>
      </c>
      <c r="AV155" s="14" t="s">
        <v>89</v>
      </c>
      <c r="AW155" s="14" t="s">
        <v>28</v>
      </c>
      <c r="AX155" s="14" t="s">
        <v>72</v>
      </c>
      <c r="AY155" s="192" t="s">
        <v>182</v>
      </c>
    </row>
    <row r="156" ht="11" customFormat="1" s="13">
      <c r="B156" s="182"/>
      <c r="D156" s="183" t="s">
        <v>191</v>
      </c>
      <c r="E156" s="184" t="s">
        <v>1</v>
      </c>
      <c r="F156" s="185" t="s">
        <v>84</v>
      </c>
      <c r="H156" s="186">
        <v>2</v>
      </c>
      <c r="I156" s="187"/>
      <c r="L156" s="182"/>
      <c r="M156" s="188"/>
      <c r="N156" s="189"/>
      <c r="O156" s="189"/>
      <c r="P156" s="189"/>
      <c r="Q156" s="189"/>
      <c r="R156" s="189"/>
      <c r="S156" s="189"/>
      <c r="T156" s="190"/>
      <c r="AT156" s="184" t="s">
        <v>191</v>
      </c>
      <c r="AU156" s="184" t="s">
        <v>84</v>
      </c>
      <c r="AV156" s="13" t="s">
        <v>84</v>
      </c>
      <c r="AW156" s="13" t="s">
        <v>28</v>
      </c>
      <c r="AX156" s="13" t="s">
        <v>72</v>
      </c>
      <c r="AY156" s="184" t="s">
        <v>182</v>
      </c>
    </row>
    <row r="157" ht="11" customFormat="1" s="14">
      <c r="B157" s="191"/>
      <c r="D157" s="183" t="s">
        <v>191</v>
      </c>
      <c r="E157" s="192" t="s">
        <v>1</v>
      </c>
      <c r="F157" s="193" t="s">
        <v>658</v>
      </c>
      <c r="H157" s="194">
        <v>2</v>
      </c>
      <c r="I157" s="195"/>
      <c r="L157" s="191"/>
      <c r="M157" s="196"/>
      <c r="N157" s="197"/>
      <c r="O157" s="197"/>
      <c r="P157" s="197"/>
      <c r="Q157" s="197"/>
      <c r="R157" s="197"/>
      <c r="S157" s="197"/>
      <c r="T157" s="198"/>
      <c r="AT157" s="192" t="s">
        <v>191</v>
      </c>
      <c r="AU157" s="192" t="s">
        <v>84</v>
      </c>
      <c r="AV157" s="14" t="s">
        <v>89</v>
      </c>
      <c r="AW157" s="14" t="s">
        <v>28</v>
      </c>
      <c r="AX157" s="14" t="s">
        <v>72</v>
      </c>
      <c r="AY157" s="192" t="s">
        <v>182</v>
      </c>
    </row>
    <row r="158" ht="11" customFormat="1" s="13">
      <c r="B158" s="182"/>
      <c r="D158" s="183" t="s">
        <v>191</v>
      </c>
      <c r="E158" s="184" t="s">
        <v>1</v>
      </c>
      <c r="F158" s="185" t="s">
        <v>84</v>
      </c>
      <c r="H158" s="186">
        <v>2</v>
      </c>
      <c r="I158" s="187"/>
      <c r="L158" s="182"/>
      <c r="M158" s="188"/>
      <c r="N158" s="189"/>
      <c r="O158" s="189"/>
      <c r="P158" s="189"/>
      <c r="Q158" s="189"/>
      <c r="R158" s="189"/>
      <c r="S158" s="189"/>
      <c r="T158" s="190"/>
      <c r="AT158" s="184" t="s">
        <v>191</v>
      </c>
      <c r="AU158" s="184" t="s">
        <v>84</v>
      </c>
      <c r="AV158" s="13" t="s">
        <v>84</v>
      </c>
      <c r="AW158" s="13" t="s">
        <v>28</v>
      </c>
      <c r="AX158" s="13" t="s">
        <v>72</v>
      </c>
      <c r="AY158" s="184" t="s">
        <v>182</v>
      </c>
    </row>
    <row r="159" ht="11" customFormat="1" s="14">
      <c r="B159" s="191"/>
      <c r="D159" s="183" t="s">
        <v>191</v>
      </c>
      <c r="E159" s="192" t="s">
        <v>1</v>
      </c>
      <c r="F159" s="193" t="s">
        <v>659</v>
      </c>
      <c r="H159" s="194">
        <v>2</v>
      </c>
      <c r="I159" s="195"/>
      <c r="L159" s="191"/>
      <c r="M159" s="196"/>
      <c r="N159" s="197"/>
      <c r="O159" s="197"/>
      <c r="P159" s="197"/>
      <c r="Q159" s="197"/>
      <c r="R159" s="197"/>
      <c r="S159" s="197"/>
      <c r="T159" s="198"/>
      <c r="AT159" s="192" t="s">
        <v>191</v>
      </c>
      <c r="AU159" s="192" t="s">
        <v>84</v>
      </c>
      <c r="AV159" s="14" t="s">
        <v>89</v>
      </c>
      <c r="AW159" s="14" t="s">
        <v>28</v>
      </c>
      <c r="AX159" s="14" t="s">
        <v>72</v>
      </c>
      <c r="AY159" s="192" t="s">
        <v>182</v>
      </c>
    </row>
    <row r="160" ht="11" customFormat="1" s="13">
      <c r="B160" s="182"/>
      <c r="D160" s="183" t="s">
        <v>191</v>
      </c>
      <c r="E160" s="184" t="s">
        <v>1</v>
      </c>
      <c r="F160" s="185" t="s">
        <v>84</v>
      </c>
      <c r="H160" s="186">
        <v>2</v>
      </c>
      <c r="I160" s="187"/>
      <c r="L160" s="182"/>
      <c r="M160" s="188"/>
      <c r="N160" s="189"/>
      <c r="O160" s="189"/>
      <c r="P160" s="189"/>
      <c r="Q160" s="189"/>
      <c r="R160" s="189"/>
      <c r="S160" s="189"/>
      <c r="T160" s="190"/>
      <c r="AT160" s="184" t="s">
        <v>191</v>
      </c>
      <c r="AU160" s="184" t="s">
        <v>84</v>
      </c>
      <c r="AV160" s="13" t="s">
        <v>84</v>
      </c>
      <c r="AW160" s="13" t="s">
        <v>28</v>
      </c>
      <c r="AX160" s="13" t="s">
        <v>72</v>
      </c>
      <c r="AY160" s="184" t="s">
        <v>182</v>
      </c>
    </row>
    <row r="161" ht="11" customFormat="1" s="14">
      <c r="B161" s="191"/>
      <c r="D161" s="183" t="s">
        <v>191</v>
      </c>
      <c r="E161" s="192" t="s">
        <v>1</v>
      </c>
      <c r="F161" s="193" t="s">
        <v>660</v>
      </c>
      <c r="H161" s="194">
        <v>2</v>
      </c>
      <c r="I161" s="195"/>
      <c r="L161" s="191"/>
      <c r="M161" s="196"/>
      <c r="N161" s="197"/>
      <c r="O161" s="197"/>
      <c r="P161" s="197"/>
      <c r="Q161" s="197"/>
      <c r="R161" s="197"/>
      <c r="S161" s="197"/>
      <c r="T161" s="198"/>
      <c r="AT161" s="192" t="s">
        <v>191</v>
      </c>
      <c r="AU161" s="192" t="s">
        <v>84</v>
      </c>
      <c r="AV161" s="14" t="s">
        <v>89</v>
      </c>
      <c r="AW161" s="14" t="s">
        <v>28</v>
      </c>
      <c r="AX161" s="14" t="s">
        <v>72</v>
      </c>
      <c r="AY161" s="192" t="s">
        <v>182</v>
      </c>
    </row>
    <row r="162" ht="11" customFormat="1" s="13">
      <c r="B162" s="182"/>
      <c r="D162" s="183" t="s">
        <v>191</v>
      </c>
      <c r="E162" s="184" t="s">
        <v>1</v>
      </c>
      <c r="F162" s="185" t="s">
        <v>84</v>
      </c>
      <c r="H162" s="186">
        <v>2</v>
      </c>
      <c r="I162" s="187"/>
      <c r="L162" s="182"/>
      <c r="M162" s="188"/>
      <c r="N162" s="189"/>
      <c r="O162" s="189"/>
      <c r="P162" s="189"/>
      <c r="Q162" s="189"/>
      <c r="R162" s="189"/>
      <c r="S162" s="189"/>
      <c r="T162" s="190"/>
      <c r="AT162" s="184" t="s">
        <v>191</v>
      </c>
      <c r="AU162" s="184" t="s">
        <v>84</v>
      </c>
      <c r="AV162" s="13" t="s">
        <v>84</v>
      </c>
      <c r="AW162" s="13" t="s">
        <v>28</v>
      </c>
      <c r="AX162" s="13" t="s">
        <v>72</v>
      </c>
      <c r="AY162" s="184" t="s">
        <v>182</v>
      </c>
    </row>
    <row r="163" ht="11" customFormat="1" s="14">
      <c r="B163" s="191"/>
      <c r="D163" s="183" t="s">
        <v>191</v>
      </c>
      <c r="E163" s="192" t="s">
        <v>1</v>
      </c>
      <c r="F163" s="193" t="s">
        <v>661</v>
      </c>
      <c r="H163" s="194">
        <v>2</v>
      </c>
      <c r="I163" s="195"/>
      <c r="L163" s="191"/>
      <c r="M163" s="196"/>
      <c r="N163" s="197"/>
      <c r="O163" s="197"/>
      <c r="P163" s="197"/>
      <c r="Q163" s="197"/>
      <c r="R163" s="197"/>
      <c r="S163" s="197"/>
      <c r="T163" s="198"/>
      <c r="AT163" s="192" t="s">
        <v>191</v>
      </c>
      <c r="AU163" s="192" t="s">
        <v>84</v>
      </c>
      <c r="AV163" s="14" t="s">
        <v>89</v>
      </c>
      <c r="AW163" s="14" t="s">
        <v>28</v>
      </c>
      <c r="AX163" s="14" t="s">
        <v>72</v>
      </c>
      <c r="AY163" s="192" t="s">
        <v>182</v>
      </c>
    </row>
    <row r="164" ht="11" customFormat="1" s="13">
      <c r="B164" s="182"/>
      <c r="D164" s="183" t="s">
        <v>191</v>
      </c>
      <c r="E164" s="184" t="s">
        <v>1</v>
      </c>
      <c r="F164" s="185" t="s">
        <v>79</v>
      </c>
      <c r="H164" s="186">
        <v>1</v>
      </c>
      <c r="I164" s="187"/>
      <c r="L164" s="182"/>
      <c r="M164" s="188"/>
      <c r="N164" s="189"/>
      <c r="O164" s="189"/>
      <c r="P164" s="189"/>
      <c r="Q164" s="189"/>
      <c r="R164" s="189"/>
      <c r="S164" s="189"/>
      <c r="T164" s="190"/>
      <c r="AT164" s="184" t="s">
        <v>191</v>
      </c>
      <c r="AU164" s="184" t="s">
        <v>84</v>
      </c>
      <c r="AV164" s="13" t="s">
        <v>84</v>
      </c>
      <c r="AW164" s="13" t="s">
        <v>28</v>
      </c>
      <c r="AX164" s="13" t="s">
        <v>72</v>
      </c>
      <c r="AY164" s="184" t="s">
        <v>182</v>
      </c>
    </row>
    <row r="165" ht="11" customFormat="1" s="14">
      <c r="B165" s="191"/>
      <c r="D165" s="183" t="s">
        <v>191</v>
      </c>
      <c r="E165" s="192" t="s">
        <v>1</v>
      </c>
      <c r="F165" s="193" t="s">
        <v>662</v>
      </c>
      <c r="H165" s="194">
        <v>1</v>
      </c>
      <c r="I165" s="195"/>
      <c r="L165" s="191"/>
      <c r="M165" s="196"/>
      <c r="N165" s="197"/>
      <c r="O165" s="197"/>
      <c r="P165" s="197"/>
      <c r="Q165" s="197"/>
      <c r="R165" s="197"/>
      <c r="S165" s="197"/>
      <c r="T165" s="198"/>
      <c r="AT165" s="192" t="s">
        <v>191</v>
      </c>
      <c r="AU165" s="192" t="s">
        <v>84</v>
      </c>
      <c r="AV165" s="14" t="s">
        <v>89</v>
      </c>
      <c r="AW165" s="14" t="s">
        <v>28</v>
      </c>
      <c r="AX165" s="14" t="s">
        <v>72</v>
      </c>
      <c r="AY165" s="192" t="s">
        <v>182</v>
      </c>
    </row>
    <row r="166" ht="11" customFormat="1" s="13">
      <c r="B166" s="182"/>
      <c r="D166" s="183" t="s">
        <v>191</v>
      </c>
      <c r="E166" s="184" t="s">
        <v>1</v>
      </c>
      <c r="F166" s="185" t="s">
        <v>84</v>
      </c>
      <c r="H166" s="186">
        <v>2</v>
      </c>
      <c r="I166" s="187"/>
      <c r="L166" s="182"/>
      <c r="M166" s="188"/>
      <c r="N166" s="189"/>
      <c r="O166" s="189"/>
      <c r="P166" s="189"/>
      <c r="Q166" s="189"/>
      <c r="R166" s="189"/>
      <c r="S166" s="189"/>
      <c r="T166" s="190"/>
      <c r="AT166" s="184" t="s">
        <v>191</v>
      </c>
      <c r="AU166" s="184" t="s">
        <v>84</v>
      </c>
      <c r="AV166" s="13" t="s">
        <v>84</v>
      </c>
      <c r="AW166" s="13" t="s">
        <v>28</v>
      </c>
      <c r="AX166" s="13" t="s">
        <v>72</v>
      </c>
      <c r="AY166" s="184" t="s">
        <v>182</v>
      </c>
    </row>
    <row r="167" ht="11" customFormat="1" s="14">
      <c r="B167" s="191"/>
      <c r="D167" s="183" t="s">
        <v>191</v>
      </c>
      <c r="E167" s="192" t="s">
        <v>1</v>
      </c>
      <c r="F167" s="193" t="s">
        <v>663</v>
      </c>
      <c r="H167" s="194">
        <v>2</v>
      </c>
      <c r="I167" s="195"/>
      <c r="L167" s="191"/>
      <c r="M167" s="196"/>
      <c r="N167" s="197"/>
      <c r="O167" s="197"/>
      <c r="P167" s="197"/>
      <c r="Q167" s="197"/>
      <c r="R167" s="197"/>
      <c r="S167" s="197"/>
      <c r="T167" s="198"/>
      <c r="AT167" s="192" t="s">
        <v>191</v>
      </c>
      <c r="AU167" s="192" t="s">
        <v>84</v>
      </c>
      <c r="AV167" s="14" t="s">
        <v>89</v>
      </c>
      <c r="AW167" s="14" t="s">
        <v>28</v>
      </c>
      <c r="AX167" s="14" t="s">
        <v>72</v>
      </c>
      <c r="AY167" s="192" t="s">
        <v>182</v>
      </c>
    </row>
    <row r="168" ht="11" customFormat="1" s="13">
      <c r="B168" s="182"/>
      <c r="D168" s="183" t="s">
        <v>191</v>
      </c>
      <c r="E168" s="184" t="s">
        <v>1</v>
      </c>
      <c r="F168" s="185" t="s">
        <v>84</v>
      </c>
      <c r="H168" s="186">
        <v>2</v>
      </c>
      <c r="I168" s="187"/>
      <c r="L168" s="182"/>
      <c r="M168" s="188"/>
      <c r="N168" s="189"/>
      <c r="O168" s="189"/>
      <c r="P168" s="189"/>
      <c r="Q168" s="189"/>
      <c r="R168" s="189"/>
      <c r="S168" s="189"/>
      <c r="T168" s="190"/>
      <c r="AT168" s="184" t="s">
        <v>191</v>
      </c>
      <c r="AU168" s="184" t="s">
        <v>84</v>
      </c>
      <c r="AV168" s="13" t="s">
        <v>84</v>
      </c>
      <c r="AW168" s="13" t="s">
        <v>28</v>
      </c>
      <c r="AX168" s="13" t="s">
        <v>72</v>
      </c>
      <c r="AY168" s="184" t="s">
        <v>182</v>
      </c>
    </row>
    <row r="169" ht="11" customFormat="1" s="14">
      <c r="B169" s="191"/>
      <c r="D169" s="183" t="s">
        <v>191</v>
      </c>
      <c r="E169" s="192" t="s">
        <v>1</v>
      </c>
      <c r="F169" s="193" t="s">
        <v>664</v>
      </c>
      <c r="H169" s="194">
        <v>2</v>
      </c>
      <c r="I169" s="195"/>
      <c r="L169" s="191"/>
      <c r="M169" s="196"/>
      <c r="N169" s="197"/>
      <c r="O169" s="197"/>
      <c r="P169" s="197"/>
      <c r="Q169" s="197"/>
      <c r="R169" s="197"/>
      <c r="S169" s="197"/>
      <c r="T169" s="198"/>
      <c r="AT169" s="192" t="s">
        <v>191</v>
      </c>
      <c r="AU169" s="192" t="s">
        <v>84</v>
      </c>
      <c r="AV169" s="14" t="s">
        <v>89</v>
      </c>
      <c r="AW169" s="14" t="s">
        <v>28</v>
      </c>
      <c r="AX169" s="14" t="s">
        <v>72</v>
      </c>
      <c r="AY169" s="192" t="s">
        <v>182</v>
      </c>
    </row>
    <row r="170" ht="11" customFormat="1" s="13">
      <c r="B170" s="182"/>
      <c r="D170" s="183" t="s">
        <v>191</v>
      </c>
      <c r="E170" s="184" t="s">
        <v>1</v>
      </c>
      <c r="F170" s="185" t="s">
        <v>84</v>
      </c>
      <c r="H170" s="186">
        <v>2</v>
      </c>
      <c r="I170" s="187"/>
      <c r="L170" s="182"/>
      <c r="M170" s="188"/>
      <c r="N170" s="189"/>
      <c r="O170" s="189"/>
      <c r="P170" s="189"/>
      <c r="Q170" s="189"/>
      <c r="R170" s="189"/>
      <c r="S170" s="189"/>
      <c r="T170" s="190"/>
      <c r="AT170" s="184" t="s">
        <v>191</v>
      </c>
      <c r="AU170" s="184" t="s">
        <v>84</v>
      </c>
      <c r="AV170" s="13" t="s">
        <v>84</v>
      </c>
      <c r="AW170" s="13" t="s">
        <v>28</v>
      </c>
      <c r="AX170" s="13" t="s">
        <v>72</v>
      </c>
      <c r="AY170" s="184" t="s">
        <v>182</v>
      </c>
    </row>
    <row r="171" ht="11" customFormat="1" s="14">
      <c r="B171" s="191"/>
      <c r="D171" s="183" t="s">
        <v>191</v>
      </c>
      <c r="E171" s="192" t="s">
        <v>1</v>
      </c>
      <c r="F171" s="193" t="s">
        <v>665</v>
      </c>
      <c r="H171" s="194">
        <v>2</v>
      </c>
      <c r="I171" s="195"/>
      <c r="L171" s="191"/>
      <c r="M171" s="196"/>
      <c r="N171" s="197"/>
      <c r="O171" s="197"/>
      <c r="P171" s="197"/>
      <c r="Q171" s="197"/>
      <c r="R171" s="197"/>
      <c r="S171" s="197"/>
      <c r="T171" s="198"/>
      <c r="AT171" s="192" t="s">
        <v>191</v>
      </c>
      <c r="AU171" s="192" t="s">
        <v>84</v>
      </c>
      <c r="AV171" s="14" t="s">
        <v>89</v>
      </c>
      <c r="AW171" s="14" t="s">
        <v>28</v>
      </c>
      <c r="AX171" s="14" t="s">
        <v>72</v>
      </c>
      <c r="AY171" s="192" t="s">
        <v>182</v>
      </c>
    </row>
    <row r="172" ht="11" customFormat="1" s="13">
      <c r="B172" s="182"/>
      <c r="D172" s="183" t="s">
        <v>191</v>
      </c>
      <c r="E172" s="184" t="s">
        <v>1</v>
      </c>
      <c r="F172" s="185" t="s">
        <v>84</v>
      </c>
      <c r="H172" s="186">
        <v>2</v>
      </c>
      <c r="I172" s="187"/>
      <c r="L172" s="182"/>
      <c r="M172" s="188"/>
      <c r="N172" s="189"/>
      <c r="O172" s="189"/>
      <c r="P172" s="189"/>
      <c r="Q172" s="189"/>
      <c r="R172" s="189"/>
      <c r="S172" s="189"/>
      <c r="T172" s="190"/>
      <c r="AT172" s="184" t="s">
        <v>191</v>
      </c>
      <c r="AU172" s="184" t="s">
        <v>84</v>
      </c>
      <c r="AV172" s="13" t="s">
        <v>84</v>
      </c>
      <c r="AW172" s="13" t="s">
        <v>28</v>
      </c>
      <c r="AX172" s="13" t="s">
        <v>72</v>
      </c>
      <c r="AY172" s="184" t="s">
        <v>182</v>
      </c>
    </row>
    <row r="173" ht="11" customFormat="1" s="14">
      <c r="B173" s="191"/>
      <c r="D173" s="183" t="s">
        <v>191</v>
      </c>
      <c r="E173" s="192" t="s">
        <v>1</v>
      </c>
      <c r="F173" s="193" t="s">
        <v>666</v>
      </c>
      <c r="H173" s="194">
        <v>2</v>
      </c>
      <c r="I173" s="195"/>
      <c r="L173" s="191"/>
      <c r="M173" s="196"/>
      <c r="N173" s="197"/>
      <c r="O173" s="197"/>
      <c r="P173" s="197"/>
      <c r="Q173" s="197"/>
      <c r="R173" s="197"/>
      <c r="S173" s="197"/>
      <c r="T173" s="198"/>
      <c r="AT173" s="192" t="s">
        <v>191</v>
      </c>
      <c r="AU173" s="192" t="s">
        <v>84</v>
      </c>
      <c r="AV173" s="14" t="s">
        <v>89</v>
      </c>
      <c r="AW173" s="14" t="s">
        <v>28</v>
      </c>
      <c r="AX173" s="14" t="s">
        <v>72</v>
      </c>
      <c r="AY173" s="192" t="s">
        <v>182</v>
      </c>
    </row>
    <row r="174" ht="11" customFormat="1" s="15">
      <c r="B174" s="199"/>
      <c r="D174" s="183" t="s">
        <v>191</v>
      </c>
      <c r="E174" s="200" t="s">
        <v>1</v>
      </c>
      <c r="F174" s="201" t="s">
        <v>251</v>
      </c>
      <c r="H174" s="202">
        <v>25</v>
      </c>
      <c r="I174" s="203"/>
      <c r="L174" s="199"/>
      <c r="M174" s="204"/>
      <c r="N174" s="205"/>
      <c r="O174" s="205"/>
      <c r="P174" s="205"/>
      <c r="Q174" s="205"/>
      <c r="R174" s="205"/>
      <c r="S174" s="205"/>
      <c r="T174" s="206"/>
      <c r="AT174" s="200" t="s">
        <v>191</v>
      </c>
      <c r="AU174" s="200" t="s">
        <v>84</v>
      </c>
      <c r="AV174" s="15" t="s">
        <v>189</v>
      </c>
      <c r="AW174" s="15" t="s">
        <v>28</v>
      </c>
      <c r="AX174" s="15" t="s">
        <v>79</v>
      </c>
      <c r="AY174" s="200" t="s">
        <v>182</v>
      </c>
    </row>
    <row r="175" customHeight="1" ht="21" customFormat="1" s="2">
      <c r="A175" s="33"/>
      <c r="B175" s="167"/>
      <c r="C175" s="168" t="s">
        <v>84</v>
      </c>
      <c r="D175" s="168" t="s">
        <v>185</v>
      </c>
      <c r="E175" s="169" t="s">
        <v>667</v>
      </c>
      <c r="F175" s="170" t="s">
        <v>668</v>
      </c>
      <c r="G175" s="171" t="s">
        <v>327</v>
      </c>
      <c r="H175" s="172">
        <v>16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3.916E-2</v>
      </c>
      <c r="R175" s="177">
        <f>Q175*H175</f>
        <v>0.62656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189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189</v>
      </c>
      <c r="BM175" s="179" t="s">
        <v>669</v>
      </c>
    </row>
    <row r="176" ht="11" customFormat="1" s="13">
      <c r="B176" s="182"/>
      <c r="D176" s="183" t="s">
        <v>191</v>
      </c>
      <c r="E176" s="184" t="s">
        <v>1</v>
      </c>
      <c r="F176" s="185" t="s">
        <v>84</v>
      </c>
      <c r="H176" s="186">
        <v>2</v>
      </c>
      <c r="I176" s="187"/>
      <c r="L176" s="182"/>
      <c r="M176" s="188"/>
      <c r="N176" s="189"/>
      <c r="O176" s="189"/>
      <c r="P176" s="189"/>
      <c r="Q176" s="189"/>
      <c r="R176" s="189"/>
      <c r="S176" s="189"/>
      <c r="T176" s="190"/>
      <c r="AT176" s="184" t="s">
        <v>191</v>
      </c>
      <c r="AU176" s="184" t="s">
        <v>84</v>
      </c>
      <c r="AV176" s="13" t="s">
        <v>84</v>
      </c>
      <c r="AW176" s="13" t="s">
        <v>28</v>
      </c>
      <c r="AX176" s="13" t="s">
        <v>72</v>
      </c>
      <c r="AY176" s="184" t="s">
        <v>182</v>
      </c>
    </row>
    <row r="177" ht="11" customFormat="1" s="14">
      <c r="B177" s="191"/>
      <c r="D177" s="183" t="s">
        <v>191</v>
      </c>
      <c r="E177" s="192" t="s">
        <v>1</v>
      </c>
      <c r="F177" s="193" t="s">
        <v>195</v>
      </c>
      <c r="H177" s="194">
        <v>2</v>
      </c>
      <c r="I177" s="195"/>
      <c r="L177" s="191"/>
      <c r="M177" s="196"/>
      <c r="N177" s="197"/>
      <c r="O177" s="197"/>
      <c r="P177" s="197"/>
      <c r="Q177" s="197"/>
      <c r="R177" s="197"/>
      <c r="S177" s="197"/>
      <c r="T177" s="198"/>
      <c r="AT177" s="192" t="s">
        <v>191</v>
      </c>
      <c r="AU177" s="192" t="s">
        <v>84</v>
      </c>
      <c r="AV177" s="14" t="s">
        <v>89</v>
      </c>
      <c r="AW177" s="14" t="s">
        <v>28</v>
      </c>
      <c r="AX177" s="14" t="s">
        <v>72</v>
      </c>
      <c r="AY177" s="192" t="s">
        <v>182</v>
      </c>
    </row>
    <row r="178" ht="11" customFormat="1" s="13">
      <c r="B178" s="182"/>
      <c r="D178" s="183" t="s">
        <v>191</v>
      </c>
      <c r="E178" s="184" t="s">
        <v>1</v>
      </c>
      <c r="F178" s="185" t="s">
        <v>84</v>
      </c>
      <c r="H178" s="186">
        <v>2</v>
      </c>
      <c r="I178" s="187"/>
      <c r="L178" s="182"/>
      <c r="M178" s="188"/>
      <c r="N178" s="189"/>
      <c r="O178" s="189"/>
      <c r="P178" s="189"/>
      <c r="Q178" s="189"/>
      <c r="R178" s="189"/>
      <c r="S178" s="189"/>
      <c r="T178" s="190"/>
      <c r="AT178" s="184" t="s">
        <v>191</v>
      </c>
      <c r="AU178" s="184" t="s">
        <v>84</v>
      </c>
      <c r="AV178" s="13" t="s">
        <v>84</v>
      </c>
      <c r="AW178" s="13" t="s">
        <v>28</v>
      </c>
      <c r="AX178" s="13" t="s">
        <v>72</v>
      </c>
      <c r="AY178" s="184" t="s">
        <v>182</v>
      </c>
    </row>
    <row r="179" ht="11" customFormat="1" s="14">
      <c r="B179" s="191"/>
      <c r="D179" s="183" t="s">
        <v>191</v>
      </c>
      <c r="E179" s="192" t="s">
        <v>1</v>
      </c>
      <c r="F179" s="193" t="s">
        <v>203</v>
      </c>
      <c r="H179" s="194">
        <v>2</v>
      </c>
      <c r="I179" s="195"/>
      <c r="L179" s="191"/>
      <c r="M179" s="196"/>
      <c r="N179" s="197"/>
      <c r="O179" s="197"/>
      <c r="P179" s="197"/>
      <c r="Q179" s="197"/>
      <c r="R179" s="197"/>
      <c r="S179" s="197"/>
      <c r="T179" s="198"/>
      <c r="AT179" s="192" t="s">
        <v>191</v>
      </c>
      <c r="AU179" s="192" t="s">
        <v>84</v>
      </c>
      <c r="AV179" s="14" t="s">
        <v>89</v>
      </c>
      <c r="AW179" s="14" t="s">
        <v>28</v>
      </c>
      <c r="AX179" s="14" t="s">
        <v>72</v>
      </c>
      <c r="AY179" s="192" t="s">
        <v>182</v>
      </c>
    </row>
    <row r="180" ht="11" customFormat="1" s="13">
      <c r="B180" s="182"/>
      <c r="D180" s="183" t="s">
        <v>191</v>
      </c>
      <c r="E180" s="184" t="s">
        <v>1</v>
      </c>
      <c r="F180" s="185" t="s">
        <v>84</v>
      </c>
      <c r="H180" s="186">
        <v>2</v>
      </c>
      <c r="I180" s="187"/>
      <c r="L180" s="182"/>
      <c r="M180" s="188"/>
      <c r="N180" s="189"/>
      <c r="O180" s="189"/>
      <c r="P180" s="189"/>
      <c r="Q180" s="189"/>
      <c r="R180" s="189"/>
      <c r="S180" s="189"/>
      <c r="T180" s="190"/>
      <c r="AT180" s="184" t="s">
        <v>191</v>
      </c>
      <c r="AU180" s="184" t="s">
        <v>84</v>
      </c>
      <c r="AV180" s="13" t="s">
        <v>84</v>
      </c>
      <c r="AW180" s="13" t="s">
        <v>28</v>
      </c>
      <c r="AX180" s="13" t="s">
        <v>72</v>
      </c>
      <c r="AY180" s="184" t="s">
        <v>182</v>
      </c>
    </row>
    <row r="181" ht="11" customFormat="1" s="14">
      <c r="B181" s="191"/>
      <c r="D181" s="183" t="s">
        <v>191</v>
      </c>
      <c r="E181" s="192" t="s">
        <v>1</v>
      </c>
      <c r="F181" s="193" t="s">
        <v>208</v>
      </c>
      <c r="H181" s="194">
        <v>2</v>
      </c>
      <c r="I181" s="195"/>
      <c r="L181" s="191"/>
      <c r="M181" s="196"/>
      <c r="N181" s="197"/>
      <c r="O181" s="197"/>
      <c r="P181" s="197"/>
      <c r="Q181" s="197"/>
      <c r="R181" s="197"/>
      <c r="S181" s="197"/>
      <c r="T181" s="198"/>
      <c r="AT181" s="192" t="s">
        <v>191</v>
      </c>
      <c r="AU181" s="192" t="s">
        <v>84</v>
      </c>
      <c r="AV181" s="14" t="s">
        <v>89</v>
      </c>
      <c r="AW181" s="14" t="s">
        <v>28</v>
      </c>
      <c r="AX181" s="14" t="s">
        <v>72</v>
      </c>
      <c r="AY181" s="192" t="s">
        <v>182</v>
      </c>
    </row>
    <row r="182" ht="11" customFormat="1" s="13">
      <c r="B182" s="182"/>
      <c r="D182" s="183" t="s">
        <v>191</v>
      </c>
      <c r="E182" s="184" t="s">
        <v>1</v>
      </c>
      <c r="F182" s="185" t="s">
        <v>84</v>
      </c>
      <c r="H182" s="186">
        <v>2</v>
      </c>
      <c r="I182" s="187"/>
      <c r="L182" s="182"/>
      <c r="M182" s="188"/>
      <c r="N182" s="189"/>
      <c r="O182" s="189"/>
      <c r="P182" s="189"/>
      <c r="Q182" s="189"/>
      <c r="R182" s="189"/>
      <c r="S182" s="189"/>
      <c r="T182" s="190"/>
      <c r="AT182" s="184" t="s">
        <v>191</v>
      </c>
      <c r="AU182" s="184" t="s">
        <v>84</v>
      </c>
      <c r="AV182" s="13" t="s">
        <v>84</v>
      </c>
      <c r="AW182" s="13" t="s">
        <v>28</v>
      </c>
      <c r="AX182" s="13" t="s">
        <v>72</v>
      </c>
      <c r="AY182" s="184" t="s">
        <v>182</v>
      </c>
    </row>
    <row r="183" ht="11" customFormat="1" s="14">
      <c r="B183" s="191"/>
      <c r="D183" s="183" t="s">
        <v>191</v>
      </c>
      <c r="E183" s="192" t="s">
        <v>1</v>
      </c>
      <c r="F183" s="193" t="s">
        <v>213</v>
      </c>
      <c r="H183" s="194">
        <v>2</v>
      </c>
      <c r="I183" s="195"/>
      <c r="L183" s="191"/>
      <c r="M183" s="196"/>
      <c r="N183" s="197"/>
      <c r="O183" s="197"/>
      <c r="P183" s="197"/>
      <c r="Q183" s="197"/>
      <c r="R183" s="197"/>
      <c r="S183" s="197"/>
      <c r="T183" s="198"/>
      <c r="AT183" s="192" t="s">
        <v>191</v>
      </c>
      <c r="AU183" s="192" t="s">
        <v>84</v>
      </c>
      <c r="AV183" s="14" t="s">
        <v>89</v>
      </c>
      <c r="AW183" s="14" t="s">
        <v>28</v>
      </c>
      <c r="AX183" s="14" t="s">
        <v>72</v>
      </c>
      <c r="AY183" s="192" t="s">
        <v>182</v>
      </c>
    </row>
    <row r="184" ht="11" customFormat="1" s="13">
      <c r="B184" s="182"/>
      <c r="D184" s="183" t="s">
        <v>191</v>
      </c>
      <c r="E184" s="184" t="s">
        <v>1</v>
      </c>
      <c r="F184" s="185" t="s">
        <v>84</v>
      </c>
      <c r="H184" s="186">
        <v>2</v>
      </c>
      <c r="I184" s="187"/>
      <c r="L184" s="182"/>
      <c r="M184" s="188"/>
      <c r="N184" s="189"/>
      <c r="O184" s="189"/>
      <c r="P184" s="189"/>
      <c r="Q184" s="189"/>
      <c r="R184" s="189"/>
      <c r="S184" s="189"/>
      <c r="T184" s="190"/>
      <c r="AT184" s="184" t="s">
        <v>191</v>
      </c>
      <c r="AU184" s="184" t="s">
        <v>84</v>
      </c>
      <c r="AV184" s="13" t="s">
        <v>84</v>
      </c>
      <c r="AW184" s="13" t="s">
        <v>28</v>
      </c>
      <c r="AX184" s="13" t="s">
        <v>72</v>
      </c>
      <c r="AY184" s="184" t="s">
        <v>182</v>
      </c>
    </row>
    <row r="185" ht="11" customFormat="1" s="14">
      <c r="B185" s="191"/>
      <c r="D185" s="183" t="s">
        <v>191</v>
      </c>
      <c r="E185" s="192" t="s">
        <v>1</v>
      </c>
      <c r="F185" s="193" t="s">
        <v>218</v>
      </c>
      <c r="H185" s="194">
        <v>2</v>
      </c>
      <c r="I185" s="195"/>
      <c r="L185" s="191"/>
      <c r="M185" s="196"/>
      <c r="N185" s="197"/>
      <c r="O185" s="197"/>
      <c r="P185" s="197"/>
      <c r="Q185" s="197"/>
      <c r="R185" s="197"/>
      <c r="S185" s="197"/>
      <c r="T185" s="198"/>
      <c r="AT185" s="192" t="s">
        <v>191</v>
      </c>
      <c r="AU185" s="192" t="s">
        <v>84</v>
      </c>
      <c r="AV185" s="14" t="s">
        <v>89</v>
      </c>
      <c r="AW185" s="14" t="s">
        <v>28</v>
      </c>
      <c r="AX185" s="14" t="s">
        <v>72</v>
      </c>
      <c r="AY185" s="192" t="s">
        <v>182</v>
      </c>
    </row>
    <row r="186" ht="11" customFormat="1" s="13">
      <c r="B186" s="182"/>
      <c r="D186" s="183" t="s">
        <v>191</v>
      </c>
      <c r="E186" s="184" t="s">
        <v>1</v>
      </c>
      <c r="F186" s="185" t="s">
        <v>84</v>
      </c>
      <c r="H186" s="186">
        <v>2</v>
      </c>
      <c r="I186" s="187"/>
      <c r="L186" s="182"/>
      <c r="M186" s="188"/>
      <c r="N186" s="189"/>
      <c r="O186" s="189"/>
      <c r="P186" s="189"/>
      <c r="Q186" s="189"/>
      <c r="R186" s="189"/>
      <c r="S186" s="189"/>
      <c r="T186" s="190"/>
      <c r="AT186" s="184" t="s">
        <v>191</v>
      </c>
      <c r="AU186" s="184" t="s">
        <v>84</v>
      </c>
      <c r="AV186" s="13" t="s">
        <v>84</v>
      </c>
      <c r="AW186" s="13" t="s">
        <v>28</v>
      </c>
      <c r="AX186" s="13" t="s">
        <v>72</v>
      </c>
      <c r="AY186" s="184" t="s">
        <v>182</v>
      </c>
    </row>
    <row r="187" ht="11" customFormat="1" s="14">
      <c r="B187" s="191"/>
      <c r="D187" s="183" t="s">
        <v>191</v>
      </c>
      <c r="E187" s="192" t="s">
        <v>1</v>
      </c>
      <c r="F187" s="193" t="s">
        <v>223</v>
      </c>
      <c r="H187" s="194">
        <v>2</v>
      </c>
      <c r="I187" s="195"/>
      <c r="L187" s="191"/>
      <c r="M187" s="196"/>
      <c r="N187" s="197"/>
      <c r="O187" s="197"/>
      <c r="P187" s="197"/>
      <c r="Q187" s="197"/>
      <c r="R187" s="197"/>
      <c r="S187" s="197"/>
      <c r="T187" s="198"/>
      <c r="AT187" s="192" t="s">
        <v>191</v>
      </c>
      <c r="AU187" s="192" t="s">
        <v>84</v>
      </c>
      <c r="AV187" s="14" t="s">
        <v>89</v>
      </c>
      <c r="AW187" s="14" t="s">
        <v>28</v>
      </c>
      <c r="AX187" s="14" t="s">
        <v>72</v>
      </c>
      <c r="AY187" s="192" t="s">
        <v>182</v>
      </c>
    </row>
    <row r="188" ht="11" customFormat="1" s="13">
      <c r="B188" s="182"/>
      <c r="D188" s="183" t="s">
        <v>191</v>
      </c>
      <c r="E188" s="184" t="s">
        <v>1</v>
      </c>
      <c r="F188" s="185" t="s">
        <v>84</v>
      </c>
      <c r="H188" s="186">
        <v>2</v>
      </c>
      <c r="I188" s="187"/>
      <c r="L188" s="182"/>
      <c r="M188" s="188"/>
      <c r="N188" s="189"/>
      <c r="O188" s="189"/>
      <c r="P188" s="189"/>
      <c r="Q188" s="189"/>
      <c r="R188" s="189"/>
      <c r="S188" s="189"/>
      <c r="T188" s="190"/>
      <c r="AT188" s="184" t="s">
        <v>191</v>
      </c>
      <c r="AU188" s="184" t="s">
        <v>84</v>
      </c>
      <c r="AV188" s="13" t="s">
        <v>84</v>
      </c>
      <c r="AW188" s="13" t="s">
        <v>28</v>
      </c>
      <c r="AX188" s="13" t="s">
        <v>72</v>
      </c>
      <c r="AY188" s="184" t="s">
        <v>182</v>
      </c>
    </row>
    <row r="189" ht="11" customFormat="1" s="14">
      <c r="B189" s="191"/>
      <c r="D189" s="183" t="s">
        <v>191</v>
      </c>
      <c r="E189" s="192" t="s">
        <v>1</v>
      </c>
      <c r="F189" s="193" t="s">
        <v>228</v>
      </c>
      <c r="H189" s="194">
        <v>2</v>
      </c>
      <c r="I189" s="195"/>
      <c r="L189" s="191"/>
      <c r="M189" s="196"/>
      <c r="N189" s="197"/>
      <c r="O189" s="197"/>
      <c r="P189" s="197"/>
      <c r="Q189" s="197"/>
      <c r="R189" s="197"/>
      <c r="S189" s="197"/>
      <c r="T189" s="198"/>
      <c r="AT189" s="192" t="s">
        <v>191</v>
      </c>
      <c r="AU189" s="192" t="s">
        <v>84</v>
      </c>
      <c r="AV189" s="14" t="s">
        <v>89</v>
      </c>
      <c r="AW189" s="14" t="s">
        <v>28</v>
      </c>
      <c r="AX189" s="14" t="s">
        <v>72</v>
      </c>
      <c r="AY189" s="192" t="s">
        <v>182</v>
      </c>
    </row>
    <row r="190" ht="11" customFormat="1" s="13">
      <c r="B190" s="182"/>
      <c r="D190" s="183" t="s">
        <v>191</v>
      </c>
      <c r="E190" s="184" t="s">
        <v>1</v>
      </c>
      <c r="F190" s="185" t="s">
        <v>84</v>
      </c>
      <c r="H190" s="186">
        <v>2</v>
      </c>
      <c r="I190" s="187"/>
      <c r="L190" s="182"/>
      <c r="M190" s="188"/>
      <c r="N190" s="189"/>
      <c r="O190" s="189"/>
      <c r="P190" s="189"/>
      <c r="Q190" s="189"/>
      <c r="R190" s="189"/>
      <c r="S190" s="189"/>
      <c r="T190" s="190"/>
      <c r="AT190" s="184" t="s">
        <v>191</v>
      </c>
      <c r="AU190" s="184" t="s">
        <v>84</v>
      </c>
      <c r="AV190" s="13" t="s">
        <v>84</v>
      </c>
      <c r="AW190" s="13" t="s">
        <v>28</v>
      </c>
      <c r="AX190" s="13" t="s">
        <v>72</v>
      </c>
      <c r="AY190" s="184" t="s">
        <v>182</v>
      </c>
    </row>
    <row r="191" ht="11" customFormat="1" s="14">
      <c r="B191" s="191"/>
      <c r="D191" s="183" t="s">
        <v>191</v>
      </c>
      <c r="E191" s="192" t="s">
        <v>1</v>
      </c>
      <c r="F191" s="193" t="s">
        <v>233</v>
      </c>
      <c r="H191" s="194">
        <v>2</v>
      </c>
      <c r="I191" s="195"/>
      <c r="L191" s="191"/>
      <c r="M191" s="196"/>
      <c r="N191" s="197"/>
      <c r="O191" s="197"/>
      <c r="P191" s="197"/>
      <c r="Q191" s="197"/>
      <c r="R191" s="197"/>
      <c r="S191" s="197"/>
      <c r="T191" s="198"/>
      <c r="AT191" s="192" t="s">
        <v>191</v>
      </c>
      <c r="AU191" s="192" t="s">
        <v>84</v>
      </c>
      <c r="AV191" s="14" t="s">
        <v>89</v>
      </c>
      <c r="AW191" s="14" t="s">
        <v>28</v>
      </c>
      <c r="AX191" s="14" t="s">
        <v>72</v>
      </c>
      <c r="AY191" s="192" t="s">
        <v>182</v>
      </c>
    </row>
    <row r="192" ht="11" customFormat="1" s="15">
      <c r="B192" s="199"/>
      <c r="D192" s="183" t="s">
        <v>191</v>
      </c>
      <c r="E192" s="200" t="s">
        <v>1</v>
      </c>
      <c r="F192" s="201" t="s">
        <v>251</v>
      </c>
      <c r="H192" s="202">
        <v>16</v>
      </c>
      <c r="I192" s="203"/>
      <c r="L192" s="199"/>
      <c r="M192" s="204"/>
      <c r="N192" s="205"/>
      <c r="O192" s="205"/>
      <c r="P192" s="205"/>
      <c r="Q192" s="205"/>
      <c r="R192" s="205"/>
      <c r="S192" s="205"/>
      <c r="T192" s="206"/>
      <c r="AT192" s="200" t="s">
        <v>191</v>
      </c>
      <c r="AU192" s="200" t="s">
        <v>84</v>
      </c>
      <c r="AV192" s="15" t="s">
        <v>189</v>
      </c>
      <c r="AW192" s="15" t="s">
        <v>28</v>
      </c>
      <c r="AX192" s="15" t="s">
        <v>79</v>
      </c>
      <c r="AY192" s="200" t="s">
        <v>182</v>
      </c>
    </row>
    <row r="193" customHeight="1" ht="21" customFormat="1" s="2">
      <c r="A193" s="33"/>
      <c r="B193" s="167"/>
      <c r="C193" s="168" t="s">
        <v>89</v>
      </c>
      <c r="D193" s="168" t="s">
        <v>185</v>
      </c>
      <c r="E193" s="169" t="s">
        <v>670</v>
      </c>
      <c r="F193" s="170" t="s">
        <v>671</v>
      </c>
      <c r="G193" s="171" t="s">
        <v>327</v>
      </c>
      <c r="H193" s="172">
        <v>16</v>
      </c>
      <c r="I193" s="173"/>
      <c r="J193" s="172">
        <f>ROUND(I193*H193,3)</f>
        <v>0</v>
      </c>
      <c r="K193" s="174"/>
      <c r="L193" s="34"/>
      <c r="M193" s="175" t="s">
        <v>1</v>
      </c>
      <c r="N193" s="176" t="s">
        <v>38</v>
      </c>
      <c r="O193" s="59"/>
      <c r="P193" s="177">
        <f>O193*H193</f>
        <v>0</v>
      </c>
      <c r="Q193" s="177">
        <v>4.885E-2</v>
      </c>
      <c r="R193" s="177">
        <f>Q193*H193</f>
        <v>0.7816</v>
      </c>
      <c r="S193" s="177">
        <v>0</v>
      </c>
      <c r="T193" s="17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9" t="s">
        <v>189</v>
      </c>
      <c r="AT193" s="179" t="s">
        <v>185</v>
      </c>
      <c r="AU193" s="179" t="s">
        <v>84</v>
      </c>
      <c r="AY193" s="18" t="s">
        <v>182</v>
      </c>
      <c r="BE193" s="180">
        <f>IF(N193="základná",J193,0)</f>
        <v>0</v>
      </c>
      <c r="BF193" s="180">
        <f>IF(N193="znížená",J193,0)</f>
        <v>0</v>
      </c>
      <c r="BG193" s="180">
        <f>IF(N193="zákl. prenesená",J193,0)</f>
        <v>0</v>
      </c>
      <c r="BH193" s="180">
        <f>IF(N193="zníž. prenesená",J193,0)</f>
        <v>0</v>
      </c>
      <c r="BI193" s="180">
        <f>IF(N193="nulová",J193,0)</f>
        <v>0</v>
      </c>
      <c r="BJ193" s="18" t="s">
        <v>84</v>
      </c>
      <c r="BK193" s="181">
        <f>ROUND(I193*H193,3)</f>
        <v>0</v>
      </c>
      <c r="BL193" s="18" t="s">
        <v>189</v>
      </c>
      <c r="BM193" s="179" t="s">
        <v>672</v>
      </c>
    </row>
    <row r="194" ht="11" customFormat="1" s="13">
      <c r="B194" s="182"/>
      <c r="D194" s="183" t="s">
        <v>191</v>
      </c>
      <c r="E194" s="184" t="s">
        <v>1</v>
      </c>
      <c r="F194" s="185" t="s">
        <v>84</v>
      </c>
      <c r="H194" s="186">
        <v>2</v>
      </c>
      <c r="I194" s="187"/>
      <c r="L194" s="182"/>
      <c r="M194" s="188"/>
      <c r="N194" s="189"/>
      <c r="O194" s="189"/>
      <c r="P194" s="189"/>
      <c r="Q194" s="189"/>
      <c r="R194" s="189"/>
      <c r="S194" s="189"/>
      <c r="T194" s="190"/>
      <c r="AT194" s="184" t="s">
        <v>191</v>
      </c>
      <c r="AU194" s="184" t="s">
        <v>84</v>
      </c>
      <c r="AV194" s="13" t="s">
        <v>84</v>
      </c>
      <c r="AW194" s="13" t="s">
        <v>28</v>
      </c>
      <c r="AX194" s="13" t="s">
        <v>72</v>
      </c>
      <c r="AY194" s="184" t="s">
        <v>182</v>
      </c>
    </row>
    <row r="195" ht="11" customFormat="1" s="14">
      <c r="B195" s="191"/>
      <c r="D195" s="183" t="s">
        <v>191</v>
      </c>
      <c r="E195" s="192" t="s">
        <v>1</v>
      </c>
      <c r="F195" s="193" t="s">
        <v>193</v>
      </c>
      <c r="H195" s="194">
        <v>2</v>
      </c>
      <c r="I195" s="195"/>
      <c r="L195" s="191"/>
      <c r="M195" s="196"/>
      <c r="N195" s="197"/>
      <c r="O195" s="197"/>
      <c r="P195" s="197"/>
      <c r="Q195" s="197"/>
      <c r="R195" s="197"/>
      <c r="S195" s="197"/>
      <c r="T195" s="198"/>
      <c r="AT195" s="192" t="s">
        <v>191</v>
      </c>
      <c r="AU195" s="192" t="s">
        <v>84</v>
      </c>
      <c r="AV195" s="14" t="s">
        <v>89</v>
      </c>
      <c r="AW195" s="14" t="s">
        <v>28</v>
      </c>
      <c r="AX195" s="14" t="s">
        <v>72</v>
      </c>
      <c r="AY195" s="192" t="s">
        <v>182</v>
      </c>
    </row>
    <row r="196" ht="11" customFormat="1" s="13">
      <c r="B196" s="182"/>
      <c r="D196" s="183" t="s">
        <v>191</v>
      </c>
      <c r="E196" s="184" t="s">
        <v>1</v>
      </c>
      <c r="F196" s="185" t="s">
        <v>84</v>
      </c>
      <c r="H196" s="186">
        <v>2</v>
      </c>
      <c r="I196" s="187"/>
      <c r="L196" s="182"/>
      <c r="M196" s="188"/>
      <c r="N196" s="189"/>
      <c r="O196" s="189"/>
      <c r="P196" s="189"/>
      <c r="Q196" s="189"/>
      <c r="R196" s="189"/>
      <c r="S196" s="189"/>
      <c r="T196" s="190"/>
      <c r="AT196" s="184" t="s">
        <v>191</v>
      </c>
      <c r="AU196" s="184" t="s">
        <v>84</v>
      </c>
      <c r="AV196" s="13" t="s">
        <v>84</v>
      </c>
      <c r="AW196" s="13" t="s">
        <v>28</v>
      </c>
      <c r="AX196" s="13" t="s">
        <v>72</v>
      </c>
      <c r="AY196" s="184" t="s">
        <v>182</v>
      </c>
    </row>
    <row r="197" ht="11" customFormat="1" s="14">
      <c r="B197" s="191"/>
      <c r="D197" s="183" t="s">
        <v>191</v>
      </c>
      <c r="E197" s="192" t="s">
        <v>1</v>
      </c>
      <c r="F197" s="193" t="s">
        <v>202</v>
      </c>
      <c r="H197" s="194">
        <v>2</v>
      </c>
      <c r="I197" s="195"/>
      <c r="L197" s="191"/>
      <c r="M197" s="196"/>
      <c r="N197" s="197"/>
      <c r="O197" s="197"/>
      <c r="P197" s="197"/>
      <c r="Q197" s="197"/>
      <c r="R197" s="197"/>
      <c r="S197" s="197"/>
      <c r="T197" s="198"/>
      <c r="AT197" s="192" t="s">
        <v>191</v>
      </c>
      <c r="AU197" s="192" t="s">
        <v>84</v>
      </c>
      <c r="AV197" s="14" t="s">
        <v>89</v>
      </c>
      <c r="AW197" s="14" t="s">
        <v>28</v>
      </c>
      <c r="AX197" s="14" t="s">
        <v>72</v>
      </c>
      <c r="AY197" s="192" t="s">
        <v>182</v>
      </c>
    </row>
    <row r="198" ht="11" customFormat="1" s="13">
      <c r="B198" s="182"/>
      <c r="D198" s="183" t="s">
        <v>191</v>
      </c>
      <c r="E198" s="184" t="s">
        <v>1</v>
      </c>
      <c r="F198" s="185" t="s">
        <v>84</v>
      </c>
      <c r="H198" s="186">
        <v>2</v>
      </c>
      <c r="I198" s="187"/>
      <c r="L198" s="182"/>
      <c r="M198" s="188"/>
      <c r="N198" s="189"/>
      <c r="O198" s="189"/>
      <c r="P198" s="189"/>
      <c r="Q198" s="189"/>
      <c r="R198" s="189"/>
      <c r="S198" s="189"/>
      <c r="T198" s="190"/>
      <c r="AT198" s="184" t="s">
        <v>191</v>
      </c>
      <c r="AU198" s="184" t="s">
        <v>84</v>
      </c>
      <c r="AV198" s="13" t="s">
        <v>84</v>
      </c>
      <c r="AW198" s="13" t="s">
        <v>28</v>
      </c>
      <c r="AX198" s="13" t="s">
        <v>72</v>
      </c>
      <c r="AY198" s="184" t="s">
        <v>182</v>
      </c>
    </row>
    <row r="199" ht="11" customFormat="1" s="14">
      <c r="B199" s="191"/>
      <c r="D199" s="183" t="s">
        <v>191</v>
      </c>
      <c r="E199" s="192" t="s">
        <v>1</v>
      </c>
      <c r="F199" s="193" t="s">
        <v>207</v>
      </c>
      <c r="H199" s="194">
        <v>2</v>
      </c>
      <c r="I199" s="195"/>
      <c r="L199" s="191"/>
      <c r="M199" s="196"/>
      <c r="N199" s="197"/>
      <c r="O199" s="197"/>
      <c r="P199" s="197"/>
      <c r="Q199" s="197"/>
      <c r="R199" s="197"/>
      <c r="S199" s="197"/>
      <c r="T199" s="198"/>
      <c r="AT199" s="192" t="s">
        <v>191</v>
      </c>
      <c r="AU199" s="192" t="s">
        <v>84</v>
      </c>
      <c r="AV199" s="14" t="s">
        <v>89</v>
      </c>
      <c r="AW199" s="14" t="s">
        <v>28</v>
      </c>
      <c r="AX199" s="14" t="s">
        <v>72</v>
      </c>
      <c r="AY199" s="192" t="s">
        <v>182</v>
      </c>
    </row>
    <row r="200" ht="11" customFormat="1" s="13">
      <c r="B200" s="182"/>
      <c r="D200" s="183" t="s">
        <v>191</v>
      </c>
      <c r="E200" s="184" t="s">
        <v>1</v>
      </c>
      <c r="F200" s="185" t="s">
        <v>84</v>
      </c>
      <c r="H200" s="186">
        <v>2</v>
      </c>
      <c r="I200" s="187"/>
      <c r="L200" s="182"/>
      <c r="M200" s="188"/>
      <c r="N200" s="189"/>
      <c r="O200" s="189"/>
      <c r="P200" s="189"/>
      <c r="Q200" s="189"/>
      <c r="R200" s="189"/>
      <c r="S200" s="189"/>
      <c r="T200" s="190"/>
      <c r="AT200" s="184" t="s">
        <v>191</v>
      </c>
      <c r="AU200" s="184" t="s">
        <v>84</v>
      </c>
      <c r="AV200" s="13" t="s">
        <v>84</v>
      </c>
      <c r="AW200" s="13" t="s">
        <v>28</v>
      </c>
      <c r="AX200" s="13" t="s">
        <v>72</v>
      </c>
      <c r="AY200" s="184" t="s">
        <v>182</v>
      </c>
    </row>
    <row r="201" ht="11" customFormat="1" s="14">
      <c r="B201" s="191"/>
      <c r="D201" s="183" t="s">
        <v>191</v>
      </c>
      <c r="E201" s="192" t="s">
        <v>1</v>
      </c>
      <c r="F201" s="193" t="s">
        <v>212</v>
      </c>
      <c r="H201" s="194">
        <v>2</v>
      </c>
      <c r="I201" s="195"/>
      <c r="L201" s="191"/>
      <c r="M201" s="196"/>
      <c r="N201" s="197"/>
      <c r="O201" s="197"/>
      <c r="P201" s="197"/>
      <c r="Q201" s="197"/>
      <c r="R201" s="197"/>
      <c r="S201" s="197"/>
      <c r="T201" s="198"/>
      <c r="AT201" s="192" t="s">
        <v>191</v>
      </c>
      <c r="AU201" s="192" t="s">
        <v>84</v>
      </c>
      <c r="AV201" s="14" t="s">
        <v>89</v>
      </c>
      <c r="AW201" s="14" t="s">
        <v>28</v>
      </c>
      <c r="AX201" s="14" t="s">
        <v>72</v>
      </c>
      <c r="AY201" s="192" t="s">
        <v>182</v>
      </c>
    </row>
    <row r="202" ht="11" customFormat="1" s="13">
      <c r="B202" s="182"/>
      <c r="D202" s="183" t="s">
        <v>191</v>
      </c>
      <c r="E202" s="184" t="s">
        <v>1</v>
      </c>
      <c r="F202" s="185" t="s">
        <v>84</v>
      </c>
      <c r="H202" s="186">
        <v>2</v>
      </c>
      <c r="I202" s="187"/>
      <c r="L202" s="182"/>
      <c r="M202" s="188"/>
      <c r="N202" s="189"/>
      <c r="O202" s="189"/>
      <c r="P202" s="189"/>
      <c r="Q202" s="189"/>
      <c r="R202" s="189"/>
      <c r="S202" s="189"/>
      <c r="T202" s="190"/>
      <c r="AT202" s="184" t="s">
        <v>191</v>
      </c>
      <c r="AU202" s="184" t="s">
        <v>84</v>
      </c>
      <c r="AV202" s="13" t="s">
        <v>84</v>
      </c>
      <c r="AW202" s="13" t="s">
        <v>28</v>
      </c>
      <c r="AX202" s="13" t="s">
        <v>72</v>
      </c>
      <c r="AY202" s="184" t="s">
        <v>182</v>
      </c>
    </row>
    <row r="203" ht="11" customFormat="1" s="14">
      <c r="B203" s="191"/>
      <c r="D203" s="183" t="s">
        <v>191</v>
      </c>
      <c r="E203" s="192" t="s">
        <v>1</v>
      </c>
      <c r="F203" s="193" t="s">
        <v>217</v>
      </c>
      <c r="H203" s="194">
        <v>2</v>
      </c>
      <c r="I203" s="195"/>
      <c r="L203" s="191"/>
      <c r="M203" s="196"/>
      <c r="N203" s="197"/>
      <c r="O203" s="197"/>
      <c r="P203" s="197"/>
      <c r="Q203" s="197"/>
      <c r="R203" s="197"/>
      <c r="S203" s="197"/>
      <c r="T203" s="198"/>
      <c r="AT203" s="192" t="s">
        <v>191</v>
      </c>
      <c r="AU203" s="192" t="s">
        <v>84</v>
      </c>
      <c r="AV203" s="14" t="s">
        <v>89</v>
      </c>
      <c r="AW203" s="14" t="s">
        <v>28</v>
      </c>
      <c r="AX203" s="14" t="s">
        <v>72</v>
      </c>
      <c r="AY203" s="192" t="s">
        <v>182</v>
      </c>
    </row>
    <row r="204" ht="11" customFormat="1" s="13">
      <c r="B204" s="182"/>
      <c r="D204" s="183" t="s">
        <v>191</v>
      </c>
      <c r="E204" s="184" t="s">
        <v>1</v>
      </c>
      <c r="F204" s="185" t="s">
        <v>84</v>
      </c>
      <c r="H204" s="186">
        <v>2</v>
      </c>
      <c r="I204" s="187"/>
      <c r="L204" s="182"/>
      <c r="M204" s="188"/>
      <c r="N204" s="189"/>
      <c r="O204" s="189"/>
      <c r="P204" s="189"/>
      <c r="Q204" s="189"/>
      <c r="R204" s="189"/>
      <c r="S204" s="189"/>
      <c r="T204" s="190"/>
      <c r="AT204" s="184" t="s">
        <v>191</v>
      </c>
      <c r="AU204" s="184" t="s">
        <v>84</v>
      </c>
      <c r="AV204" s="13" t="s">
        <v>84</v>
      </c>
      <c r="AW204" s="13" t="s">
        <v>28</v>
      </c>
      <c r="AX204" s="13" t="s">
        <v>72</v>
      </c>
      <c r="AY204" s="184" t="s">
        <v>182</v>
      </c>
    </row>
    <row r="205" ht="11" customFormat="1" s="14">
      <c r="B205" s="191"/>
      <c r="D205" s="183" t="s">
        <v>191</v>
      </c>
      <c r="E205" s="192" t="s">
        <v>1</v>
      </c>
      <c r="F205" s="193" t="s">
        <v>222</v>
      </c>
      <c r="H205" s="194">
        <v>2</v>
      </c>
      <c r="I205" s="195"/>
      <c r="L205" s="191"/>
      <c r="M205" s="196"/>
      <c r="N205" s="197"/>
      <c r="O205" s="197"/>
      <c r="P205" s="197"/>
      <c r="Q205" s="197"/>
      <c r="R205" s="197"/>
      <c r="S205" s="197"/>
      <c r="T205" s="198"/>
      <c r="AT205" s="192" t="s">
        <v>191</v>
      </c>
      <c r="AU205" s="192" t="s">
        <v>84</v>
      </c>
      <c r="AV205" s="14" t="s">
        <v>89</v>
      </c>
      <c r="AW205" s="14" t="s">
        <v>28</v>
      </c>
      <c r="AX205" s="14" t="s">
        <v>72</v>
      </c>
      <c r="AY205" s="192" t="s">
        <v>182</v>
      </c>
    </row>
    <row r="206" ht="11" customFormat="1" s="13">
      <c r="B206" s="182"/>
      <c r="D206" s="183" t="s">
        <v>191</v>
      </c>
      <c r="E206" s="184" t="s">
        <v>1</v>
      </c>
      <c r="F206" s="185" t="s">
        <v>84</v>
      </c>
      <c r="H206" s="186">
        <v>2</v>
      </c>
      <c r="I206" s="187"/>
      <c r="L206" s="182"/>
      <c r="M206" s="188"/>
      <c r="N206" s="189"/>
      <c r="O206" s="189"/>
      <c r="P206" s="189"/>
      <c r="Q206" s="189"/>
      <c r="R206" s="189"/>
      <c r="S206" s="189"/>
      <c r="T206" s="190"/>
      <c r="AT206" s="184" t="s">
        <v>191</v>
      </c>
      <c r="AU206" s="184" t="s">
        <v>84</v>
      </c>
      <c r="AV206" s="13" t="s">
        <v>84</v>
      </c>
      <c r="AW206" s="13" t="s">
        <v>28</v>
      </c>
      <c r="AX206" s="13" t="s">
        <v>72</v>
      </c>
      <c r="AY206" s="184" t="s">
        <v>182</v>
      </c>
    </row>
    <row r="207" ht="11" customFormat="1" s="14">
      <c r="B207" s="191"/>
      <c r="D207" s="183" t="s">
        <v>191</v>
      </c>
      <c r="E207" s="192" t="s">
        <v>1</v>
      </c>
      <c r="F207" s="193" t="s">
        <v>227</v>
      </c>
      <c r="H207" s="194">
        <v>2</v>
      </c>
      <c r="I207" s="195"/>
      <c r="L207" s="191"/>
      <c r="M207" s="196"/>
      <c r="N207" s="197"/>
      <c r="O207" s="197"/>
      <c r="P207" s="197"/>
      <c r="Q207" s="197"/>
      <c r="R207" s="197"/>
      <c r="S207" s="197"/>
      <c r="T207" s="198"/>
      <c r="AT207" s="192" t="s">
        <v>191</v>
      </c>
      <c r="AU207" s="192" t="s">
        <v>84</v>
      </c>
      <c r="AV207" s="14" t="s">
        <v>89</v>
      </c>
      <c r="AW207" s="14" t="s">
        <v>28</v>
      </c>
      <c r="AX207" s="14" t="s">
        <v>72</v>
      </c>
      <c r="AY207" s="192" t="s">
        <v>182</v>
      </c>
    </row>
    <row r="208" ht="11" customFormat="1" s="13">
      <c r="B208" s="182"/>
      <c r="D208" s="183" t="s">
        <v>191</v>
      </c>
      <c r="E208" s="184" t="s">
        <v>1</v>
      </c>
      <c r="F208" s="185" t="s">
        <v>84</v>
      </c>
      <c r="H208" s="186">
        <v>2</v>
      </c>
      <c r="I208" s="187"/>
      <c r="L208" s="182"/>
      <c r="M208" s="188"/>
      <c r="N208" s="189"/>
      <c r="O208" s="189"/>
      <c r="P208" s="189"/>
      <c r="Q208" s="189"/>
      <c r="R208" s="189"/>
      <c r="S208" s="189"/>
      <c r="T208" s="190"/>
      <c r="AT208" s="184" t="s">
        <v>191</v>
      </c>
      <c r="AU208" s="184" t="s">
        <v>84</v>
      </c>
      <c r="AV208" s="13" t="s">
        <v>84</v>
      </c>
      <c r="AW208" s="13" t="s">
        <v>28</v>
      </c>
      <c r="AX208" s="13" t="s">
        <v>72</v>
      </c>
      <c r="AY208" s="184" t="s">
        <v>182</v>
      </c>
    </row>
    <row r="209" ht="11" customFormat="1" s="14">
      <c r="B209" s="191"/>
      <c r="D209" s="183" t="s">
        <v>191</v>
      </c>
      <c r="E209" s="192" t="s">
        <v>1</v>
      </c>
      <c r="F209" s="193" t="s">
        <v>232</v>
      </c>
      <c r="H209" s="194">
        <v>2</v>
      </c>
      <c r="I209" s="195"/>
      <c r="L209" s="191"/>
      <c r="M209" s="196"/>
      <c r="N209" s="197"/>
      <c r="O209" s="197"/>
      <c r="P209" s="197"/>
      <c r="Q209" s="197"/>
      <c r="R209" s="197"/>
      <c r="S209" s="197"/>
      <c r="T209" s="198"/>
      <c r="AT209" s="192" t="s">
        <v>191</v>
      </c>
      <c r="AU209" s="192" t="s">
        <v>84</v>
      </c>
      <c r="AV209" s="14" t="s">
        <v>89</v>
      </c>
      <c r="AW209" s="14" t="s">
        <v>28</v>
      </c>
      <c r="AX209" s="14" t="s">
        <v>72</v>
      </c>
      <c r="AY209" s="192" t="s">
        <v>182</v>
      </c>
    </row>
    <row r="210" ht="11" customFormat="1" s="15">
      <c r="B210" s="199"/>
      <c r="D210" s="183" t="s">
        <v>191</v>
      </c>
      <c r="E210" s="200" t="s">
        <v>1</v>
      </c>
      <c r="F210" s="201" t="s">
        <v>251</v>
      </c>
      <c r="H210" s="202">
        <v>16</v>
      </c>
      <c r="I210" s="203"/>
      <c r="L210" s="199"/>
      <c r="M210" s="204"/>
      <c r="N210" s="205"/>
      <c r="O210" s="205"/>
      <c r="P210" s="205"/>
      <c r="Q210" s="205"/>
      <c r="R210" s="205"/>
      <c r="S210" s="205"/>
      <c r="T210" s="206"/>
      <c r="AT210" s="200" t="s">
        <v>191</v>
      </c>
      <c r="AU210" s="200" t="s">
        <v>84</v>
      </c>
      <c r="AV210" s="15" t="s">
        <v>189</v>
      </c>
      <c r="AW210" s="15" t="s">
        <v>28</v>
      </c>
      <c r="AX210" s="15" t="s">
        <v>79</v>
      </c>
      <c r="AY210" s="200" t="s">
        <v>182</v>
      </c>
    </row>
    <row r="211" customHeight="1" ht="21" customFormat="1" s="2">
      <c r="A211" s="33"/>
      <c r="B211" s="167"/>
      <c r="C211" s="168" t="s">
        <v>189</v>
      </c>
      <c r="D211" s="168" t="s">
        <v>185</v>
      </c>
      <c r="E211" s="169" t="s">
        <v>673</v>
      </c>
      <c r="F211" s="170" t="s">
        <v>674</v>
      </c>
      <c r="G211" s="171" t="s">
        <v>305</v>
      </c>
      <c r="H211" s="172">
        <v>405.696</v>
      </c>
      <c r="I211" s="173"/>
      <c r="J211" s="172">
        <f>ROUND(I211*H211,3)</f>
        <v>0</v>
      </c>
      <c r="K211" s="174"/>
      <c r="L211" s="34"/>
      <c r="M211" s="175" t="s">
        <v>1</v>
      </c>
      <c r="N211" s="176" t="s">
        <v>38</v>
      </c>
      <c r="O211" s="59"/>
      <c r="P211" s="177">
        <f>O211*H211</f>
        <v>0</v>
      </c>
      <c r="Q211" s="177">
        <v>0.10778</v>
      </c>
      <c r="R211" s="177">
        <f>Q211*H211</f>
        <v>43.725914880000005</v>
      </c>
      <c r="S211" s="177">
        <v>0</v>
      </c>
      <c r="T211" s="178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9" t="s">
        <v>189</v>
      </c>
      <c r="AT211" s="179" t="s">
        <v>185</v>
      </c>
      <c r="AU211" s="179" t="s">
        <v>84</v>
      </c>
      <c r="AY211" s="18" t="s">
        <v>182</v>
      </c>
      <c r="BE211" s="180">
        <f>IF(N211="základná",J211,0)</f>
        <v>0</v>
      </c>
      <c r="BF211" s="180">
        <f>IF(N211="znížená",J211,0)</f>
        <v>0</v>
      </c>
      <c r="BG211" s="180">
        <f>IF(N211="zákl. prenesená",J211,0)</f>
        <v>0</v>
      </c>
      <c r="BH211" s="180">
        <f>IF(N211="zníž. prenesená",J211,0)</f>
        <v>0</v>
      </c>
      <c r="BI211" s="180">
        <f>IF(N211="nulová",J211,0)</f>
        <v>0</v>
      </c>
      <c r="BJ211" s="18" t="s">
        <v>84</v>
      </c>
      <c r="BK211" s="181">
        <f>ROUND(I211*H211,3)</f>
        <v>0</v>
      </c>
      <c r="BL211" s="18" t="s">
        <v>189</v>
      </c>
      <c r="BM211" s="179" t="s">
        <v>675</v>
      </c>
    </row>
    <row r="212" ht="11" customFormat="1" s="13">
      <c r="B212" s="182"/>
      <c r="D212" s="183" t="s">
        <v>191</v>
      </c>
      <c r="E212" s="184" t="s">
        <v>1</v>
      </c>
      <c r="F212" s="185" t="s">
        <v>676</v>
      </c>
      <c r="H212" s="186">
        <v>27.533</v>
      </c>
      <c r="I212" s="187"/>
      <c r="L212" s="182"/>
      <c r="M212" s="188"/>
      <c r="N212" s="189"/>
      <c r="O212" s="189"/>
      <c r="P212" s="189"/>
      <c r="Q212" s="189"/>
      <c r="R212" s="189"/>
      <c r="S212" s="189"/>
      <c r="T212" s="190"/>
      <c r="AT212" s="184" t="s">
        <v>191</v>
      </c>
      <c r="AU212" s="184" t="s">
        <v>84</v>
      </c>
      <c r="AV212" s="13" t="s">
        <v>84</v>
      </c>
      <c r="AW212" s="13" t="s">
        <v>28</v>
      </c>
      <c r="AX212" s="13" t="s">
        <v>72</v>
      </c>
      <c r="AY212" s="184" t="s">
        <v>182</v>
      </c>
    </row>
    <row r="213" ht="11" customFormat="1" s="14">
      <c r="B213" s="191"/>
      <c r="D213" s="183" t="s">
        <v>191</v>
      </c>
      <c r="E213" s="192" t="s">
        <v>1</v>
      </c>
      <c r="F213" s="193" t="s">
        <v>201</v>
      </c>
      <c r="H213" s="194">
        <v>27.533</v>
      </c>
      <c r="I213" s="195"/>
      <c r="L213" s="191"/>
      <c r="M213" s="196"/>
      <c r="N213" s="197"/>
      <c r="O213" s="197"/>
      <c r="P213" s="197"/>
      <c r="Q213" s="197"/>
      <c r="R213" s="197"/>
      <c r="S213" s="197"/>
      <c r="T213" s="198"/>
      <c r="AT213" s="192" t="s">
        <v>191</v>
      </c>
      <c r="AU213" s="192" t="s">
        <v>84</v>
      </c>
      <c r="AV213" s="14" t="s">
        <v>89</v>
      </c>
      <c r="AW213" s="14" t="s">
        <v>28</v>
      </c>
      <c r="AX213" s="14" t="s">
        <v>72</v>
      </c>
      <c r="AY213" s="192" t="s">
        <v>182</v>
      </c>
    </row>
    <row r="214" ht="11" customFormat="1" s="13">
      <c r="B214" s="182"/>
      <c r="D214" s="183" t="s">
        <v>191</v>
      </c>
      <c r="E214" s="184" t="s">
        <v>1</v>
      </c>
      <c r="F214" s="185" t="s">
        <v>676</v>
      </c>
      <c r="H214" s="186">
        <v>27.533</v>
      </c>
      <c r="I214" s="187"/>
      <c r="L214" s="182"/>
      <c r="M214" s="188"/>
      <c r="N214" s="189"/>
      <c r="O214" s="189"/>
      <c r="P214" s="189"/>
      <c r="Q214" s="189"/>
      <c r="R214" s="189"/>
      <c r="S214" s="189"/>
      <c r="T214" s="190"/>
      <c r="AT214" s="184" t="s">
        <v>191</v>
      </c>
      <c r="AU214" s="184" t="s">
        <v>84</v>
      </c>
      <c r="AV214" s="13" t="s">
        <v>84</v>
      </c>
      <c r="AW214" s="13" t="s">
        <v>28</v>
      </c>
      <c r="AX214" s="13" t="s">
        <v>72</v>
      </c>
      <c r="AY214" s="184" t="s">
        <v>182</v>
      </c>
    </row>
    <row r="215" ht="11" customFormat="1" s="14">
      <c r="B215" s="191"/>
      <c r="D215" s="183" t="s">
        <v>191</v>
      </c>
      <c r="E215" s="192" t="s">
        <v>1</v>
      </c>
      <c r="F215" s="193" t="s">
        <v>206</v>
      </c>
      <c r="H215" s="194">
        <v>27.533</v>
      </c>
      <c r="I215" s="195"/>
      <c r="L215" s="191"/>
      <c r="M215" s="196"/>
      <c r="N215" s="197"/>
      <c r="O215" s="197"/>
      <c r="P215" s="197"/>
      <c r="Q215" s="197"/>
      <c r="R215" s="197"/>
      <c r="S215" s="197"/>
      <c r="T215" s="198"/>
      <c r="AT215" s="192" t="s">
        <v>191</v>
      </c>
      <c r="AU215" s="192" t="s">
        <v>84</v>
      </c>
      <c r="AV215" s="14" t="s">
        <v>89</v>
      </c>
      <c r="AW215" s="14" t="s">
        <v>28</v>
      </c>
      <c r="AX215" s="14" t="s">
        <v>72</v>
      </c>
      <c r="AY215" s="192" t="s">
        <v>182</v>
      </c>
    </row>
    <row r="216" ht="11" customFormat="1" s="13">
      <c r="B216" s="182"/>
      <c r="D216" s="183" t="s">
        <v>191</v>
      </c>
      <c r="E216" s="184" t="s">
        <v>1</v>
      </c>
      <c r="F216" s="185" t="s">
        <v>676</v>
      </c>
      <c r="H216" s="186">
        <v>27.533</v>
      </c>
      <c r="I216" s="187"/>
      <c r="L216" s="182"/>
      <c r="M216" s="188"/>
      <c r="N216" s="189"/>
      <c r="O216" s="189"/>
      <c r="P216" s="189"/>
      <c r="Q216" s="189"/>
      <c r="R216" s="189"/>
      <c r="S216" s="189"/>
      <c r="T216" s="190"/>
      <c r="AT216" s="184" t="s">
        <v>191</v>
      </c>
      <c r="AU216" s="184" t="s">
        <v>84</v>
      </c>
      <c r="AV216" s="13" t="s">
        <v>84</v>
      </c>
      <c r="AW216" s="13" t="s">
        <v>28</v>
      </c>
      <c r="AX216" s="13" t="s">
        <v>72</v>
      </c>
      <c r="AY216" s="184" t="s">
        <v>182</v>
      </c>
    </row>
    <row r="217" ht="11" customFormat="1" s="14">
      <c r="B217" s="191"/>
      <c r="D217" s="183" t="s">
        <v>191</v>
      </c>
      <c r="E217" s="192" t="s">
        <v>1</v>
      </c>
      <c r="F217" s="193" t="s">
        <v>211</v>
      </c>
      <c r="H217" s="194">
        <v>27.533</v>
      </c>
      <c r="I217" s="195"/>
      <c r="L217" s="191"/>
      <c r="M217" s="196"/>
      <c r="N217" s="197"/>
      <c r="O217" s="197"/>
      <c r="P217" s="197"/>
      <c r="Q217" s="197"/>
      <c r="R217" s="197"/>
      <c r="S217" s="197"/>
      <c r="T217" s="198"/>
      <c r="AT217" s="192" t="s">
        <v>191</v>
      </c>
      <c r="AU217" s="192" t="s">
        <v>84</v>
      </c>
      <c r="AV217" s="14" t="s">
        <v>89</v>
      </c>
      <c r="AW217" s="14" t="s">
        <v>28</v>
      </c>
      <c r="AX217" s="14" t="s">
        <v>72</v>
      </c>
      <c r="AY217" s="192" t="s">
        <v>182</v>
      </c>
    </row>
    <row r="218" ht="11" customFormat="1" s="13">
      <c r="B218" s="182"/>
      <c r="D218" s="183" t="s">
        <v>191</v>
      </c>
      <c r="E218" s="184" t="s">
        <v>1</v>
      </c>
      <c r="F218" s="185" t="s">
        <v>676</v>
      </c>
      <c r="H218" s="186">
        <v>27.533</v>
      </c>
      <c r="I218" s="187"/>
      <c r="L218" s="182"/>
      <c r="M218" s="188"/>
      <c r="N218" s="189"/>
      <c r="O218" s="189"/>
      <c r="P218" s="189"/>
      <c r="Q218" s="189"/>
      <c r="R218" s="189"/>
      <c r="S218" s="189"/>
      <c r="T218" s="190"/>
      <c r="AT218" s="184" t="s">
        <v>191</v>
      </c>
      <c r="AU218" s="184" t="s">
        <v>84</v>
      </c>
      <c r="AV218" s="13" t="s">
        <v>84</v>
      </c>
      <c r="AW218" s="13" t="s">
        <v>28</v>
      </c>
      <c r="AX218" s="13" t="s">
        <v>72</v>
      </c>
      <c r="AY218" s="184" t="s">
        <v>182</v>
      </c>
    </row>
    <row r="219" ht="11" customFormat="1" s="14">
      <c r="B219" s="191"/>
      <c r="D219" s="183" t="s">
        <v>191</v>
      </c>
      <c r="E219" s="192" t="s">
        <v>1</v>
      </c>
      <c r="F219" s="193" t="s">
        <v>216</v>
      </c>
      <c r="H219" s="194">
        <v>27.533</v>
      </c>
      <c r="I219" s="195"/>
      <c r="L219" s="191"/>
      <c r="M219" s="196"/>
      <c r="N219" s="197"/>
      <c r="O219" s="197"/>
      <c r="P219" s="197"/>
      <c r="Q219" s="197"/>
      <c r="R219" s="197"/>
      <c r="S219" s="197"/>
      <c r="T219" s="198"/>
      <c r="AT219" s="192" t="s">
        <v>191</v>
      </c>
      <c r="AU219" s="192" t="s">
        <v>84</v>
      </c>
      <c r="AV219" s="14" t="s">
        <v>89</v>
      </c>
      <c r="AW219" s="14" t="s">
        <v>28</v>
      </c>
      <c r="AX219" s="14" t="s">
        <v>72</v>
      </c>
      <c r="AY219" s="192" t="s">
        <v>182</v>
      </c>
    </row>
    <row r="220" ht="11" customFormat="1" s="13">
      <c r="B220" s="182"/>
      <c r="D220" s="183" t="s">
        <v>191</v>
      </c>
      <c r="E220" s="184" t="s">
        <v>1</v>
      </c>
      <c r="F220" s="185" t="s">
        <v>676</v>
      </c>
      <c r="H220" s="186">
        <v>27.533</v>
      </c>
      <c r="I220" s="187"/>
      <c r="L220" s="182"/>
      <c r="M220" s="188"/>
      <c r="N220" s="189"/>
      <c r="O220" s="189"/>
      <c r="P220" s="189"/>
      <c r="Q220" s="189"/>
      <c r="R220" s="189"/>
      <c r="S220" s="189"/>
      <c r="T220" s="190"/>
      <c r="AT220" s="184" t="s">
        <v>191</v>
      </c>
      <c r="AU220" s="184" t="s">
        <v>84</v>
      </c>
      <c r="AV220" s="13" t="s">
        <v>84</v>
      </c>
      <c r="AW220" s="13" t="s">
        <v>28</v>
      </c>
      <c r="AX220" s="13" t="s">
        <v>72</v>
      </c>
      <c r="AY220" s="184" t="s">
        <v>182</v>
      </c>
    </row>
    <row r="221" ht="11" customFormat="1" s="14">
      <c r="B221" s="191"/>
      <c r="D221" s="183" t="s">
        <v>191</v>
      </c>
      <c r="E221" s="192" t="s">
        <v>1</v>
      </c>
      <c r="F221" s="193" t="s">
        <v>221</v>
      </c>
      <c r="H221" s="194">
        <v>27.533</v>
      </c>
      <c r="I221" s="195"/>
      <c r="L221" s="191"/>
      <c r="M221" s="196"/>
      <c r="N221" s="197"/>
      <c r="O221" s="197"/>
      <c r="P221" s="197"/>
      <c r="Q221" s="197"/>
      <c r="R221" s="197"/>
      <c r="S221" s="197"/>
      <c r="T221" s="198"/>
      <c r="AT221" s="192" t="s">
        <v>191</v>
      </c>
      <c r="AU221" s="192" t="s">
        <v>84</v>
      </c>
      <c r="AV221" s="14" t="s">
        <v>89</v>
      </c>
      <c r="AW221" s="14" t="s">
        <v>28</v>
      </c>
      <c r="AX221" s="14" t="s">
        <v>72</v>
      </c>
      <c r="AY221" s="192" t="s">
        <v>182</v>
      </c>
    </row>
    <row r="222" ht="11" customFormat="1" s="13">
      <c r="B222" s="182"/>
      <c r="D222" s="183" t="s">
        <v>191</v>
      </c>
      <c r="E222" s="184" t="s">
        <v>1</v>
      </c>
      <c r="F222" s="185" t="s">
        <v>676</v>
      </c>
      <c r="H222" s="186">
        <v>27.533</v>
      </c>
      <c r="I222" s="187"/>
      <c r="L222" s="182"/>
      <c r="M222" s="188"/>
      <c r="N222" s="189"/>
      <c r="O222" s="189"/>
      <c r="P222" s="189"/>
      <c r="Q222" s="189"/>
      <c r="R222" s="189"/>
      <c r="S222" s="189"/>
      <c r="T222" s="190"/>
      <c r="AT222" s="184" t="s">
        <v>191</v>
      </c>
      <c r="AU222" s="184" t="s">
        <v>84</v>
      </c>
      <c r="AV222" s="13" t="s">
        <v>84</v>
      </c>
      <c r="AW222" s="13" t="s">
        <v>28</v>
      </c>
      <c r="AX222" s="13" t="s">
        <v>72</v>
      </c>
      <c r="AY222" s="184" t="s">
        <v>182</v>
      </c>
    </row>
    <row r="223" ht="11" customFormat="1" s="14">
      <c r="B223" s="191"/>
      <c r="D223" s="183" t="s">
        <v>191</v>
      </c>
      <c r="E223" s="192" t="s">
        <v>1</v>
      </c>
      <c r="F223" s="193" t="s">
        <v>226</v>
      </c>
      <c r="H223" s="194">
        <v>27.533</v>
      </c>
      <c r="I223" s="195"/>
      <c r="L223" s="191"/>
      <c r="M223" s="196"/>
      <c r="N223" s="197"/>
      <c r="O223" s="197"/>
      <c r="P223" s="197"/>
      <c r="Q223" s="197"/>
      <c r="R223" s="197"/>
      <c r="S223" s="197"/>
      <c r="T223" s="198"/>
      <c r="AT223" s="192" t="s">
        <v>191</v>
      </c>
      <c r="AU223" s="192" t="s">
        <v>84</v>
      </c>
      <c r="AV223" s="14" t="s">
        <v>89</v>
      </c>
      <c r="AW223" s="14" t="s">
        <v>28</v>
      </c>
      <c r="AX223" s="14" t="s">
        <v>72</v>
      </c>
      <c r="AY223" s="192" t="s">
        <v>182</v>
      </c>
    </row>
    <row r="224" ht="11" customFormat="1" s="13">
      <c r="B224" s="182"/>
      <c r="D224" s="183" t="s">
        <v>191</v>
      </c>
      <c r="E224" s="184" t="s">
        <v>1</v>
      </c>
      <c r="F224" s="185" t="s">
        <v>676</v>
      </c>
      <c r="H224" s="186">
        <v>27.533</v>
      </c>
      <c r="I224" s="187"/>
      <c r="L224" s="182"/>
      <c r="M224" s="188"/>
      <c r="N224" s="189"/>
      <c r="O224" s="189"/>
      <c r="P224" s="189"/>
      <c r="Q224" s="189"/>
      <c r="R224" s="189"/>
      <c r="S224" s="189"/>
      <c r="T224" s="190"/>
      <c r="AT224" s="184" t="s">
        <v>191</v>
      </c>
      <c r="AU224" s="184" t="s">
        <v>84</v>
      </c>
      <c r="AV224" s="13" t="s">
        <v>84</v>
      </c>
      <c r="AW224" s="13" t="s">
        <v>28</v>
      </c>
      <c r="AX224" s="13" t="s">
        <v>72</v>
      </c>
      <c r="AY224" s="184" t="s">
        <v>182</v>
      </c>
    </row>
    <row r="225" ht="11" customFormat="1" s="14">
      <c r="B225" s="191"/>
      <c r="D225" s="183" t="s">
        <v>191</v>
      </c>
      <c r="E225" s="192" t="s">
        <v>1</v>
      </c>
      <c r="F225" s="193" t="s">
        <v>231</v>
      </c>
      <c r="H225" s="194">
        <v>27.533</v>
      </c>
      <c r="I225" s="195"/>
      <c r="L225" s="191"/>
      <c r="M225" s="196"/>
      <c r="N225" s="197"/>
      <c r="O225" s="197"/>
      <c r="P225" s="197"/>
      <c r="Q225" s="197"/>
      <c r="R225" s="197"/>
      <c r="S225" s="197"/>
      <c r="T225" s="198"/>
      <c r="AT225" s="192" t="s">
        <v>191</v>
      </c>
      <c r="AU225" s="192" t="s">
        <v>84</v>
      </c>
      <c r="AV225" s="14" t="s">
        <v>89</v>
      </c>
      <c r="AW225" s="14" t="s">
        <v>28</v>
      </c>
      <c r="AX225" s="14" t="s">
        <v>72</v>
      </c>
      <c r="AY225" s="192" t="s">
        <v>182</v>
      </c>
    </row>
    <row r="226" ht="11" customFormat="1" s="13">
      <c r="B226" s="182"/>
      <c r="D226" s="183" t="s">
        <v>191</v>
      </c>
      <c r="E226" s="184" t="s">
        <v>1</v>
      </c>
      <c r="F226" s="185" t="s">
        <v>677</v>
      </c>
      <c r="H226" s="186">
        <v>31.533</v>
      </c>
      <c r="I226" s="187"/>
      <c r="L226" s="182"/>
      <c r="M226" s="188"/>
      <c r="N226" s="189"/>
      <c r="O226" s="189"/>
      <c r="P226" s="189"/>
      <c r="Q226" s="189"/>
      <c r="R226" s="189"/>
      <c r="S226" s="189"/>
      <c r="T226" s="190"/>
      <c r="AT226" s="184" t="s">
        <v>191</v>
      </c>
      <c r="AU226" s="184" t="s">
        <v>84</v>
      </c>
      <c r="AV226" s="13" t="s">
        <v>84</v>
      </c>
      <c r="AW226" s="13" t="s">
        <v>28</v>
      </c>
      <c r="AX226" s="13" t="s">
        <v>72</v>
      </c>
      <c r="AY226" s="184" t="s">
        <v>182</v>
      </c>
    </row>
    <row r="227" ht="11" customFormat="1" s="14">
      <c r="B227" s="191"/>
      <c r="D227" s="183" t="s">
        <v>191</v>
      </c>
      <c r="E227" s="192" t="s">
        <v>1</v>
      </c>
      <c r="F227" s="193" t="s">
        <v>238</v>
      </c>
      <c r="H227" s="194">
        <v>31.533</v>
      </c>
      <c r="I227" s="195"/>
      <c r="L227" s="191"/>
      <c r="M227" s="196"/>
      <c r="N227" s="197"/>
      <c r="O227" s="197"/>
      <c r="P227" s="197"/>
      <c r="Q227" s="197"/>
      <c r="R227" s="197"/>
      <c r="S227" s="197"/>
      <c r="T227" s="198"/>
      <c r="AT227" s="192" t="s">
        <v>191</v>
      </c>
      <c r="AU227" s="192" t="s">
        <v>84</v>
      </c>
      <c r="AV227" s="14" t="s">
        <v>89</v>
      </c>
      <c r="AW227" s="14" t="s">
        <v>28</v>
      </c>
      <c r="AX227" s="14" t="s">
        <v>72</v>
      </c>
      <c r="AY227" s="192" t="s">
        <v>182</v>
      </c>
    </row>
    <row r="228" ht="11" customFormat="1" s="13">
      <c r="B228" s="182"/>
      <c r="D228" s="183" t="s">
        <v>191</v>
      </c>
      <c r="E228" s="184" t="s">
        <v>1</v>
      </c>
      <c r="F228" s="185" t="s">
        <v>678</v>
      </c>
      <c r="H228" s="186">
        <v>20.7</v>
      </c>
      <c r="I228" s="187"/>
      <c r="L228" s="182"/>
      <c r="M228" s="188"/>
      <c r="N228" s="189"/>
      <c r="O228" s="189"/>
      <c r="P228" s="189"/>
      <c r="Q228" s="189"/>
      <c r="R228" s="189"/>
      <c r="S228" s="189"/>
      <c r="T228" s="190"/>
      <c r="AT228" s="184" t="s">
        <v>191</v>
      </c>
      <c r="AU228" s="184" t="s">
        <v>84</v>
      </c>
      <c r="AV228" s="13" t="s">
        <v>84</v>
      </c>
      <c r="AW228" s="13" t="s">
        <v>28</v>
      </c>
      <c r="AX228" s="13" t="s">
        <v>72</v>
      </c>
      <c r="AY228" s="184" t="s">
        <v>182</v>
      </c>
    </row>
    <row r="229" ht="11" customFormat="1" s="14">
      <c r="B229" s="191"/>
      <c r="D229" s="183" t="s">
        <v>191</v>
      </c>
      <c r="E229" s="192" t="s">
        <v>1</v>
      </c>
      <c r="F229" s="193" t="s">
        <v>240</v>
      </c>
      <c r="H229" s="194">
        <v>20.7</v>
      </c>
      <c r="I229" s="195"/>
      <c r="L229" s="191"/>
      <c r="M229" s="196"/>
      <c r="N229" s="197"/>
      <c r="O229" s="197"/>
      <c r="P229" s="197"/>
      <c r="Q229" s="197"/>
      <c r="R229" s="197"/>
      <c r="S229" s="197"/>
      <c r="T229" s="198"/>
      <c r="AT229" s="192" t="s">
        <v>191</v>
      </c>
      <c r="AU229" s="192" t="s">
        <v>84</v>
      </c>
      <c r="AV229" s="14" t="s">
        <v>89</v>
      </c>
      <c r="AW229" s="14" t="s">
        <v>28</v>
      </c>
      <c r="AX229" s="14" t="s">
        <v>72</v>
      </c>
      <c r="AY229" s="192" t="s">
        <v>182</v>
      </c>
    </row>
    <row r="230" ht="11" customFormat="1" s="13">
      <c r="B230" s="182"/>
      <c r="D230" s="183" t="s">
        <v>191</v>
      </c>
      <c r="E230" s="184" t="s">
        <v>1</v>
      </c>
      <c r="F230" s="185" t="s">
        <v>679</v>
      </c>
      <c r="H230" s="186">
        <v>43.533</v>
      </c>
      <c r="I230" s="187"/>
      <c r="L230" s="182"/>
      <c r="M230" s="188"/>
      <c r="N230" s="189"/>
      <c r="O230" s="189"/>
      <c r="P230" s="189"/>
      <c r="Q230" s="189"/>
      <c r="R230" s="189"/>
      <c r="S230" s="189"/>
      <c r="T230" s="190"/>
      <c r="AT230" s="184" t="s">
        <v>191</v>
      </c>
      <c r="AU230" s="184" t="s">
        <v>84</v>
      </c>
      <c r="AV230" s="13" t="s">
        <v>84</v>
      </c>
      <c r="AW230" s="13" t="s">
        <v>28</v>
      </c>
      <c r="AX230" s="13" t="s">
        <v>72</v>
      </c>
      <c r="AY230" s="184" t="s">
        <v>182</v>
      </c>
    </row>
    <row r="231" ht="11" customFormat="1" s="14">
      <c r="B231" s="191"/>
      <c r="D231" s="183" t="s">
        <v>191</v>
      </c>
      <c r="E231" s="192" t="s">
        <v>1</v>
      </c>
      <c r="F231" s="193" t="s">
        <v>242</v>
      </c>
      <c r="H231" s="194">
        <v>43.533</v>
      </c>
      <c r="I231" s="195"/>
      <c r="L231" s="191"/>
      <c r="M231" s="196"/>
      <c r="N231" s="197"/>
      <c r="O231" s="197"/>
      <c r="P231" s="197"/>
      <c r="Q231" s="197"/>
      <c r="R231" s="197"/>
      <c r="S231" s="197"/>
      <c r="T231" s="198"/>
      <c r="AT231" s="192" t="s">
        <v>191</v>
      </c>
      <c r="AU231" s="192" t="s">
        <v>84</v>
      </c>
      <c r="AV231" s="14" t="s">
        <v>89</v>
      </c>
      <c r="AW231" s="14" t="s">
        <v>28</v>
      </c>
      <c r="AX231" s="14" t="s">
        <v>72</v>
      </c>
      <c r="AY231" s="192" t="s">
        <v>182</v>
      </c>
    </row>
    <row r="232" ht="11" customFormat="1" s="13">
      <c r="B232" s="182"/>
      <c r="D232" s="183" t="s">
        <v>191</v>
      </c>
      <c r="E232" s="184" t="s">
        <v>1</v>
      </c>
      <c r="F232" s="185" t="s">
        <v>680</v>
      </c>
      <c r="H232" s="186">
        <v>39.933</v>
      </c>
      <c r="I232" s="187"/>
      <c r="L232" s="182"/>
      <c r="M232" s="188"/>
      <c r="N232" s="189"/>
      <c r="O232" s="189"/>
      <c r="P232" s="189"/>
      <c r="Q232" s="189"/>
      <c r="R232" s="189"/>
      <c r="S232" s="189"/>
      <c r="T232" s="190"/>
      <c r="AT232" s="184" t="s">
        <v>191</v>
      </c>
      <c r="AU232" s="184" t="s">
        <v>84</v>
      </c>
      <c r="AV232" s="13" t="s">
        <v>84</v>
      </c>
      <c r="AW232" s="13" t="s">
        <v>28</v>
      </c>
      <c r="AX232" s="13" t="s">
        <v>72</v>
      </c>
      <c r="AY232" s="184" t="s">
        <v>182</v>
      </c>
    </row>
    <row r="233" ht="11" customFormat="1" s="14">
      <c r="B233" s="191"/>
      <c r="D233" s="183" t="s">
        <v>191</v>
      </c>
      <c r="E233" s="192" t="s">
        <v>1</v>
      </c>
      <c r="F233" s="193" t="s">
        <v>244</v>
      </c>
      <c r="H233" s="194">
        <v>39.933</v>
      </c>
      <c r="I233" s="195"/>
      <c r="L233" s="191"/>
      <c r="M233" s="196"/>
      <c r="N233" s="197"/>
      <c r="O233" s="197"/>
      <c r="P233" s="197"/>
      <c r="Q233" s="197"/>
      <c r="R233" s="197"/>
      <c r="S233" s="197"/>
      <c r="T233" s="198"/>
      <c r="AT233" s="192" t="s">
        <v>191</v>
      </c>
      <c r="AU233" s="192" t="s">
        <v>84</v>
      </c>
      <c r="AV233" s="14" t="s">
        <v>89</v>
      </c>
      <c r="AW233" s="14" t="s">
        <v>28</v>
      </c>
      <c r="AX233" s="14" t="s">
        <v>72</v>
      </c>
      <c r="AY233" s="192" t="s">
        <v>182</v>
      </c>
    </row>
    <row r="234" ht="11" customFormat="1" s="13">
      <c r="B234" s="182"/>
      <c r="D234" s="183" t="s">
        <v>191</v>
      </c>
      <c r="E234" s="184" t="s">
        <v>1</v>
      </c>
      <c r="F234" s="185" t="s">
        <v>681</v>
      </c>
      <c r="H234" s="186">
        <v>39.733</v>
      </c>
      <c r="I234" s="187"/>
      <c r="L234" s="182"/>
      <c r="M234" s="188"/>
      <c r="N234" s="189"/>
      <c r="O234" s="189"/>
      <c r="P234" s="189"/>
      <c r="Q234" s="189"/>
      <c r="R234" s="189"/>
      <c r="S234" s="189"/>
      <c r="T234" s="190"/>
      <c r="AT234" s="184" t="s">
        <v>191</v>
      </c>
      <c r="AU234" s="184" t="s">
        <v>84</v>
      </c>
      <c r="AV234" s="13" t="s">
        <v>84</v>
      </c>
      <c r="AW234" s="13" t="s">
        <v>28</v>
      </c>
      <c r="AX234" s="13" t="s">
        <v>72</v>
      </c>
      <c r="AY234" s="184" t="s">
        <v>182</v>
      </c>
    </row>
    <row r="235" ht="11" customFormat="1" s="14">
      <c r="B235" s="191"/>
      <c r="D235" s="183" t="s">
        <v>191</v>
      </c>
      <c r="E235" s="192" t="s">
        <v>1</v>
      </c>
      <c r="F235" s="193" t="s">
        <v>246</v>
      </c>
      <c r="H235" s="194">
        <v>39.733</v>
      </c>
      <c r="I235" s="195"/>
      <c r="L235" s="191"/>
      <c r="M235" s="196"/>
      <c r="N235" s="197"/>
      <c r="O235" s="197"/>
      <c r="P235" s="197"/>
      <c r="Q235" s="197"/>
      <c r="R235" s="197"/>
      <c r="S235" s="197"/>
      <c r="T235" s="198"/>
      <c r="AT235" s="192" t="s">
        <v>191</v>
      </c>
      <c r="AU235" s="192" t="s">
        <v>84</v>
      </c>
      <c r="AV235" s="14" t="s">
        <v>89</v>
      </c>
      <c r="AW235" s="14" t="s">
        <v>28</v>
      </c>
      <c r="AX235" s="14" t="s">
        <v>72</v>
      </c>
      <c r="AY235" s="192" t="s">
        <v>182</v>
      </c>
    </row>
    <row r="236" ht="11" customFormat="1" s="13">
      <c r="B236" s="182"/>
      <c r="D236" s="183" t="s">
        <v>191</v>
      </c>
      <c r="E236" s="184" t="s">
        <v>1</v>
      </c>
      <c r="F236" s="185" t="s">
        <v>682</v>
      </c>
      <c r="H236" s="186">
        <v>37.533</v>
      </c>
      <c r="I236" s="187"/>
      <c r="L236" s="182"/>
      <c r="M236" s="188"/>
      <c r="N236" s="189"/>
      <c r="O236" s="189"/>
      <c r="P236" s="189"/>
      <c r="Q236" s="189"/>
      <c r="R236" s="189"/>
      <c r="S236" s="189"/>
      <c r="T236" s="190"/>
      <c r="AT236" s="184" t="s">
        <v>191</v>
      </c>
      <c r="AU236" s="184" t="s">
        <v>84</v>
      </c>
      <c r="AV236" s="13" t="s">
        <v>84</v>
      </c>
      <c r="AW236" s="13" t="s">
        <v>28</v>
      </c>
      <c r="AX236" s="13" t="s">
        <v>72</v>
      </c>
      <c r="AY236" s="184" t="s">
        <v>182</v>
      </c>
    </row>
    <row r="237" ht="11" customFormat="1" s="14">
      <c r="B237" s="191"/>
      <c r="D237" s="183" t="s">
        <v>191</v>
      </c>
      <c r="E237" s="192" t="s">
        <v>1</v>
      </c>
      <c r="F237" s="193" t="s">
        <v>248</v>
      </c>
      <c r="H237" s="194">
        <v>37.533</v>
      </c>
      <c r="I237" s="195"/>
      <c r="L237" s="191"/>
      <c r="M237" s="196"/>
      <c r="N237" s="197"/>
      <c r="O237" s="197"/>
      <c r="P237" s="197"/>
      <c r="Q237" s="197"/>
      <c r="R237" s="197"/>
      <c r="S237" s="197"/>
      <c r="T237" s="198"/>
      <c r="AT237" s="192" t="s">
        <v>191</v>
      </c>
      <c r="AU237" s="192" t="s">
        <v>84</v>
      </c>
      <c r="AV237" s="14" t="s">
        <v>89</v>
      </c>
      <c r="AW237" s="14" t="s">
        <v>28</v>
      </c>
      <c r="AX237" s="14" t="s">
        <v>72</v>
      </c>
      <c r="AY237" s="192" t="s">
        <v>182</v>
      </c>
    </row>
    <row r="238" ht="11" customFormat="1" s="15">
      <c r="B238" s="199"/>
      <c r="D238" s="183" t="s">
        <v>191</v>
      </c>
      <c r="E238" s="200" t="s">
        <v>1</v>
      </c>
      <c r="F238" s="201" t="s">
        <v>683</v>
      </c>
      <c r="H238" s="202">
        <v>405.6960000000001</v>
      </c>
      <c r="I238" s="203"/>
      <c r="L238" s="199"/>
      <c r="M238" s="204"/>
      <c r="N238" s="205"/>
      <c r="O238" s="205"/>
      <c r="P238" s="205"/>
      <c r="Q238" s="205"/>
      <c r="R238" s="205"/>
      <c r="S238" s="205"/>
      <c r="T238" s="206"/>
      <c r="AT238" s="200" t="s">
        <v>191</v>
      </c>
      <c r="AU238" s="200" t="s">
        <v>84</v>
      </c>
      <c r="AV238" s="15" t="s">
        <v>189</v>
      </c>
      <c r="AW238" s="15" t="s">
        <v>28</v>
      </c>
      <c r="AX238" s="15" t="s">
        <v>79</v>
      </c>
      <c r="AY238" s="200" t="s">
        <v>182</v>
      </c>
    </row>
    <row r="239" customHeight="1" ht="33" customFormat="1" s="2">
      <c r="A239" s="33"/>
      <c r="B239" s="167"/>
      <c r="C239" s="168" t="s">
        <v>249</v>
      </c>
      <c r="D239" s="168" t="s">
        <v>185</v>
      </c>
      <c r="E239" s="169" t="s">
        <v>684</v>
      </c>
      <c r="F239" s="170" t="s">
        <v>685</v>
      </c>
      <c r="G239" s="171" t="s">
        <v>188</v>
      </c>
      <c r="H239" s="172">
        <v>43.2</v>
      </c>
      <c r="I239" s="173"/>
      <c r="J239" s="172">
        <f>ROUND(I239*H239,3)</f>
        <v>0</v>
      </c>
      <c r="K239" s="174"/>
      <c r="L239" s="34"/>
      <c r="M239" s="175" t="s">
        <v>1</v>
      </c>
      <c r="N239" s="176" t="s">
        <v>38</v>
      </c>
      <c r="O239" s="59"/>
      <c r="P239" s="177">
        <f>O239*H239</f>
        <v>0</v>
      </c>
      <c r="Q239" s="177">
        <v>2.46175</v>
      </c>
      <c r="R239" s="177">
        <f>Q239*H239</f>
        <v>106.3476</v>
      </c>
      <c r="S239" s="177">
        <v>0</v>
      </c>
      <c r="T239" s="178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9" t="s">
        <v>189</v>
      </c>
      <c r="AT239" s="179" t="s">
        <v>185</v>
      </c>
      <c r="AU239" s="179" t="s">
        <v>84</v>
      </c>
      <c r="AY239" s="18" t="s">
        <v>182</v>
      </c>
      <c r="BE239" s="180">
        <f>IF(N239="základná",J239,0)</f>
        <v>0</v>
      </c>
      <c r="BF239" s="180">
        <f>IF(N239="znížená",J239,0)</f>
        <v>0</v>
      </c>
      <c r="BG239" s="180">
        <f>IF(N239="zákl. prenesená",J239,0)</f>
        <v>0</v>
      </c>
      <c r="BH239" s="180">
        <f>IF(N239="zníž. prenesená",J239,0)</f>
        <v>0</v>
      </c>
      <c r="BI239" s="180">
        <f>IF(N239="nulová",J239,0)</f>
        <v>0</v>
      </c>
      <c r="BJ239" s="18" t="s">
        <v>84</v>
      </c>
      <c r="BK239" s="181">
        <f>ROUND(I239*H239,3)</f>
        <v>0</v>
      </c>
      <c r="BL239" s="18" t="s">
        <v>189</v>
      </c>
      <c r="BM239" s="179" t="s">
        <v>686</v>
      </c>
    </row>
    <row r="240" ht="11" customFormat="1" s="13">
      <c r="B240" s="182"/>
      <c r="D240" s="183" t="s">
        <v>191</v>
      </c>
      <c r="E240" s="184" t="s">
        <v>1</v>
      </c>
      <c r="F240" s="185" t="s">
        <v>687</v>
      </c>
      <c r="H240" s="186">
        <v>3.6</v>
      </c>
      <c r="I240" s="187"/>
      <c r="L240" s="182"/>
      <c r="M240" s="188"/>
      <c r="N240" s="189"/>
      <c r="O240" s="189"/>
      <c r="P240" s="189"/>
      <c r="Q240" s="189"/>
      <c r="R240" s="189"/>
      <c r="S240" s="189"/>
      <c r="T240" s="190"/>
      <c r="AT240" s="184" t="s">
        <v>191</v>
      </c>
      <c r="AU240" s="184" t="s">
        <v>84</v>
      </c>
      <c r="AV240" s="13" t="s">
        <v>84</v>
      </c>
      <c r="AW240" s="13" t="s">
        <v>28</v>
      </c>
      <c r="AX240" s="13" t="s">
        <v>72</v>
      </c>
      <c r="AY240" s="184" t="s">
        <v>182</v>
      </c>
    </row>
    <row r="241" ht="11" customFormat="1" s="14">
      <c r="B241" s="191"/>
      <c r="D241" s="183" t="s">
        <v>191</v>
      </c>
      <c r="E241" s="192" t="s">
        <v>1</v>
      </c>
      <c r="F241" s="193" t="s">
        <v>688</v>
      </c>
      <c r="H241" s="194">
        <v>3.6</v>
      </c>
      <c r="I241" s="195"/>
      <c r="L241" s="191"/>
      <c r="M241" s="196"/>
      <c r="N241" s="197"/>
      <c r="O241" s="197"/>
      <c r="P241" s="197"/>
      <c r="Q241" s="197"/>
      <c r="R241" s="197"/>
      <c r="S241" s="197"/>
      <c r="T241" s="198"/>
      <c r="AT241" s="192" t="s">
        <v>191</v>
      </c>
      <c r="AU241" s="192" t="s">
        <v>84</v>
      </c>
      <c r="AV241" s="14" t="s">
        <v>89</v>
      </c>
      <c r="AW241" s="14" t="s">
        <v>28</v>
      </c>
      <c r="AX241" s="14" t="s">
        <v>72</v>
      </c>
      <c r="AY241" s="192" t="s">
        <v>182</v>
      </c>
    </row>
    <row r="242" ht="11" customFormat="1" s="13">
      <c r="B242" s="182"/>
      <c r="D242" s="183" t="s">
        <v>191</v>
      </c>
      <c r="E242" s="184" t="s">
        <v>1</v>
      </c>
      <c r="F242" s="185" t="s">
        <v>687</v>
      </c>
      <c r="H242" s="186">
        <v>3.6</v>
      </c>
      <c r="I242" s="187"/>
      <c r="L242" s="182"/>
      <c r="M242" s="188"/>
      <c r="N242" s="189"/>
      <c r="O242" s="189"/>
      <c r="P242" s="189"/>
      <c r="Q242" s="189"/>
      <c r="R242" s="189"/>
      <c r="S242" s="189"/>
      <c r="T242" s="190"/>
      <c r="AT242" s="184" t="s">
        <v>191</v>
      </c>
      <c r="AU242" s="184" t="s">
        <v>84</v>
      </c>
      <c r="AV242" s="13" t="s">
        <v>84</v>
      </c>
      <c r="AW242" s="13" t="s">
        <v>28</v>
      </c>
      <c r="AX242" s="13" t="s">
        <v>72</v>
      </c>
      <c r="AY242" s="184" t="s">
        <v>182</v>
      </c>
    </row>
    <row r="243" ht="11" customFormat="1" s="14">
      <c r="B243" s="191"/>
      <c r="D243" s="183" t="s">
        <v>191</v>
      </c>
      <c r="E243" s="192" t="s">
        <v>1</v>
      </c>
      <c r="F243" s="193" t="s">
        <v>689</v>
      </c>
      <c r="H243" s="194">
        <v>3.6</v>
      </c>
      <c r="I243" s="195"/>
      <c r="L243" s="191"/>
      <c r="M243" s="196"/>
      <c r="N243" s="197"/>
      <c r="O243" s="197"/>
      <c r="P243" s="197"/>
      <c r="Q243" s="197"/>
      <c r="R243" s="197"/>
      <c r="S243" s="197"/>
      <c r="T243" s="198"/>
      <c r="AT243" s="192" t="s">
        <v>191</v>
      </c>
      <c r="AU243" s="192" t="s">
        <v>84</v>
      </c>
      <c r="AV243" s="14" t="s">
        <v>89</v>
      </c>
      <c r="AW243" s="14" t="s">
        <v>28</v>
      </c>
      <c r="AX243" s="14" t="s">
        <v>72</v>
      </c>
      <c r="AY243" s="192" t="s">
        <v>182</v>
      </c>
    </row>
    <row r="244" ht="11" customFormat="1" s="13">
      <c r="B244" s="182"/>
      <c r="D244" s="183" t="s">
        <v>191</v>
      </c>
      <c r="E244" s="184" t="s">
        <v>1</v>
      </c>
      <c r="F244" s="185" t="s">
        <v>687</v>
      </c>
      <c r="H244" s="186">
        <v>3.6</v>
      </c>
      <c r="I244" s="187"/>
      <c r="L244" s="182"/>
      <c r="M244" s="188"/>
      <c r="N244" s="189"/>
      <c r="O244" s="189"/>
      <c r="P244" s="189"/>
      <c r="Q244" s="189"/>
      <c r="R244" s="189"/>
      <c r="S244" s="189"/>
      <c r="T244" s="190"/>
      <c r="AT244" s="184" t="s">
        <v>191</v>
      </c>
      <c r="AU244" s="184" t="s">
        <v>84</v>
      </c>
      <c r="AV244" s="13" t="s">
        <v>84</v>
      </c>
      <c r="AW244" s="13" t="s">
        <v>28</v>
      </c>
      <c r="AX244" s="13" t="s">
        <v>72</v>
      </c>
      <c r="AY244" s="184" t="s">
        <v>182</v>
      </c>
    </row>
    <row r="245" ht="11" customFormat="1" s="14">
      <c r="B245" s="191"/>
      <c r="D245" s="183" t="s">
        <v>191</v>
      </c>
      <c r="E245" s="192" t="s">
        <v>1</v>
      </c>
      <c r="F245" s="193" t="s">
        <v>690</v>
      </c>
      <c r="H245" s="194">
        <v>3.6</v>
      </c>
      <c r="I245" s="195"/>
      <c r="L245" s="191"/>
      <c r="M245" s="196"/>
      <c r="N245" s="197"/>
      <c r="O245" s="197"/>
      <c r="P245" s="197"/>
      <c r="Q245" s="197"/>
      <c r="R245" s="197"/>
      <c r="S245" s="197"/>
      <c r="T245" s="198"/>
      <c r="AT245" s="192" t="s">
        <v>191</v>
      </c>
      <c r="AU245" s="192" t="s">
        <v>84</v>
      </c>
      <c r="AV245" s="14" t="s">
        <v>89</v>
      </c>
      <c r="AW245" s="14" t="s">
        <v>28</v>
      </c>
      <c r="AX245" s="14" t="s">
        <v>72</v>
      </c>
      <c r="AY245" s="192" t="s">
        <v>182</v>
      </c>
    </row>
    <row r="246" ht="11" customFormat="1" s="13">
      <c r="B246" s="182"/>
      <c r="D246" s="183" t="s">
        <v>191</v>
      </c>
      <c r="E246" s="184" t="s">
        <v>1</v>
      </c>
      <c r="F246" s="185" t="s">
        <v>687</v>
      </c>
      <c r="H246" s="186">
        <v>3.6</v>
      </c>
      <c r="I246" s="187"/>
      <c r="L246" s="182"/>
      <c r="M246" s="188"/>
      <c r="N246" s="189"/>
      <c r="O246" s="189"/>
      <c r="P246" s="189"/>
      <c r="Q246" s="189"/>
      <c r="R246" s="189"/>
      <c r="S246" s="189"/>
      <c r="T246" s="190"/>
      <c r="AT246" s="184" t="s">
        <v>191</v>
      </c>
      <c r="AU246" s="184" t="s">
        <v>84</v>
      </c>
      <c r="AV246" s="13" t="s">
        <v>84</v>
      </c>
      <c r="AW246" s="13" t="s">
        <v>28</v>
      </c>
      <c r="AX246" s="13" t="s">
        <v>72</v>
      </c>
      <c r="AY246" s="184" t="s">
        <v>182</v>
      </c>
    </row>
    <row r="247" ht="11" customFormat="1" s="14">
      <c r="B247" s="191"/>
      <c r="D247" s="183" t="s">
        <v>191</v>
      </c>
      <c r="E247" s="192" t="s">
        <v>1</v>
      </c>
      <c r="F247" s="193" t="s">
        <v>691</v>
      </c>
      <c r="H247" s="194">
        <v>3.6</v>
      </c>
      <c r="I247" s="195"/>
      <c r="L247" s="191"/>
      <c r="M247" s="196"/>
      <c r="N247" s="197"/>
      <c r="O247" s="197"/>
      <c r="P247" s="197"/>
      <c r="Q247" s="197"/>
      <c r="R247" s="197"/>
      <c r="S247" s="197"/>
      <c r="T247" s="198"/>
      <c r="AT247" s="192" t="s">
        <v>191</v>
      </c>
      <c r="AU247" s="192" t="s">
        <v>84</v>
      </c>
      <c r="AV247" s="14" t="s">
        <v>89</v>
      </c>
      <c r="AW247" s="14" t="s">
        <v>28</v>
      </c>
      <c r="AX247" s="14" t="s">
        <v>72</v>
      </c>
      <c r="AY247" s="192" t="s">
        <v>182</v>
      </c>
    </row>
    <row r="248" ht="11" customFormat="1" s="13">
      <c r="B248" s="182"/>
      <c r="D248" s="183" t="s">
        <v>191</v>
      </c>
      <c r="E248" s="184" t="s">
        <v>1</v>
      </c>
      <c r="F248" s="185" t="s">
        <v>687</v>
      </c>
      <c r="H248" s="186">
        <v>3.6</v>
      </c>
      <c r="I248" s="187"/>
      <c r="L248" s="182"/>
      <c r="M248" s="188"/>
      <c r="N248" s="189"/>
      <c r="O248" s="189"/>
      <c r="P248" s="189"/>
      <c r="Q248" s="189"/>
      <c r="R248" s="189"/>
      <c r="S248" s="189"/>
      <c r="T248" s="190"/>
      <c r="AT248" s="184" t="s">
        <v>191</v>
      </c>
      <c r="AU248" s="184" t="s">
        <v>84</v>
      </c>
      <c r="AV248" s="13" t="s">
        <v>84</v>
      </c>
      <c r="AW248" s="13" t="s">
        <v>28</v>
      </c>
      <c r="AX248" s="13" t="s">
        <v>72</v>
      </c>
      <c r="AY248" s="184" t="s">
        <v>182</v>
      </c>
    </row>
    <row r="249" ht="11" customFormat="1" s="14">
      <c r="B249" s="191"/>
      <c r="D249" s="183" t="s">
        <v>191</v>
      </c>
      <c r="E249" s="192" t="s">
        <v>1</v>
      </c>
      <c r="F249" s="193" t="s">
        <v>692</v>
      </c>
      <c r="H249" s="194">
        <v>3.6</v>
      </c>
      <c r="I249" s="195"/>
      <c r="L249" s="191"/>
      <c r="M249" s="196"/>
      <c r="N249" s="197"/>
      <c r="O249" s="197"/>
      <c r="P249" s="197"/>
      <c r="Q249" s="197"/>
      <c r="R249" s="197"/>
      <c r="S249" s="197"/>
      <c r="T249" s="198"/>
      <c r="AT249" s="192" t="s">
        <v>191</v>
      </c>
      <c r="AU249" s="192" t="s">
        <v>84</v>
      </c>
      <c r="AV249" s="14" t="s">
        <v>89</v>
      </c>
      <c r="AW249" s="14" t="s">
        <v>28</v>
      </c>
      <c r="AX249" s="14" t="s">
        <v>72</v>
      </c>
      <c r="AY249" s="192" t="s">
        <v>182</v>
      </c>
    </row>
    <row r="250" ht="11" customFormat="1" s="13">
      <c r="B250" s="182"/>
      <c r="D250" s="183" t="s">
        <v>191</v>
      </c>
      <c r="E250" s="184" t="s">
        <v>1</v>
      </c>
      <c r="F250" s="185" t="s">
        <v>687</v>
      </c>
      <c r="H250" s="186">
        <v>3.6</v>
      </c>
      <c r="I250" s="187"/>
      <c r="L250" s="182"/>
      <c r="M250" s="188"/>
      <c r="N250" s="189"/>
      <c r="O250" s="189"/>
      <c r="P250" s="189"/>
      <c r="Q250" s="189"/>
      <c r="R250" s="189"/>
      <c r="S250" s="189"/>
      <c r="T250" s="190"/>
      <c r="AT250" s="184" t="s">
        <v>191</v>
      </c>
      <c r="AU250" s="184" t="s">
        <v>84</v>
      </c>
      <c r="AV250" s="13" t="s">
        <v>84</v>
      </c>
      <c r="AW250" s="13" t="s">
        <v>28</v>
      </c>
      <c r="AX250" s="13" t="s">
        <v>72</v>
      </c>
      <c r="AY250" s="184" t="s">
        <v>182</v>
      </c>
    </row>
    <row r="251" ht="11" customFormat="1" s="14">
      <c r="B251" s="191"/>
      <c r="D251" s="183" t="s">
        <v>191</v>
      </c>
      <c r="E251" s="192" t="s">
        <v>1</v>
      </c>
      <c r="F251" s="193" t="s">
        <v>693</v>
      </c>
      <c r="H251" s="194">
        <v>3.6</v>
      </c>
      <c r="I251" s="195"/>
      <c r="L251" s="191"/>
      <c r="M251" s="196"/>
      <c r="N251" s="197"/>
      <c r="O251" s="197"/>
      <c r="P251" s="197"/>
      <c r="Q251" s="197"/>
      <c r="R251" s="197"/>
      <c r="S251" s="197"/>
      <c r="T251" s="198"/>
      <c r="AT251" s="192" t="s">
        <v>191</v>
      </c>
      <c r="AU251" s="192" t="s">
        <v>84</v>
      </c>
      <c r="AV251" s="14" t="s">
        <v>89</v>
      </c>
      <c r="AW251" s="14" t="s">
        <v>28</v>
      </c>
      <c r="AX251" s="14" t="s">
        <v>72</v>
      </c>
      <c r="AY251" s="192" t="s">
        <v>182</v>
      </c>
    </row>
    <row r="252" ht="11" customFormat="1" s="13">
      <c r="B252" s="182"/>
      <c r="D252" s="183" t="s">
        <v>191</v>
      </c>
      <c r="E252" s="184" t="s">
        <v>1</v>
      </c>
      <c r="F252" s="185" t="s">
        <v>687</v>
      </c>
      <c r="H252" s="186">
        <v>3.6</v>
      </c>
      <c r="I252" s="187"/>
      <c r="L252" s="182"/>
      <c r="M252" s="188"/>
      <c r="N252" s="189"/>
      <c r="O252" s="189"/>
      <c r="P252" s="189"/>
      <c r="Q252" s="189"/>
      <c r="R252" s="189"/>
      <c r="S252" s="189"/>
      <c r="T252" s="190"/>
      <c r="AT252" s="184" t="s">
        <v>191</v>
      </c>
      <c r="AU252" s="184" t="s">
        <v>84</v>
      </c>
      <c r="AV252" s="13" t="s">
        <v>84</v>
      </c>
      <c r="AW252" s="13" t="s">
        <v>28</v>
      </c>
      <c r="AX252" s="13" t="s">
        <v>72</v>
      </c>
      <c r="AY252" s="184" t="s">
        <v>182</v>
      </c>
    </row>
    <row r="253" ht="11" customFormat="1" s="14">
      <c r="B253" s="191"/>
      <c r="D253" s="183" t="s">
        <v>191</v>
      </c>
      <c r="E253" s="192" t="s">
        <v>1</v>
      </c>
      <c r="F253" s="193" t="s">
        <v>694</v>
      </c>
      <c r="H253" s="194">
        <v>3.6</v>
      </c>
      <c r="I253" s="195"/>
      <c r="L253" s="191"/>
      <c r="M253" s="196"/>
      <c r="N253" s="197"/>
      <c r="O253" s="197"/>
      <c r="P253" s="197"/>
      <c r="Q253" s="197"/>
      <c r="R253" s="197"/>
      <c r="S253" s="197"/>
      <c r="T253" s="198"/>
      <c r="AT253" s="192" t="s">
        <v>191</v>
      </c>
      <c r="AU253" s="192" t="s">
        <v>84</v>
      </c>
      <c r="AV253" s="14" t="s">
        <v>89</v>
      </c>
      <c r="AW253" s="14" t="s">
        <v>28</v>
      </c>
      <c r="AX253" s="14" t="s">
        <v>72</v>
      </c>
      <c r="AY253" s="192" t="s">
        <v>182</v>
      </c>
    </row>
    <row r="254" ht="11" customFormat="1" s="13">
      <c r="B254" s="182"/>
      <c r="D254" s="183" t="s">
        <v>191</v>
      </c>
      <c r="E254" s="184" t="s">
        <v>1</v>
      </c>
      <c r="F254" s="185" t="s">
        <v>687</v>
      </c>
      <c r="H254" s="186">
        <v>3.6</v>
      </c>
      <c r="I254" s="187"/>
      <c r="L254" s="182"/>
      <c r="M254" s="188"/>
      <c r="N254" s="189"/>
      <c r="O254" s="189"/>
      <c r="P254" s="189"/>
      <c r="Q254" s="189"/>
      <c r="R254" s="189"/>
      <c r="S254" s="189"/>
      <c r="T254" s="190"/>
      <c r="AT254" s="184" t="s">
        <v>191</v>
      </c>
      <c r="AU254" s="184" t="s">
        <v>84</v>
      </c>
      <c r="AV254" s="13" t="s">
        <v>84</v>
      </c>
      <c r="AW254" s="13" t="s">
        <v>28</v>
      </c>
      <c r="AX254" s="13" t="s">
        <v>72</v>
      </c>
      <c r="AY254" s="184" t="s">
        <v>182</v>
      </c>
    </row>
    <row r="255" ht="11" customFormat="1" s="14">
      <c r="B255" s="191"/>
      <c r="D255" s="183" t="s">
        <v>191</v>
      </c>
      <c r="E255" s="192" t="s">
        <v>1</v>
      </c>
      <c r="F255" s="193" t="s">
        <v>695</v>
      </c>
      <c r="H255" s="194">
        <v>3.6</v>
      </c>
      <c r="I255" s="195"/>
      <c r="L255" s="191"/>
      <c r="M255" s="196"/>
      <c r="N255" s="197"/>
      <c r="O255" s="197"/>
      <c r="P255" s="197"/>
      <c r="Q255" s="197"/>
      <c r="R255" s="197"/>
      <c r="S255" s="197"/>
      <c r="T255" s="198"/>
      <c r="AT255" s="192" t="s">
        <v>191</v>
      </c>
      <c r="AU255" s="192" t="s">
        <v>84</v>
      </c>
      <c r="AV255" s="14" t="s">
        <v>89</v>
      </c>
      <c r="AW255" s="14" t="s">
        <v>28</v>
      </c>
      <c r="AX255" s="14" t="s">
        <v>72</v>
      </c>
      <c r="AY255" s="192" t="s">
        <v>182</v>
      </c>
    </row>
    <row r="256" ht="11" customFormat="1" s="13">
      <c r="B256" s="182"/>
      <c r="D256" s="183" t="s">
        <v>191</v>
      </c>
      <c r="E256" s="184" t="s">
        <v>1</v>
      </c>
      <c r="F256" s="185" t="s">
        <v>687</v>
      </c>
      <c r="H256" s="186">
        <v>3.6</v>
      </c>
      <c r="I256" s="187"/>
      <c r="L256" s="182"/>
      <c r="M256" s="188"/>
      <c r="N256" s="189"/>
      <c r="O256" s="189"/>
      <c r="P256" s="189"/>
      <c r="Q256" s="189"/>
      <c r="R256" s="189"/>
      <c r="S256" s="189"/>
      <c r="T256" s="190"/>
      <c r="AT256" s="184" t="s">
        <v>191</v>
      </c>
      <c r="AU256" s="184" t="s">
        <v>84</v>
      </c>
      <c r="AV256" s="13" t="s">
        <v>84</v>
      </c>
      <c r="AW256" s="13" t="s">
        <v>28</v>
      </c>
      <c r="AX256" s="13" t="s">
        <v>72</v>
      </c>
      <c r="AY256" s="184" t="s">
        <v>182</v>
      </c>
    </row>
    <row r="257" ht="11" customFormat="1" s="14">
      <c r="B257" s="191"/>
      <c r="D257" s="183" t="s">
        <v>191</v>
      </c>
      <c r="E257" s="192" t="s">
        <v>1</v>
      </c>
      <c r="F257" s="193" t="s">
        <v>696</v>
      </c>
      <c r="H257" s="194">
        <v>3.6</v>
      </c>
      <c r="I257" s="195"/>
      <c r="L257" s="191"/>
      <c r="M257" s="196"/>
      <c r="N257" s="197"/>
      <c r="O257" s="197"/>
      <c r="P257" s="197"/>
      <c r="Q257" s="197"/>
      <c r="R257" s="197"/>
      <c r="S257" s="197"/>
      <c r="T257" s="198"/>
      <c r="AT257" s="192" t="s">
        <v>191</v>
      </c>
      <c r="AU257" s="192" t="s">
        <v>84</v>
      </c>
      <c r="AV257" s="14" t="s">
        <v>89</v>
      </c>
      <c r="AW257" s="14" t="s">
        <v>28</v>
      </c>
      <c r="AX257" s="14" t="s">
        <v>72</v>
      </c>
      <c r="AY257" s="192" t="s">
        <v>182</v>
      </c>
    </row>
    <row r="258" ht="11" customFormat="1" s="13">
      <c r="B258" s="182"/>
      <c r="D258" s="183" t="s">
        <v>191</v>
      </c>
      <c r="E258" s="184" t="s">
        <v>1</v>
      </c>
      <c r="F258" s="185" t="s">
        <v>687</v>
      </c>
      <c r="H258" s="186">
        <v>3.6</v>
      </c>
      <c r="I258" s="187"/>
      <c r="L258" s="182"/>
      <c r="M258" s="188"/>
      <c r="N258" s="189"/>
      <c r="O258" s="189"/>
      <c r="P258" s="189"/>
      <c r="Q258" s="189"/>
      <c r="R258" s="189"/>
      <c r="S258" s="189"/>
      <c r="T258" s="190"/>
      <c r="AT258" s="184" t="s">
        <v>191</v>
      </c>
      <c r="AU258" s="184" t="s">
        <v>84</v>
      </c>
      <c r="AV258" s="13" t="s">
        <v>84</v>
      </c>
      <c r="AW258" s="13" t="s">
        <v>28</v>
      </c>
      <c r="AX258" s="13" t="s">
        <v>72</v>
      </c>
      <c r="AY258" s="184" t="s">
        <v>182</v>
      </c>
    </row>
    <row r="259" ht="11" customFormat="1" s="14">
      <c r="B259" s="191"/>
      <c r="D259" s="183" t="s">
        <v>191</v>
      </c>
      <c r="E259" s="192" t="s">
        <v>1</v>
      </c>
      <c r="F259" s="193" t="s">
        <v>697</v>
      </c>
      <c r="H259" s="194">
        <v>3.6</v>
      </c>
      <c r="I259" s="195"/>
      <c r="L259" s="191"/>
      <c r="M259" s="196"/>
      <c r="N259" s="197"/>
      <c r="O259" s="197"/>
      <c r="P259" s="197"/>
      <c r="Q259" s="197"/>
      <c r="R259" s="197"/>
      <c r="S259" s="197"/>
      <c r="T259" s="198"/>
      <c r="AT259" s="192" t="s">
        <v>191</v>
      </c>
      <c r="AU259" s="192" t="s">
        <v>84</v>
      </c>
      <c r="AV259" s="14" t="s">
        <v>89</v>
      </c>
      <c r="AW259" s="14" t="s">
        <v>28</v>
      </c>
      <c r="AX259" s="14" t="s">
        <v>72</v>
      </c>
      <c r="AY259" s="192" t="s">
        <v>182</v>
      </c>
    </row>
    <row r="260" ht="11" customFormat="1" s="13">
      <c r="B260" s="182"/>
      <c r="D260" s="183" t="s">
        <v>191</v>
      </c>
      <c r="E260" s="184" t="s">
        <v>1</v>
      </c>
      <c r="F260" s="185" t="s">
        <v>687</v>
      </c>
      <c r="H260" s="186">
        <v>3.6</v>
      </c>
      <c r="I260" s="187"/>
      <c r="L260" s="182"/>
      <c r="M260" s="188"/>
      <c r="N260" s="189"/>
      <c r="O260" s="189"/>
      <c r="P260" s="189"/>
      <c r="Q260" s="189"/>
      <c r="R260" s="189"/>
      <c r="S260" s="189"/>
      <c r="T260" s="190"/>
      <c r="AT260" s="184" t="s">
        <v>191</v>
      </c>
      <c r="AU260" s="184" t="s">
        <v>84</v>
      </c>
      <c r="AV260" s="13" t="s">
        <v>84</v>
      </c>
      <c r="AW260" s="13" t="s">
        <v>28</v>
      </c>
      <c r="AX260" s="13" t="s">
        <v>72</v>
      </c>
      <c r="AY260" s="184" t="s">
        <v>182</v>
      </c>
    </row>
    <row r="261" ht="11" customFormat="1" s="14">
      <c r="B261" s="191"/>
      <c r="D261" s="183" t="s">
        <v>191</v>
      </c>
      <c r="E261" s="192" t="s">
        <v>1</v>
      </c>
      <c r="F261" s="193" t="s">
        <v>698</v>
      </c>
      <c r="H261" s="194">
        <v>3.6</v>
      </c>
      <c r="I261" s="195"/>
      <c r="L261" s="191"/>
      <c r="M261" s="196"/>
      <c r="N261" s="197"/>
      <c r="O261" s="197"/>
      <c r="P261" s="197"/>
      <c r="Q261" s="197"/>
      <c r="R261" s="197"/>
      <c r="S261" s="197"/>
      <c r="T261" s="198"/>
      <c r="AT261" s="192" t="s">
        <v>191</v>
      </c>
      <c r="AU261" s="192" t="s">
        <v>84</v>
      </c>
      <c r="AV261" s="14" t="s">
        <v>89</v>
      </c>
      <c r="AW261" s="14" t="s">
        <v>28</v>
      </c>
      <c r="AX261" s="14" t="s">
        <v>72</v>
      </c>
      <c r="AY261" s="192" t="s">
        <v>182</v>
      </c>
    </row>
    <row r="262" ht="11" customFormat="1" s="13">
      <c r="B262" s="182"/>
      <c r="D262" s="183" t="s">
        <v>191</v>
      </c>
      <c r="E262" s="184" t="s">
        <v>1</v>
      </c>
      <c r="F262" s="185" t="s">
        <v>687</v>
      </c>
      <c r="H262" s="186">
        <v>3.6</v>
      </c>
      <c r="I262" s="187"/>
      <c r="L262" s="182"/>
      <c r="M262" s="188"/>
      <c r="N262" s="189"/>
      <c r="O262" s="189"/>
      <c r="P262" s="189"/>
      <c r="Q262" s="189"/>
      <c r="R262" s="189"/>
      <c r="S262" s="189"/>
      <c r="T262" s="190"/>
      <c r="AT262" s="184" t="s">
        <v>191</v>
      </c>
      <c r="AU262" s="184" t="s">
        <v>84</v>
      </c>
      <c r="AV262" s="13" t="s">
        <v>84</v>
      </c>
      <c r="AW262" s="13" t="s">
        <v>28</v>
      </c>
      <c r="AX262" s="13" t="s">
        <v>72</v>
      </c>
      <c r="AY262" s="184" t="s">
        <v>182</v>
      </c>
    </row>
    <row r="263" ht="11" customFormat="1" s="14">
      <c r="B263" s="191"/>
      <c r="D263" s="183" t="s">
        <v>191</v>
      </c>
      <c r="E263" s="192" t="s">
        <v>1</v>
      </c>
      <c r="F263" s="193" t="s">
        <v>699</v>
      </c>
      <c r="H263" s="194">
        <v>3.6</v>
      </c>
      <c r="I263" s="195"/>
      <c r="L263" s="191"/>
      <c r="M263" s="196"/>
      <c r="N263" s="197"/>
      <c r="O263" s="197"/>
      <c r="P263" s="197"/>
      <c r="Q263" s="197"/>
      <c r="R263" s="197"/>
      <c r="S263" s="197"/>
      <c r="T263" s="198"/>
      <c r="AT263" s="192" t="s">
        <v>191</v>
      </c>
      <c r="AU263" s="192" t="s">
        <v>84</v>
      </c>
      <c r="AV263" s="14" t="s">
        <v>89</v>
      </c>
      <c r="AW263" s="14" t="s">
        <v>28</v>
      </c>
      <c r="AX263" s="14" t="s">
        <v>72</v>
      </c>
      <c r="AY263" s="192" t="s">
        <v>182</v>
      </c>
    </row>
    <row r="264" ht="11" customFormat="1" s="15">
      <c r="B264" s="199"/>
      <c r="D264" s="183" t="s">
        <v>191</v>
      </c>
      <c r="E264" s="200" t="s">
        <v>1</v>
      </c>
      <c r="F264" s="201" t="s">
        <v>251</v>
      </c>
      <c r="H264" s="202">
        <v>43.20000000000001</v>
      </c>
      <c r="I264" s="203"/>
      <c r="L264" s="199"/>
      <c r="M264" s="204"/>
      <c r="N264" s="205"/>
      <c r="O264" s="205"/>
      <c r="P264" s="205"/>
      <c r="Q264" s="205"/>
      <c r="R264" s="205"/>
      <c r="S264" s="205"/>
      <c r="T264" s="206"/>
      <c r="AT264" s="200" t="s">
        <v>191</v>
      </c>
      <c r="AU264" s="200" t="s">
        <v>84</v>
      </c>
      <c r="AV264" s="15" t="s">
        <v>189</v>
      </c>
      <c r="AW264" s="15" t="s">
        <v>28</v>
      </c>
      <c r="AX264" s="15" t="s">
        <v>79</v>
      </c>
      <c r="AY264" s="200" t="s">
        <v>182</v>
      </c>
    </row>
    <row r="265" customHeight="1" ht="22" customFormat="1" s="12">
      <c r="B265" s="154"/>
      <c r="D265" s="155" t="s">
        <v>71</v>
      </c>
      <c r="E265" s="165" t="s">
        <v>330</v>
      </c>
      <c r="F265" s="165" t="s">
        <v>700</v>
      </c>
      <c r="I265" s="157"/>
      <c r="J265" s="166">
        <f>BK265</f>
        <v>0</v>
      </c>
      <c r="L265" s="154"/>
      <c r="M265" s="159"/>
      <c r="N265" s="160"/>
      <c r="O265" s="160"/>
      <c r="P265" s="161">
        <f>SUM(P266:P359)</f>
        <v>0</v>
      </c>
      <c r="Q265" s="160"/>
      <c r="R265" s="161">
        <f>SUM(R266:R359)</f>
        <v>21.3302336</v>
      </c>
      <c r="S265" s="160"/>
      <c r="T265" s="162">
        <f>SUM(T266:T359)</f>
        <v>0</v>
      </c>
      <c r="AR265" s="155" t="s">
        <v>79</v>
      </c>
      <c r="AT265" s="163" t="s">
        <v>71</v>
      </c>
      <c r="AU265" s="163" t="s">
        <v>79</v>
      </c>
      <c r="AY265" s="155" t="s">
        <v>182</v>
      </c>
      <c r="BK265" s="164">
        <f>SUM(BK266:BK359)</f>
        <v>0</v>
      </c>
    </row>
    <row r="266" customHeight="1" ht="33" customFormat="1" s="2">
      <c r="A266" s="33"/>
      <c r="B266" s="167"/>
      <c r="C266" s="168" t="s">
        <v>330</v>
      </c>
      <c r="D266" s="168" t="s">
        <v>185</v>
      </c>
      <c r="E266" s="169" t="s">
        <v>701</v>
      </c>
      <c r="F266" s="170" t="s">
        <v>702</v>
      </c>
      <c r="G266" s="171" t="s">
        <v>305</v>
      </c>
      <c r="H266" s="172">
        <v>203.23</v>
      </c>
      <c r="I266" s="173"/>
      <c r="J266" s="172">
        <f>ROUND(I266*H266,3)</f>
        <v>0</v>
      </c>
      <c r="K266" s="174"/>
      <c r="L266" s="34"/>
      <c r="M266" s="175" t="s">
        <v>1</v>
      </c>
      <c r="N266" s="176" t="s">
        <v>38</v>
      </c>
      <c r="O266" s="59"/>
      <c r="P266" s="177">
        <f>O266*H266</f>
        <v>0</v>
      </c>
      <c r="Q266" s="177">
        <v>1.232E-2</v>
      </c>
      <c r="R266" s="177">
        <f>Q266*H266</f>
        <v>2.5037936</v>
      </c>
      <c r="S266" s="177">
        <v>0</v>
      </c>
      <c r="T266" s="178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79" t="s">
        <v>189</v>
      </c>
      <c r="AT266" s="179" t="s">
        <v>185</v>
      </c>
      <c r="AU266" s="179" t="s">
        <v>84</v>
      </c>
      <c r="AY266" s="18" t="s">
        <v>182</v>
      </c>
      <c r="BE266" s="180">
        <f>IF(N266="základná",J266,0)</f>
        <v>0</v>
      </c>
      <c r="BF266" s="180">
        <f>IF(N266="znížená",J266,0)</f>
        <v>0</v>
      </c>
      <c r="BG266" s="180">
        <f>IF(N266="zákl. prenesená",J266,0)</f>
        <v>0</v>
      </c>
      <c r="BH266" s="180">
        <f>IF(N266="zníž. prenesená",J266,0)</f>
        <v>0</v>
      </c>
      <c r="BI266" s="180">
        <f>IF(N266="nulová",J266,0)</f>
        <v>0</v>
      </c>
      <c r="BJ266" s="18" t="s">
        <v>84</v>
      </c>
      <c r="BK266" s="181">
        <f>ROUND(I266*H266,3)</f>
        <v>0</v>
      </c>
      <c r="BL266" s="18" t="s">
        <v>189</v>
      </c>
      <c r="BM266" s="179" t="s">
        <v>703</v>
      </c>
    </row>
    <row r="267" ht="11" customFormat="1" s="13">
      <c r="B267" s="182"/>
      <c r="D267" s="183" t="s">
        <v>191</v>
      </c>
      <c r="E267" s="184" t="s">
        <v>1</v>
      </c>
      <c r="F267" s="185" t="s">
        <v>704</v>
      </c>
      <c r="H267" s="186">
        <v>19.6</v>
      </c>
      <c r="I267" s="187"/>
      <c r="L267" s="182"/>
      <c r="M267" s="188"/>
      <c r="N267" s="189"/>
      <c r="O267" s="189"/>
      <c r="P267" s="189"/>
      <c r="Q267" s="189"/>
      <c r="R267" s="189"/>
      <c r="S267" s="189"/>
      <c r="T267" s="190"/>
      <c r="AT267" s="184" t="s">
        <v>191</v>
      </c>
      <c r="AU267" s="184" t="s">
        <v>84</v>
      </c>
      <c r="AV267" s="13" t="s">
        <v>84</v>
      </c>
      <c r="AW267" s="13" t="s">
        <v>28</v>
      </c>
      <c r="AX267" s="13" t="s">
        <v>72</v>
      </c>
      <c r="AY267" s="184" t="s">
        <v>182</v>
      </c>
    </row>
    <row r="268" ht="11" customFormat="1" s="14">
      <c r="B268" s="191"/>
      <c r="D268" s="183" t="s">
        <v>191</v>
      </c>
      <c r="E268" s="192" t="s">
        <v>1</v>
      </c>
      <c r="F268" s="193" t="s">
        <v>705</v>
      </c>
      <c r="H268" s="194">
        <v>19.6</v>
      </c>
      <c r="I268" s="195"/>
      <c r="L268" s="191"/>
      <c r="M268" s="196"/>
      <c r="N268" s="197"/>
      <c r="O268" s="197"/>
      <c r="P268" s="197"/>
      <c r="Q268" s="197"/>
      <c r="R268" s="197"/>
      <c r="S268" s="197"/>
      <c r="T268" s="198"/>
      <c r="AT268" s="192" t="s">
        <v>191</v>
      </c>
      <c r="AU268" s="192" t="s">
        <v>84</v>
      </c>
      <c r="AV268" s="14" t="s">
        <v>89</v>
      </c>
      <c r="AW268" s="14" t="s">
        <v>28</v>
      </c>
      <c r="AX268" s="14" t="s">
        <v>72</v>
      </c>
      <c r="AY268" s="192" t="s">
        <v>182</v>
      </c>
    </row>
    <row r="269" ht="11" customFormat="1" s="13">
      <c r="B269" s="182"/>
      <c r="D269" s="183" t="s">
        <v>191</v>
      </c>
      <c r="E269" s="184" t="s">
        <v>1</v>
      </c>
      <c r="F269" s="185" t="s">
        <v>704</v>
      </c>
      <c r="H269" s="186">
        <v>19.6</v>
      </c>
      <c r="I269" s="187"/>
      <c r="L269" s="182"/>
      <c r="M269" s="188"/>
      <c r="N269" s="189"/>
      <c r="O269" s="189"/>
      <c r="P269" s="189"/>
      <c r="Q269" s="189"/>
      <c r="R269" s="189"/>
      <c r="S269" s="189"/>
      <c r="T269" s="190"/>
      <c r="AT269" s="184" t="s">
        <v>191</v>
      </c>
      <c r="AU269" s="184" t="s">
        <v>84</v>
      </c>
      <c r="AV269" s="13" t="s">
        <v>84</v>
      </c>
      <c r="AW269" s="13" t="s">
        <v>28</v>
      </c>
      <c r="AX269" s="13" t="s">
        <v>72</v>
      </c>
      <c r="AY269" s="184" t="s">
        <v>182</v>
      </c>
    </row>
    <row r="270" ht="11" customFormat="1" s="14">
      <c r="B270" s="191"/>
      <c r="D270" s="183" t="s">
        <v>191</v>
      </c>
      <c r="E270" s="192" t="s">
        <v>1</v>
      </c>
      <c r="F270" s="193" t="s">
        <v>706</v>
      </c>
      <c r="H270" s="194">
        <v>19.6</v>
      </c>
      <c r="I270" s="195"/>
      <c r="L270" s="191"/>
      <c r="M270" s="196"/>
      <c r="N270" s="197"/>
      <c r="O270" s="197"/>
      <c r="P270" s="197"/>
      <c r="Q270" s="197"/>
      <c r="R270" s="197"/>
      <c r="S270" s="197"/>
      <c r="T270" s="198"/>
      <c r="AT270" s="192" t="s">
        <v>191</v>
      </c>
      <c r="AU270" s="192" t="s">
        <v>84</v>
      </c>
      <c r="AV270" s="14" t="s">
        <v>89</v>
      </c>
      <c r="AW270" s="14" t="s">
        <v>28</v>
      </c>
      <c r="AX270" s="14" t="s">
        <v>72</v>
      </c>
      <c r="AY270" s="192" t="s">
        <v>182</v>
      </c>
    </row>
    <row r="271" ht="11" customFormat="1" s="13">
      <c r="B271" s="182"/>
      <c r="D271" s="183" t="s">
        <v>191</v>
      </c>
      <c r="E271" s="184" t="s">
        <v>1</v>
      </c>
      <c r="F271" s="185" t="s">
        <v>704</v>
      </c>
      <c r="H271" s="186">
        <v>19.6</v>
      </c>
      <c r="I271" s="187"/>
      <c r="L271" s="182"/>
      <c r="M271" s="188"/>
      <c r="N271" s="189"/>
      <c r="O271" s="189"/>
      <c r="P271" s="189"/>
      <c r="Q271" s="189"/>
      <c r="R271" s="189"/>
      <c r="S271" s="189"/>
      <c r="T271" s="190"/>
      <c r="AT271" s="184" t="s">
        <v>191</v>
      </c>
      <c r="AU271" s="184" t="s">
        <v>84</v>
      </c>
      <c r="AV271" s="13" t="s">
        <v>84</v>
      </c>
      <c r="AW271" s="13" t="s">
        <v>28</v>
      </c>
      <c r="AX271" s="13" t="s">
        <v>72</v>
      </c>
      <c r="AY271" s="184" t="s">
        <v>182</v>
      </c>
    </row>
    <row r="272" ht="11" customFormat="1" s="14">
      <c r="B272" s="191"/>
      <c r="D272" s="183" t="s">
        <v>191</v>
      </c>
      <c r="E272" s="192" t="s">
        <v>1</v>
      </c>
      <c r="F272" s="193" t="s">
        <v>707</v>
      </c>
      <c r="H272" s="194">
        <v>19.6</v>
      </c>
      <c r="I272" s="195"/>
      <c r="L272" s="191"/>
      <c r="M272" s="196"/>
      <c r="N272" s="197"/>
      <c r="O272" s="197"/>
      <c r="P272" s="197"/>
      <c r="Q272" s="197"/>
      <c r="R272" s="197"/>
      <c r="S272" s="197"/>
      <c r="T272" s="198"/>
      <c r="AT272" s="192" t="s">
        <v>191</v>
      </c>
      <c r="AU272" s="192" t="s">
        <v>84</v>
      </c>
      <c r="AV272" s="14" t="s">
        <v>89</v>
      </c>
      <c r="AW272" s="14" t="s">
        <v>28</v>
      </c>
      <c r="AX272" s="14" t="s">
        <v>72</v>
      </c>
      <c r="AY272" s="192" t="s">
        <v>182</v>
      </c>
    </row>
    <row r="273" ht="11" customFormat="1" s="13">
      <c r="B273" s="182"/>
      <c r="D273" s="183" t="s">
        <v>191</v>
      </c>
      <c r="E273" s="184" t="s">
        <v>1</v>
      </c>
      <c r="F273" s="185" t="s">
        <v>704</v>
      </c>
      <c r="H273" s="186">
        <v>19.6</v>
      </c>
      <c r="I273" s="187"/>
      <c r="L273" s="182"/>
      <c r="M273" s="188"/>
      <c r="N273" s="189"/>
      <c r="O273" s="189"/>
      <c r="P273" s="189"/>
      <c r="Q273" s="189"/>
      <c r="R273" s="189"/>
      <c r="S273" s="189"/>
      <c r="T273" s="190"/>
      <c r="AT273" s="184" t="s">
        <v>191</v>
      </c>
      <c r="AU273" s="184" t="s">
        <v>84</v>
      </c>
      <c r="AV273" s="13" t="s">
        <v>84</v>
      </c>
      <c r="AW273" s="13" t="s">
        <v>28</v>
      </c>
      <c r="AX273" s="13" t="s">
        <v>72</v>
      </c>
      <c r="AY273" s="184" t="s">
        <v>182</v>
      </c>
    </row>
    <row r="274" ht="11" customFormat="1" s="14">
      <c r="B274" s="191"/>
      <c r="D274" s="183" t="s">
        <v>191</v>
      </c>
      <c r="E274" s="192" t="s">
        <v>1</v>
      </c>
      <c r="F274" s="193" t="s">
        <v>708</v>
      </c>
      <c r="H274" s="194">
        <v>19.6</v>
      </c>
      <c r="I274" s="195"/>
      <c r="L274" s="191"/>
      <c r="M274" s="196"/>
      <c r="N274" s="197"/>
      <c r="O274" s="197"/>
      <c r="P274" s="197"/>
      <c r="Q274" s="197"/>
      <c r="R274" s="197"/>
      <c r="S274" s="197"/>
      <c r="T274" s="198"/>
      <c r="AT274" s="192" t="s">
        <v>191</v>
      </c>
      <c r="AU274" s="192" t="s">
        <v>84</v>
      </c>
      <c r="AV274" s="14" t="s">
        <v>89</v>
      </c>
      <c r="AW274" s="14" t="s">
        <v>28</v>
      </c>
      <c r="AX274" s="14" t="s">
        <v>72</v>
      </c>
      <c r="AY274" s="192" t="s">
        <v>182</v>
      </c>
    </row>
    <row r="275" ht="11" customFormat="1" s="13">
      <c r="B275" s="182"/>
      <c r="D275" s="183" t="s">
        <v>191</v>
      </c>
      <c r="E275" s="184" t="s">
        <v>1</v>
      </c>
      <c r="F275" s="185" t="s">
        <v>704</v>
      </c>
      <c r="H275" s="186">
        <v>19.6</v>
      </c>
      <c r="I275" s="187"/>
      <c r="L275" s="182"/>
      <c r="M275" s="188"/>
      <c r="N275" s="189"/>
      <c r="O275" s="189"/>
      <c r="P275" s="189"/>
      <c r="Q275" s="189"/>
      <c r="R275" s="189"/>
      <c r="S275" s="189"/>
      <c r="T275" s="190"/>
      <c r="AT275" s="184" t="s">
        <v>191</v>
      </c>
      <c r="AU275" s="184" t="s">
        <v>84</v>
      </c>
      <c r="AV275" s="13" t="s">
        <v>84</v>
      </c>
      <c r="AW275" s="13" t="s">
        <v>28</v>
      </c>
      <c r="AX275" s="13" t="s">
        <v>72</v>
      </c>
      <c r="AY275" s="184" t="s">
        <v>182</v>
      </c>
    </row>
    <row r="276" ht="11" customFormat="1" s="14">
      <c r="B276" s="191"/>
      <c r="D276" s="183" t="s">
        <v>191</v>
      </c>
      <c r="E276" s="192" t="s">
        <v>1</v>
      </c>
      <c r="F276" s="193" t="s">
        <v>709</v>
      </c>
      <c r="H276" s="194">
        <v>19.6</v>
      </c>
      <c r="I276" s="195"/>
      <c r="L276" s="191"/>
      <c r="M276" s="196"/>
      <c r="N276" s="197"/>
      <c r="O276" s="197"/>
      <c r="P276" s="197"/>
      <c r="Q276" s="197"/>
      <c r="R276" s="197"/>
      <c r="S276" s="197"/>
      <c r="T276" s="198"/>
      <c r="AT276" s="192" t="s">
        <v>191</v>
      </c>
      <c r="AU276" s="192" t="s">
        <v>84</v>
      </c>
      <c r="AV276" s="14" t="s">
        <v>89</v>
      </c>
      <c r="AW276" s="14" t="s">
        <v>28</v>
      </c>
      <c r="AX276" s="14" t="s">
        <v>72</v>
      </c>
      <c r="AY276" s="192" t="s">
        <v>182</v>
      </c>
    </row>
    <row r="277" ht="11" customFormat="1" s="13">
      <c r="B277" s="182"/>
      <c r="D277" s="183" t="s">
        <v>191</v>
      </c>
      <c r="E277" s="184" t="s">
        <v>1</v>
      </c>
      <c r="F277" s="185" t="s">
        <v>704</v>
      </c>
      <c r="H277" s="186">
        <v>19.6</v>
      </c>
      <c r="I277" s="187"/>
      <c r="L277" s="182"/>
      <c r="M277" s="188"/>
      <c r="N277" s="189"/>
      <c r="O277" s="189"/>
      <c r="P277" s="189"/>
      <c r="Q277" s="189"/>
      <c r="R277" s="189"/>
      <c r="S277" s="189"/>
      <c r="T277" s="190"/>
      <c r="AT277" s="184" t="s">
        <v>191</v>
      </c>
      <c r="AU277" s="184" t="s">
        <v>84</v>
      </c>
      <c r="AV277" s="13" t="s">
        <v>84</v>
      </c>
      <c r="AW277" s="13" t="s">
        <v>28</v>
      </c>
      <c r="AX277" s="13" t="s">
        <v>72</v>
      </c>
      <c r="AY277" s="184" t="s">
        <v>182</v>
      </c>
    </row>
    <row r="278" ht="11" customFormat="1" s="14">
      <c r="B278" s="191"/>
      <c r="D278" s="183" t="s">
        <v>191</v>
      </c>
      <c r="E278" s="192" t="s">
        <v>1</v>
      </c>
      <c r="F278" s="193" t="s">
        <v>710</v>
      </c>
      <c r="H278" s="194">
        <v>19.6</v>
      </c>
      <c r="I278" s="195"/>
      <c r="L278" s="191"/>
      <c r="M278" s="196"/>
      <c r="N278" s="197"/>
      <c r="O278" s="197"/>
      <c r="P278" s="197"/>
      <c r="Q278" s="197"/>
      <c r="R278" s="197"/>
      <c r="S278" s="197"/>
      <c r="T278" s="198"/>
      <c r="AT278" s="192" t="s">
        <v>191</v>
      </c>
      <c r="AU278" s="192" t="s">
        <v>84</v>
      </c>
      <c r="AV278" s="14" t="s">
        <v>89</v>
      </c>
      <c r="AW278" s="14" t="s">
        <v>28</v>
      </c>
      <c r="AX278" s="14" t="s">
        <v>72</v>
      </c>
      <c r="AY278" s="192" t="s">
        <v>182</v>
      </c>
    </row>
    <row r="279" ht="11" customFormat="1" s="13">
      <c r="B279" s="182"/>
      <c r="D279" s="183" t="s">
        <v>191</v>
      </c>
      <c r="E279" s="184" t="s">
        <v>1</v>
      </c>
      <c r="F279" s="185" t="s">
        <v>704</v>
      </c>
      <c r="H279" s="186">
        <v>19.6</v>
      </c>
      <c r="I279" s="187"/>
      <c r="L279" s="182"/>
      <c r="M279" s="188"/>
      <c r="N279" s="189"/>
      <c r="O279" s="189"/>
      <c r="P279" s="189"/>
      <c r="Q279" s="189"/>
      <c r="R279" s="189"/>
      <c r="S279" s="189"/>
      <c r="T279" s="190"/>
      <c r="AT279" s="184" t="s">
        <v>191</v>
      </c>
      <c r="AU279" s="184" t="s">
        <v>84</v>
      </c>
      <c r="AV279" s="13" t="s">
        <v>84</v>
      </c>
      <c r="AW279" s="13" t="s">
        <v>28</v>
      </c>
      <c r="AX279" s="13" t="s">
        <v>72</v>
      </c>
      <c r="AY279" s="184" t="s">
        <v>182</v>
      </c>
    </row>
    <row r="280" ht="11" customFormat="1" s="14">
      <c r="B280" s="191"/>
      <c r="D280" s="183" t="s">
        <v>191</v>
      </c>
      <c r="E280" s="192" t="s">
        <v>1</v>
      </c>
      <c r="F280" s="193" t="s">
        <v>711</v>
      </c>
      <c r="H280" s="194">
        <v>19.6</v>
      </c>
      <c r="I280" s="195"/>
      <c r="L280" s="191"/>
      <c r="M280" s="196"/>
      <c r="N280" s="197"/>
      <c r="O280" s="197"/>
      <c r="P280" s="197"/>
      <c r="Q280" s="197"/>
      <c r="R280" s="197"/>
      <c r="S280" s="197"/>
      <c r="T280" s="198"/>
      <c r="AT280" s="192" t="s">
        <v>191</v>
      </c>
      <c r="AU280" s="192" t="s">
        <v>84</v>
      </c>
      <c r="AV280" s="14" t="s">
        <v>89</v>
      </c>
      <c r="AW280" s="14" t="s">
        <v>28</v>
      </c>
      <c r="AX280" s="14" t="s">
        <v>72</v>
      </c>
      <c r="AY280" s="192" t="s">
        <v>182</v>
      </c>
    </row>
    <row r="281" ht="11" customFormat="1" s="13">
      <c r="B281" s="182"/>
      <c r="D281" s="183" t="s">
        <v>191</v>
      </c>
      <c r="E281" s="184" t="s">
        <v>1</v>
      </c>
      <c r="F281" s="185" t="s">
        <v>704</v>
      </c>
      <c r="H281" s="186">
        <v>19.6</v>
      </c>
      <c r="I281" s="187"/>
      <c r="L281" s="182"/>
      <c r="M281" s="188"/>
      <c r="N281" s="189"/>
      <c r="O281" s="189"/>
      <c r="P281" s="189"/>
      <c r="Q281" s="189"/>
      <c r="R281" s="189"/>
      <c r="S281" s="189"/>
      <c r="T281" s="190"/>
      <c r="AT281" s="184" t="s">
        <v>191</v>
      </c>
      <c r="AU281" s="184" t="s">
        <v>84</v>
      </c>
      <c r="AV281" s="13" t="s">
        <v>84</v>
      </c>
      <c r="AW281" s="13" t="s">
        <v>28</v>
      </c>
      <c r="AX281" s="13" t="s">
        <v>72</v>
      </c>
      <c r="AY281" s="184" t="s">
        <v>182</v>
      </c>
    </row>
    <row r="282" ht="11" customFormat="1" s="14">
      <c r="B282" s="191"/>
      <c r="D282" s="183" t="s">
        <v>191</v>
      </c>
      <c r="E282" s="192" t="s">
        <v>1</v>
      </c>
      <c r="F282" s="193" t="s">
        <v>712</v>
      </c>
      <c r="H282" s="194">
        <v>19.6</v>
      </c>
      <c r="I282" s="195"/>
      <c r="L282" s="191"/>
      <c r="M282" s="196"/>
      <c r="N282" s="197"/>
      <c r="O282" s="197"/>
      <c r="P282" s="197"/>
      <c r="Q282" s="197"/>
      <c r="R282" s="197"/>
      <c r="S282" s="197"/>
      <c r="T282" s="198"/>
      <c r="AT282" s="192" t="s">
        <v>191</v>
      </c>
      <c r="AU282" s="192" t="s">
        <v>84</v>
      </c>
      <c r="AV282" s="14" t="s">
        <v>89</v>
      </c>
      <c r="AW282" s="14" t="s">
        <v>28</v>
      </c>
      <c r="AX282" s="14" t="s">
        <v>72</v>
      </c>
      <c r="AY282" s="192" t="s">
        <v>182</v>
      </c>
    </row>
    <row r="283" ht="11" customFormat="1" s="13">
      <c r="B283" s="182"/>
      <c r="D283" s="183" t="s">
        <v>191</v>
      </c>
      <c r="E283" s="184" t="s">
        <v>1</v>
      </c>
      <c r="F283" s="185" t="s">
        <v>713</v>
      </c>
      <c r="H283" s="186">
        <v>46.43</v>
      </c>
      <c r="I283" s="187"/>
      <c r="L283" s="182"/>
      <c r="M283" s="188"/>
      <c r="N283" s="189"/>
      <c r="O283" s="189"/>
      <c r="P283" s="189"/>
      <c r="Q283" s="189"/>
      <c r="R283" s="189"/>
      <c r="S283" s="189"/>
      <c r="T283" s="190"/>
      <c r="AT283" s="184" t="s">
        <v>191</v>
      </c>
      <c r="AU283" s="184" t="s">
        <v>84</v>
      </c>
      <c r="AV283" s="13" t="s">
        <v>84</v>
      </c>
      <c r="AW283" s="13" t="s">
        <v>28</v>
      </c>
      <c r="AX283" s="13" t="s">
        <v>72</v>
      </c>
      <c r="AY283" s="184" t="s">
        <v>182</v>
      </c>
    </row>
    <row r="284" ht="11" customFormat="1" s="14">
      <c r="B284" s="191"/>
      <c r="D284" s="183" t="s">
        <v>191</v>
      </c>
      <c r="E284" s="192" t="s">
        <v>1</v>
      </c>
      <c r="F284" s="193" t="s">
        <v>714</v>
      </c>
      <c r="H284" s="194">
        <v>46.43</v>
      </c>
      <c r="I284" s="195"/>
      <c r="L284" s="191"/>
      <c r="M284" s="196"/>
      <c r="N284" s="197"/>
      <c r="O284" s="197"/>
      <c r="P284" s="197"/>
      <c r="Q284" s="197"/>
      <c r="R284" s="197"/>
      <c r="S284" s="197"/>
      <c r="T284" s="198"/>
      <c r="AT284" s="192" t="s">
        <v>191</v>
      </c>
      <c r="AU284" s="192" t="s">
        <v>84</v>
      </c>
      <c r="AV284" s="14" t="s">
        <v>89</v>
      </c>
      <c r="AW284" s="14" t="s">
        <v>28</v>
      </c>
      <c r="AX284" s="14" t="s">
        <v>72</v>
      </c>
      <c r="AY284" s="192" t="s">
        <v>182</v>
      </c>
    </row>
    <row r="285" ht="11" customFormat="1" s="15">
      <c r="B285" s="199"/>
      <c r="D285" s="183" t="s">
        <v>191</v>
      </c>
      <c r="E285" s="200" t="s">
        <v>1</v>
      </c>
      <c r="F285" s="201" t="s">
        <v>251</v>
      </c>
      <c r="H285" s="202">
        <v>203.23</v>
      </c>
      <c r="I285" s="203"/>
      <c r="L285" s="199"/>
      <c r="M285" s="204"/>
      <c r="N285" s="205"/>
      <c r="O285" s="205"/>
      <c r="P285" s="205"/>
      <c r="Q285" s="205"/>
      <c r="R285" s="205"/>
      <c r="S285" s="205"/>
      <c r="T285" s="206"/>
      <c r="AT285" s="200" t="s">
        <v>191</v>
      </c>
      <c r="AU285" s="200" t="s">
        <v>84</v>
      </c>
      <c r="AV285" s="15" t="s">
        <v>189</v>
      </c>
      <c r="AW285" s="15" t="s">
        <v>28</v>
      </c>
      <c r="AX285" s="15" t="s">
        <v>79</v>
      </c>
      <c r="AY285" s="200" t="s">
        <v>182</v>
      </c>
    </row>
    <row r="286" customHeight="1" ht="21" customFormat="1" s="2">
      <c r="A286" s="33"/>
      <c r="B286" s="167"/>
      <c r="C286" s="168" t="s">
        <v>360</v>
      </c>
      <c r="D286" s="168" t="s">
        <v>185</v>
      </c>
      <c r="E286" s="169" t="s">
        <v>715</v>
      </c>
      <c r="F286" s="170" t="s">
        <v>716</v>
      </c>
      <c r="G286" s="171" t="s">
        <v>305</v>
      </c>
      <c r="H286" s="172">
        <v>203.23</v>
      </c>
      <c r="I286" s="173"/>
      <c r="J286" s="172">
        <f>ROUND(I286*H286,3)</f>
        <v>0</v>
      </c>
      <c r="K286" s="174"/>
      <c r="L286" s="34"/>
      <c r="M286" s="175" t="s">
        <v>1</v>
      </c>
      <c r="N286" s="176" t="s">
        <v>38</v>
      </c>
      <c r="O286" s="59"/>
      <c r="P286" s="177">
        <f>O286*H286</f>
        <v>0</v>
      </c>
      <c r="Q286" s="177">
        <v>1.5E-4</v>
      </c>
      <c r="R286" s="177">
        <f>Q286*H286</f>
        <v>3.0484499999999994E-2</v>
      </c>
      <c r="S286" s="177">
        <v>0</v>
      </c>
      <c r="T286" s="17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79" t="s">
        <v>189</v>
      </c>
      <c r="AT286" s="179" t="s">
        <v>185</v>
      </c>
      <c r="AU286" s="179" t="s">
        <v>84</v>
      </c>
      <c r="AY286" s="18" t="s">
        <v>182</v>
      </c>
      <c r="BE286" s="180">
        <f>IF(N286="základná",J286,0)</f>
        <v>0</v>
      </c>
      <c r="BF286" s="180">
        <f>IF(N286="znížená",J286,0)</f>
        <v>0</v>
      </c>
      <c r="BG286" s="180">
        <f>IF(N286="zákl. prenesená",J286,0)</f>
        <v>0</v>
      </c>
      <c r="BH286" s="180">
        <f>IF(N286="zníž. prenesená",J286,0)</f>
        <v>0</v>
      </c>
      <c r="BI286" s="180">
        <f>IF(N286="nulová",J286,0)</f>
        <v>0</v>
      </c>
      <c r="BJ286" s="18" t="s">
        <v>84</v>
      </c>
      <c r="BK286" s="181">
        <f>ROUND(I286*H286,3)</f>
        <v>0</v>
      </c>
      <c r="BL286" s="18" t="s">
        <v>189</v>
      </c>
      <c r="BM286" s="179" t="s">
        <v>717</v>
      </c>
    </row>
    <row r="287" ht="11" customFormat="1" s="13">
      <c r="B287" s="182"/>
      <c r="D287" s="183" t="s">
        <v>191</v>
      </c>
      <c r="E287" s="184" t="s">
        <v>1</v>
      </c>
      <c r="F287" s="185" t="s">
        <v>704</v>
      </c>
      <c r="H287" s="186">
        <v>19.6</v>
      </c>
      <c r="I287" s="187"/>
      <c r="L287" s="182"/>
      <c r="M287" s="188"/>
      <c r="N287" s="189"/>
      <c r="O287" s="189"/>
      <c r="P287" s="189"/>
      <c r="Q287" s="189"/>
      <c r="R287" s="189"/>
      <c r="S287" s="189"/>
      <c r="T287" s="190"/>
      <c r="AT287" s="184" t="s">
        <v>191</v>
      </c>
      <c r="AU287" s="184" t="s">
        <v>84</v>
      </c>
      <c r="AV287" s="13" t="s">
        <v>84</v>
      </c>
      <c r="AW287" s="13" t="s">
        <v>28</v>
      </c>
      <c r="AX287" s="13" t="s">
        <v>72</v>
      </c>
      <c r="AY287" s="184" t="s">
        <v>182</v>
      </c>
    </row>
    <row r="288" ht="11" customFormat="1" s="14">
      <c r="B288" s="191"/>
      <c r="D288" s="183" t="s">
        <v>191</v>
      </c>
      <c r="E288" s="192" t="s">
        <v>1</v>
      </c>
      <c r="F288" s="193" t="s">
        <v>705</v>
      </c>
      <c r="H288" s="194">
        <v>19.6</v>
      </c>
      <c r="I288" s="195"/>
      <c r="L288" s="191"/>
      <c r="M288" s="196"/>
      <c r="N288" s="197"/>
      <c r="O288" s="197"/>
      <c r="P288" s="197"/>
      <c r="Q288" s="197"/>
      <c r="R288" s="197"/>
      <c r="S288" s="197"/>
      <c r="T288" s="198"/>
      <c r="AT288" s="192" t="s">
        <v>191</v>
      </c>
      <c r="AU288" s="192" t="s">
        <v>84</v>
      </c>
      <c r="AV288" s="14" t="s">
        <v>89</v>
      </c>
      <c r="AW288" s="14" t="s">
        <v>28</v>
      </c>
      <c r="AX288" s="14" t="s">
        <v>72</v>
      </c>
      <c r="AY288" s="192" t="s">
        <v>182</v>
      </c>
    </row>
    <row r="289" ht="11" customFormat="1" s="13">
      <c r="B289" s="182"/>
      <c r="D289" s="183" t="s">
        <v>191</v>
      </c>
      <c r="E289" s="184" t="s">
        <v>1</v>
      </c>
      <c r="F289" s="185" t="s">
        <v>704</v>
      </c>
      <c r="H289" s="186">
        <v>19.6</v>
      </c>
      <c r="I289" s="187"/>
      <c r="L289" s="182"/>
      <c r="M289" s="188"/>
      <c r="N289" s="189"/>
      <c r="O289" s="189"/>
      <c r="P289" s="189"/>
      <c r="Q289" s="189"/>
      <c r="R289" s="189"/>
      <c r="S289" s="189"/>
      <c r="T289" s="190"/>
      <c r="AT289" s="184" t="s">
        <v>191</v>
      </c>
      <c r="AU289" s="184" t="s">
        <v>84</v>
      </c>
      <c r="AV289" s="13" t="s">
        <v>84</v>
      </c>
      <c r="AW289" s="13" t="s">
        <v>28</v>
      </c>
      <c r="AX289" s="13" t="s">
        <v>72</v>
      </c>
      <c r="AY289" s="184" t="s">
        <v>182</v>
      </c>
    </row>
    <row r="290" ht="11" customFormat="1" s="14">
      <c r="B290" s="191"/>
      <c r="D290" s="183" t="s">
        <v>191</v>
      </c>
      <c r="E290" s="192" t="s">
        <v>1</v>
      </c>
      <c r="F290" s="193" t="s">
        <v>706</v>
      </c>
      <c r="H290" s="194">
        <v>19.6</v>
      </c>
      <c r="I290" s="195"/>
      <c r="L290" s="191"/>
      <c r="M290" s="196"/>
      <c r="N290" s="197"/>
      <c r="O290" s="197"/>
      <c r="P290" s="197"/>
      <c r="Q290" s="197"/>
      <c r="R290" s="197"/>
      <c r="S290" s="197"/>
      <c r="T290" s="198"/>
      <c r="AT290" s="192" t="s">
        <v>191</v>
      </c>
      <c r="AU290" s="192" t="s">
        <v>84</v>
      </c>
      <c r="AV290" s="14" t="s">
        <v>89</v>
      </c>
      <c r="AW290" s="14" t="s">
        <v>28</v>
      </c>
      <c r="AX290" s="14" t="s">
        <v>72</v>
      </c>
      <c r="AY290" s="192" t="s">
        <v>182</v>
      </c>
    </row>
    <row r="291" ht="11" customFormat="1" s="13">
      <c r="B291" s="182"/>
      <c r="D291" s="183" t="s">
        <v>191</v>
      </c>
      <c r="E291" s="184" t="s">
        <v>1</v>
      </c>
      <c r="F291" s="185" t="s">
        <v>704</v>
      </c>
      <c r="H291" s="186">
        <v>19.6</v>
      </c>
      <c r="I291" s="187"/>
      <c r="L291" s="182"/>
      <c r="M291" s="188"/>
      <c r="N291" s="189"/>
      <c r="O291" s="189"/>
      <c r="P291" s="189"/>
      <c r="Q291" s="189"/>
      <c r="R291" s="189"/>
      <c r="S291" s="189"/>
      <c r="T291" s="190"/>
      <c r="AT291" s="184" t="s">
        <v>191</v>
      </c>
      <c r="AU291" s="184" t="s">
        <v>84</v>
      </c>
      <c r="AV291" s="13" t="s">
        <v>84</v>
      </c>
      <c r="AW291" s="13" t="s">
        <v>28</v>
      </c>
      <c r="AX291" s="13" t="s">
        <v>72</v>
      </c>
      <c r="AY291" s="184" t="s">
        <v>182</v>
      </c>
    </row>
    <row r="292" ht="11" customFormat="1" s="14">
      <c r="B292" s="191"/>
      <c r="D292" s="183" t="s">
        <v>191</v>
      </c>
      <c r="E292" s="192" t="s">
        <v>1</v>
      </c>
      <c r="F292" s="193" t="s">
        <v>707</v>
      </c>
      <c r="H292" s="194">
        <v>19.6</v>
      </c>
      <c r="I292" s="195"/>
      <c r="L292" s="191"/>
      <c r="M292" s="196"/>
      <c r="N292" s="197"/>
      <c r="O292" s="197"/>
      <c r="P292" s="197"/>
      <c r="Q292" s="197"/>
      <c r="R292" s="197"/>
      <c r="S292" s="197"/>
      <c r="T292" s="198"/>
      <c r="AT292" s="192" t="s">
        <v>191</v>
      </c>
      <c r="AU292" s="192" t="s">
        <v>84</v>
      </c>
      <c r="AV292" s="14" t="s">
        <v>89</v>
      </c>
      <c r="AW292" s="14" t="s">
        <v>28</v>
      </c>
      <c r="AX292" s="14" t="s">
        <v>72</v>
      </c>
      <c r="AY292" s="192" t="s">
        <v>182</v>
      </c>
    </row>
    <row r="293" ht="11" customFormat="1" s="13">
      <c r="B293" s="182"/>
      <c r="D293" s="183" t="s">
        <v>191</v>
      </c>
      <c r="E293" s="184" t="s">
        <v>1</v>
      </c>
      <c r="F293" s="185" t="s">
        <v>704</v>
      </c>
      <c r="H293" s="186">
        <v>19.6</v>
      </c>
      <c r="I293" s="187"/>
      <c r="L293" s="182"/>
      <c r="M293" s="188"/>
      <c r="N293" s="189"/>
      <c r="O293" s="189"/>
      <c r="P293" s="189"/>
      <c r="Q293" s="189"/>
      <c r="R293" s="189"/>
      <c r="S293" s="189"/>
      <c r="T293" s="190"/>
      <c r="AT293" s="184" t="s">
        <v>191</v>
      </c>
      <c r="AU293" s="184" t="s">
        <v>84</v>
      </c>
      <c r="AV293" s="13" t="s">
        <v>84</v>
      </c>
      <c r="AW293" s="13" t="s">
        <v>28</v>
      </c>
      <c r="AX293" s="13" t="s">
        <v>72</v>
      </c>
      <c r="AY293" s="184" t="s">
        <v>182</v>
      </c>
    </row>
    <row r="294" ht="11" customFormat="1" s="14">
      <c r="B294" s="191"/>
      <c r="D294" s="183" t="s">
        <v>191</v>
      </c>
      <c r="E294" s="192" t="s">
        <v>1</v>
      </c>
      <c r="F294" s="193" t="s">
        <v>708</v>
      </c>
      <c r="H294" s="194">
        <v>19.6</v>
      </c>
      <c r="I294" s="195"/>
      <c r="L294" s="191"/>
      <c r="M294" s="196"/>
      <c r="N294" s="197"/>
      <c r="O294" s="197"/>
      <c r="P294" s="197"/>
      <c r="Q294" s="197"/>
      <c r="R294" s="197"/>
      <c r="S294" s="197"/>
      <c r="T294" s="198"/>
      <c r="AT294" s="192" t="s">
        <v>191</v>
      </c>
      <c r="AU294" s="192" t="s">
        <v>84</v>
      </c>
      <c r="AV294" s="14" t="s">
        <v>89</v>
      </c>
      <c r="AW294" s="14" t="s">
        <v>28</v>
      </c>
      <c r="AX294" s="14" t="s">
        <v>72</v>
      </c>
      <c r="AY294" s="192" t="s">
        <v>182</v>
      </c>
    </row>
    <row r="295" ht="11" customFormat="1" s="13">
      <c r="B295" s="182"/>
      <c r="D295" s="183" t="s">
        <v>191</v>
      </c>
      <c r="E295" s="184" t="s">
        <v>1</v>
      </c>
      <c r="F295" s="185" t="s">
        <v>704</v>
      </c>
      <c r="H295" s="186">
        <v>19.6</v>
      </c>
      <c r="I295" s="187"/>
      <c r="L295" s="182"/>
      <c r="M295" s="188"/>
      <c r="N295" s="189"/>
      <c r="O295" s="189"/>
      <c r="P295" s="189"/>
      <c r="Q295" s="189"/>
      <c r="R295" s="189"/>
      <c r="S295" s="189"/>
      <c r="T295" s="190"/>
      <c r="AT295" s="184" t="s">
        <v>191</v>
      </c>
      <c r="AU295" s="184" t="s">
        <v>84</v>
      </c>
      <c r="AV295" s="13" t="s">
        <v>84</v>
      </c>
      <c r="AW295" s="13" t="s">
        <v>28</v>
      </c>
      <c r="AX295" s="13" t="s">
        <v>72</v>
      </c>
      <c r="AY295" s="184" t="s">
        <v>182</v>
      </c>
    </row>
    <row r="296" ht="11" customFormat="1" s="14">
      <c r="B296" s="191"/>
      <c r="D296" s="183" t="s">
        <v>191</v>
      </c>
      <c r="E296" s="192" t="s">
        <v>1</v>
      </c>
      <c r="F296" s="193" t="s">
        <v>709</v>
      </c>
      <c r="H296" s="194">
        <v>19.6</v>
      </c>
      <c r="I296" s="195"/>
      <c r="L296" s="191"/>
      <c r="M296" s="196"/>
      <c r="N296" s="197"/>
      <c r="O296" s="197"/>
      <c r="P296" s="197"/>
      <c r="Q296" s="197"/>
      <c r="R296" s="197"/>
      <c r="S296" s="197"/>
      <c r="T296" s="198"/>
      <c r="AT296" s="192" t="s">
        <v>191</v>
      </c>
      <c r="AU296" s="192" t="s">
        <v>84</v>
      </c>
      <c r="AV296" s="14" t="s">
        <v>89</v>
      </c>
      <c r="AW296" s="14" t="s">
        <v>28</v>
      </c>
      <c r="AX296" s="14" t="s">
        <v>72</v>
      </c>
      <c r="AY296" s="192" t="s">
        <v>182</v>
      </c>
    </row>
    <row r="297" ht="11" customFormat="1" s="13">
      <c r="B297" s="182"/>
      <c r="D297" s="183" t="s">
        <v>191</v>
      </c>
      <c r="E297" s="184" t="s">
        <v>1</v>
      </c>
      <c r="F297" s="185" t="s">
        <v>704</v>
      </c>
      <c r="H297" s="186">
        <v>19.6</v>
      </c>
      <c r="I297" s="187"/>
      <c r="L297" s="182"/>
      <c r="M297" s="188"/>
      <c r="N297" s="189"/>
      <c r="O297" s="189"/>
      <c r="P297" s="189"/>
      <c r="Q297" s="189"/>
      <c r="R297" s="189"/>
      <c r="S297" s="189"/>
      <c r="T297" s="190"/>
      <c r="AT297" s="184" t="s">
        <v>191</v>
      </c>
      <c r="AU297" s="184" t="s">
        <v>84</v>
      </c>
      <c r="AV297" s="13" t="s">
        <v>84</v>
      </c>
      <c r="AW297" s="13" t="s">
        <v>28</v>
      </c>
      <c r="AX297" s="13" t="s">
        <v>72</v>
      </c>
      <c r="AY297" s="184" t="s">
        <v>182</v>
      </c>
    </row>
    <row r="298" ht="11" customFormat="1" s="14">
      <c r="B298" s="191"/>
      <c r="D298" s="183" t="s">
        <v>191</v>
      </c>
      <c r="E298" s="192" t="s">
        <v>1</v>
      </c>
      <c r="F298" s="193" t="s">
        <v>710</v>
      </c>
      <c r="H298" s="194">
        <v>19.6</v>
      </c>
      <c r="I298" s="195"/>
      <c r="L298" s="191"/>
      <c r="M298" s="196"/>
      <c r="N298" s="197"/>
      <c r="O298" s="197"/>
      <c r="P298" s="197"/>
      <c r="Q298" s="197"/>
      <c r="R298" s="197"/>
      <c r="S298" s="197"/>
      <c r="T298" s="198"/>
      <c r="AT298" s="192" t="s">
        <v>191</v>
      </c>
      <c r="AU298" s="192" t="s">
        <v>84</v>
      </c>
      <c r="AV298" s="14" t="s">
        <v>89</v>
      </c>
      <c r="AW298" s="14" t="s">
        <v>28</v>
      </c>
      <c r="AX298" s="14" t="s">
        <v>72</v>
      </c>
      <c r="AY298" s="192" t="s">
        <v>182</v>
      </c>
    </row>
    <row r="299" ht="11" customFormat="1" s="13">
      <c r="B299" s="182"/>
      <c r="D299" s="183" t="s">
        <v>191</v>
      </c>
      <c r="E299" s="184" t="s">
        <v>1</v>
      </c>
      <c r="F299" s="185" t="s">
        <v>704</v>
      </c>
      <c r="H299" s="186">
        <v>19.6</v>
      </c>
      <c r="I299" s="187"/>
      <c r="L299" s="182"/>
      <c r="M299" s="188"/>
      <c r="N299" s="189"/>
      <c r="O299" s="189"/>
      <c r="P299" s="189"/>
      <c r="Q299" s="189"/>
      <c r="R299" s="189"/>
      <c r="S299" s="189"/>
      <c r="T299" s="190"/>
      <c r="AT299" s="184" t="s">
        <v>191</v>
      </c>
      <c r="AU299" s="184" t="s">
        <v>84</v>
      </c>
      <c r="AV299" s="13" t="s">
        <v>84</v>
      </c>
      <c r="AW299" s="13" t="s">
        <v>28</v>
      </c>
      <c r="AX299" s="13" t="s">
        <v>72</v>
      </c>
      <c r="AY299" s="184" t="s">
        <v>182</v>
      </c>
    </row>
    <row r="300" ht="11" customFormat="1" s="14">
      <c r="B300" s="191"/>
      <c r="D300" s="183" t="s">
        <v>191</v>
      </c>
      <c r="E300" s="192" t="s">
        <v>1</v>
      </c>
      <c r="F300" s="193" t="s">
        <v>711</v>
      </c>
      <c r="H300" s="194">
        <v>19.6</v>
      </c>
      <c r="I300" s="195"/>
      <c r="L300" s="191"/>
      <c r="M300" s="196"/>
      <c r="N300" s="197"/>
      <c r="O300" s="197"/>
      <c r="P300" s="197"/>
      <c r="Q300" s="197"/>
      <c r="R300" s="197"/>
      <c r="S300" s="197"/>
      <c r="T300" s="198"/>
      <c r="AT300" s="192" t="s">
        <v>191</v>
      </c>
      <c r="AU300" s="192" t="s">
        <v>84</v>
      </c>
      <c r="AV300" s="14" t="s">
        <v>89</v>
      </c>
      <c r="AW300" s="14" t="s">
        <v>28</v>
      </c>
      <c r="AX300" s="14" t="s">
        <v>72</v>
      </c>
      <c r="AY300" s="192" t="s">
        <v>182</v>
      </c>
    </row>
    <row r="301" ht="11" customFormat="1" s="13">
      <c r="B301" s="182"/>
      <c r="D301" s="183" t="s">
        <v>191</v>
      </c>
      <c r="E301" s="184" t="s">
        <v>1</v>
      </c>
      <c r="F301" s="185" t="s">
        <v>704</v>
      </c>
      <c r="H301" s="186">
        <v>19.6</v>
      </c>
      <c r="I301" s="187"/>
      <c r="L301" s="182"/>
      <c r="M301" s="188"/>
      <c r="N301" s="189"/>
      <c r="O301" s="189"/>
      <c r="P301" s="189"/>
      <c r="Q301" s="189"/>
      <c r="R301" s="189"/>
      <c r="S301" s="189"/>
      <c r="T301" s="190"/>
      <c r="AT301" s="184" t="s">
        <v>191</v>
      </c>
      <c r="AU301" s="184" t="s">
        <v>84</v>
      </c>
      <c r="AV301" s="13" t="s">
        <v>84</v>
      </c>
      <c r="AW301" s="13" t="s">
        <v>28</v>
      </c>
      <c r="AX301" s="13" t="s">
        <v>72</v>
      </c>
      <c r="AY301" s="184" t="s">
        <v>182</v>
      </c>
    </row>
    <row r="302" ht="11" customFormat="1" s="14">
      <c r="B302" s="191"/>
      <c r="D302" s="183" t="s">
        <v>191</v>
      </c>
      <c r="E302" s="192" t="s">
        <v>1</v>
      </c>
      <c r="F302" s="193" t="s">
        <v>712</v>
      </c>
      <c r="H302" s="194">
        <v>19.6</v>
      </c>
      <c r="I302" s="195"/>
      <c r="L302" s="191"/>
      <c r="M302" s="196"/>
      <c r="N302" s="197"/>
      <c r="O302" s="197"/>
      <c r="P302" s="197"/>
      <c r="Q302" s="197"/>
      <c r="R302" s="197"/>
      <c r="S302" s="197"/>
      <c r="T302" s="198"/>
      <c r="AT302" s="192" t="s">
        <v>191</v>
      </c>
      <c r="AU302" s="192" t="s">
        <v>84</v>
      </c>
      <c r="AV302" s="14" t="s">
        <v>89</v>
      </c>
      <c r="AW302" s="14" t="s">
        <v>28</v>
      </c>
      <c r="AX302" s="14" t="s">
        <v>72</v>
      </c>
      <c r="AY302" s="192" t="s">
        <v>182</v>
      </c>
    </row>
    <row r="303" ht="11" customFormat="1" s="13">
      <c r="B303" s="182"/>
      <c r="D303" s="183" t="s">
        <v>191</v>
      </c>
      <c r="E303" s="184" t="s">
        <v>1</v>
      </c>
      <c r="F303" s="185" t="s">
        <v>713</v>
      </c>
      <c r="H303" s="186">
        <v>46.43</v>
      </c>
      <c r="I303" s="187"/>
      <c r="L303" s="182"/>
      <c r="M303" s="188"/>
      <c r="N303" s="189"/>
      <c r="O303" s="189"/>
      <c r="P303" s="189"/>
      <c r="Q303" s="189"/>
      <c r="R303" s="189"/>
      <c r="S303" s="189"/>
      <c r="T303" s="190"/>
      <c r="AT303" s="184" t="s">
        <v>191</v>
      </c>
      <c r="AU303" s="184" t="s">
        <v>84</v>
      </c>
      <c r="AV303" s="13" t="s">
        <v>84</v>
      </c>
      <c r="AW303" s="13" t="s">
        <v>28</v>
      </c>
      <c r="AX303" s="13" t="s">
        <v>72</v>
      </c>
      <c r="AY303" s="184" t="s">
        <v>182</v>
      </c>
    </row>
    <row r="304" ht="11" customFormat="1" s="14">
      <c r="B304" s="191"/>
      <c r="D304" s="183" t="s">
        <v>191</v>
      </c>
      <c r="E304" s="192" t="s">
        <v>1</v>
      </c>
      <c r="F304" s="193" t="s">
        <v>714</v>
      </c>
      <c r="H304" s="194">
        <v>46.43</v>
      </c>
      <c r="I304" s="195"/>
      <c r="L304" s="191"/>
      <c r="M304" s="196"/>
      <c r="N304" s="197"/>
      <c r="O304" s="197"/>
      <c r="P304" s="197"/>
      <c r="Q304" s="197"/>
      <c r="R304" s="197"/>
      <c r="S304" s="197"/>
      <c r="T304" s="198"/>
      <c r="AT304" s="192" t="s">
        <v>191</v>
      </c>
      <c r="AU304" s="192" t="s">
        <v>84</v>
      </c>
      <c r="AV304" s="14" t="s">
        <v>89</v>
      </c>
      <c r="AW304" s="14" t="s">
        <v>28</v>
      </c>
      <c r="AX304" s="14" t="s">
        <v>72</v>
      </c>
      <c r="AY304" s="192" t="s">
        <v>182</v>
      </c>
    </row>
    <row r="305" ht="11" customFormat="1" s="15">
      <c r="B305" s="199"/>
      <c r="D305" s="183" t="s">
        <v>191</v>
      </c>
      <c r="E305" s="200" t="s">
        <v>1</v>
      </c>
      <c r="F305" s="201" t="s">
        <v>251</v>
      </c>
      <c r="H305" s="202">
        <v>203.23</v>
      </c>
      <c r="I305" s="203"/>
      <c r="L305" s="199"/>
      <c r="M305" s="204"/>
      <c r="N305" s="205"/>
      <c r="O305" s="205"/>
      <c r="P305" s="205"/>
      <c r="Q305" s="205"/>
      <c r="R305" s="205"/>
      <c r="S305" s="205"/>
      <c r="T305" s="206"/>
      <c r="AT305" s="200" t="s">
        <v>191</v>
      </c>
      <c r="AU305" s="200" t="s">
        <v>84</v>
      </c>
      <c r="AV305" s="15" t="s">
        <v>189</v>
      </c>
      <c r="AW305" s="15" t="s">
        <v>28</v>
      </c>
      <c r="AX305" s="15" t="s">
        <v>79</v>
      </c>
      <c r="AY305" s="200" t="s">
        <v>182</v>
      </c>
    </row>
    <row r="306" customHeight="1" ht="21" customFormat="1" s="2">
      <c r="A306" s="33"/>
      <c r="B306" s="167"/>
      <c r="C306" s="168" t="s">
        <v>366</v>
      </c>
      <c r="D306" s="168" t="s">
        <v>185</v>
      </c>
      <c r="E306" s="169" t="s">
        <v>718</v>
      </c>
      <c r="F306" s="170" t="s">
        <v>719</v>
      </c>
      <c r="G306" s="171" t="s">
        <v>305</v>
      </c>
      <c r="H306" s="172">
        <v>1860.4</v>
      </c>
      <c r="I306" s="173"/>
      <c r="J306" s="172">
        <f>ROUND(I306*H306,3)</f>
        <v>0</v>
      </c>
      <c r="K306" s="174"/>
      <c r="L306" s="34"/>
      <c r="M306" s="175" t="s">
        <v>1</v>
      </c>
      <c r="N306" s="176" t="s">
        <v>38</v>
      </c>
      <c r="O306" s="59"/>
      <c r="P306" s="177">
        <f>O306*H306</f>
        <v>0</v>
      </c>
      <c r="Q306" s="177">
        <v>4.72E-3</v>
      </c>
      <c r="R306" s="177">
        <f>Q306*H306</f>
        <v>8.781088</v>
      </c>
      <c r="S306" s="177">
        <v>0</v>
      </c>
      <c r="T306" s="178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79" t="s">
        <v>189</v>
      </c>
      <c r="AT306" s="179" t="s">
        <v>185</v>
      </c>
      <c r="AU306" s="179" t="s">
        <v>84</v>
      </c>
      <c r="AY306" s="18" t="s">
        <v>182</v>
      </c>
      <c r="BE306" s="180">
        <f>IF(N306="základná",J306,0)</f>
        <v>0</v>
      </c>
      <c r="BF306" s="180">
        <f>IF(N306="znížená",J306,0)</f>
        <v>0</v>
      </c>
      <c r="BG306" s="180">
        <f>IF(N306="zákl. prenesená",J306,0)</f>
        <v>0</v>
      </c>
      <c r="BH306" s="180">
        <f>IF(N306="zníž. prenesená",J306,0)</f>
        <v>0</v>
      </c>
      <c r="BI306" s="180">
        <f>IF(N306="nulová",J306,0)</f>
        <v>0</v>
      </c>
      <c r="BJ306" s="18" t="s">
        <v>84</v>
      </c>
      <c r="BK306" s="181">
        <f>ROUND(I306*H306,3)</f>
        <v>0</v>
      </c>
      <c r="BL306" s="18" t="s">
        <v>189</v>
      </c>
      <c r="BM306" s="179" t="s">
        <v>720</v>
      </c>
    </row>
    <row r="307" ht="11" customFormat="1" s="13">
      <c r="B307" s="182"/>
      <c r="D307" s="183" t="s">
        <v>191</v>
      </c>
      <c r="E307" s="184" t="s">
        <v>1</v>
      </c>
      <c r="F307" s="185" t="s">
        <v>721</v>
      </c>
      <c r="H307" s="186">
        <v>175.44</v>
      </c>
      <c r="I307" s="187"/>
      <c r="L307" s="182"/>
      <c r="M307" s="188"/>
      <c r="N307" s="189"/>
      <c r="O307" s="189"/>
      <c r="P307" s="189"/>
      <c r="Q307" s="189"/>
      <c r="R307" s="189"/>
      <c r="S307" s="189"/>
      <c r="T307" s="190"/>
      <c r="AT307" s="184" t="s">
        <v>191</v>
      </c>
      <c r="AU307" s="184" t="s">
        <v>84</v>
      </c>
      <c r="AV307" s="13" t="s">
        <v>84</v>
      </c>
      <c r="AW307" s="13" t="s">
        <v>28</v>
      </c>
      <c r="AX307" s="13" t="s">
        <v>72</v>
      </c>
      <c r="AY307" s="184" t="s">
        <v>182</v>
      </c>
    </row>
    <row r="308" ht="11" customFormat="1" s="14">
      <c r="B308" s="191"/>
      <c r="D308" s="183" t="s">
        <v>191</v>
      </c>
      <c r="E308" s="192" t="s">
        <v>1</v>
      </c>
      <c r="F308" s="193" t="s">
        <v>722</v>
      </c>
      <c r="H308" s="194">
        <v>175.44</v>
      </c>
      <c r="I308" s="195"/>
      <c r="L308" s="191"/>
      <c r="M308" s="196"/>
      <c r="N308" s="197"/>
      <c r="O308" s="197"/>
      <c r="P308" s="197"/>
      <c r="Q308" s="197"/>
      <c r="R308" s="197"/>
      <c r="S308" s="197"/>
      <c r="T308" s="198"/>
      <c r="AT308" s="192" t="s">
        <v>191</v>
      </c>
      <c r="AU308" s="192" t="s">
        <v>84</v>
      </c>
      <c r="AV308" s="14" t="s">
        <v>89</v>
      </c>
      <c r="AW308" s="14" t="s">
        <v>28</v>
      </c>
      <c r="AX308" s="14" t="s">
        <v>72</v>
      </c>
      <c r="AY308" s="192" t="s">
        <v>182</v>
      </c>
    </row>
    <row r="309" ht="11" customFormat="1" s="13">
      <c r="B309" s="182"/>
      <c r="D309" s="183" t="s">
        <v>191</v>
      </c>
      <c r="E309" s="184" t="s">
        <v>1</v>
      </c>
      <c r="F309" s="185" t="s">
        <v>723</v>
      </c>
      <c r="H309" s="186">
        <v>156</v>
      </c>
      <c r="I309" s="187"/>
      <c r="L309" s="182"/>
      <c r="M309" s="188"/>
      <c r="N309" s="189"/>
      <c r="O309" s="189"/>
      <c r="P309" s="189"/>
      <c r="Q309" s="189"/>
      <c r="R309" s="189"/>
      <c r="S309" s="189"/>
      <c r="T309" s="190"/>
      <c r="AT309" s="184" t="s">
        <v>191</v>
      </c>
      <c r="AU309" s="184" t="s">
        <v>84</v>
      </c>
      <c r="AV309" s="13" t="s">
        <v>84</v>
      </c>
      <c r="AW309" s="13" t="s">
        <v>28</v>
      </c>
      <c r="AX309" s="13" t="s">
        <v>72</v>
      </c>
      <c r="AY309" s="184" t="s">
        <v>182</v>
      </c>
    </row>
    <row r="310" ht="11" customFormat="1" s="14">
      <c r="B310" s="191"/>
      <c r="D310" s="183" t="s">
        <v>191</v>
      </c>
      <c r="E310" s="192" t="s">
        <v>1</v>
      </c>
      <c r="F310" s="193" t="s">
        <v>724</v>
      </c>
      <c r="H310" s="194">
        <v>156</v>
      </c>
      <c r="I310" s="195"/>
      <c r="L310" s="191"/>
      <c r="M310" s="196"/>
      <c r="N310" s="197"/>
      <c r="O310" s="197"/>
      <c r="P310" s="197"/>
      <c r="Q310" s="197"/>
      <c r="R310" s="197"/>
      <c r="S310" s="197"/>
      <c r="T310" s="198"/>
      <c r="AT310" s="192" t="s">
        <v>191</v>
      </c>
      <c r="AU310" s="192" t="s">
        <v>84</v>
      </c>
      <c r="AV310" s="14" t="s">
        <v>89</v>
      </c>
      <c r="AW310" s="14" t="s">
        <v>28</v>
      </c>
      <c r="AX310" s="14" t="s">
        <v>72</v>
      </c>
      <c r="AY310" s="192" t="s">
        <v>182</v>
      </c>
    </row>
    <row r="311" ht="11" customFormat="1" s="13">
      <c r="B311" s="182"/>
      <c r="D311" s="183" t="s">
        <v>191</v>
      </c>
      <c r="E311" s="184" t="s">
        <v>1</v>
      </c>
      <c r="F311" s="185" t="s">
        <v>725</v>
      </c>
      <c r="H311" s="186">
        <v>149.3</v>
      </c>
      <c r="I311" s="187"/>
      <c r="L311" s="182"/>
      <c r="M311" s="188"/>
      <c r="N311" s="189"/>
      <c r="O311" s="189"/>
      <c r="P311" s="189"/>
      <c r="Q311" s="189"/>
      <c r="R311" s="189"/>
      <c r="S311" s="189"/>
      <c r="T311" s="190"/>
      <c r="AT311" s="184" t="s">
        <v>191</v>
      </c>
      <c r="AU311" s="184" t="s">
        <v>84</v>
      </c>
      <c r="AV311" s="13" t="s">
        <v>84</v>
      </c>
      <c r="AW311" s="13" t="s">
        <v>28</v>
      </c>
      <c r="AX311" s="13" t="s">
        <v>72</v>
      </c>
      <c r="AY311" s="184" t="s">
        <v>182</v>
      </c>
    </row>
    <row r="312" ht="11" customFormat="1" s="14">
      <c r="B312" s="191"/>
      <c r="D312" s="183" t="s">
        <v>191</v>
      </c>
      <c r="E312" s="192" t="s">
        <v>1</v>
      </c>
      <c r="F312" s="193" t="s">
        <v>726</v>
      </c>
      <c r="H312" s="194">
        <v>149.3</v>
      </c>
      <c r="I312" s="195"/>
      <c r="L312" s="191"/>
      <c r="M312" s="196"/>
      <c r="N312" s="197"/>
      <c r="O312" s="197"/>
      <c r="P312" s="197"/>
      <c r="Q312" s="197"/>
      <c r="R312" s="197"/>
      <c r="S312" s="197"/>
      <c r="T312" s="198"/>
      <c r="AT312" s="192" t="s">
        <v>191</v>
      </c>
      <c r="AU312" s="192" t="s">
        <v>84</v>
      </c>
      <c r="AV312" s="14" t="s">
        <v>89</v>
      </c>
      <c r="AW312" s="14" t="s">
        <v>28</v>
      </c>
      <c r="AX312" s="14" t="s">
        <v>72</v>
      </c>
      <c r="AY312" s="192" t="s">
        <v>182</v>
      </c>
    </row>
    <row r="313" ht="11" customFormat="1" s="13">
      <c r="B313" s="182"/>
      <c r="D313" s="183" t="s">
        <v>191</v>
      </c>
      <c r="E313" s="184" t="s">
        <v>1</v>
      </c>
      <c r="F313" s="185" t="s">
        <v>727</v>
      </c>
      <c r="H313" s="186">
        <v>254.08</v>
      </c>
      <c r="I313" s="187"/>
      <c r="L313" s="182"/>
      <c r="M313" s="188"/>
      <c r="N313" s="189"/>
      <c r="O313" s="189"/>
      <c r="P313" s="189"/>
      <c r="Q313" s="189"/>
      <c r="R313" s="189"/>
      <c r="S313" s="189"/>
      <c r="T313" s="190"/>
      <c r="AT313" s="184" t="s">
        <v>191</v>
      </c>
      <c r="AU313" s="184" t="s">
        <v>84</v>
      </c>
      <c r="AV313" s="13" t="s">
        <v>84</v>
      </c>
      <c r="AW313" s="13" t="s">
        <v>28</v>
      </c>
      <c r="AX313" s="13" t="s">
        <v>72</v>
      </c>
      <c r="AY313" s="184" t="s">
        <v>182</v>
      </c>
    </row>
    <row r="314" ht="11" customFormat="1" s="14">
      <c r="B314" s="191"/>
      <c r="D314" s="183" t="s">
        <v>191</v>
      </c>
      <c r="E314" s="192" t="s">
        <v>1</v>
      </c>
      <c r="F314" s="193" t="s">
        <v>728</v>
      </c>
      <c r="H314" s="194">
        <v>254.08</v>
      </c>
      <c r="I314" s="195"/>
      <c r="L314" s="191"/>
      <c r="M314" s="196"/>
      <c r="N314" s="197"/>
      <c r="O314" s="197"/>
      <c r="P314" s="197"/>
      <c r="Q314" s="197"/>
      <c r="R314" s="197"/>
      <c r="S314" s="197"/>
      <c r="T314" s="198"/>
      <c r="AT314" s="192" t="s">
        <v>191</v>
      </c>
      <c r="AU314" s="192" t="s">
        <v>84</v>
      </c>
      <c r="AV314" s="14" t="s">
        <v>89</v>
      </c>
      <c r="AW314" s="14" t="s">
        <v>28</v>
      </c>
      <c r="AX314" s="14" t="s">
        <v>72</v>
      </c>
      <c r="AY314" s="192" t="s">
        <v>182</v>
      </c>
    </row>
    <row r="315" ht="11" customFormat="1" s="13">
      <c r="B315" s="182"/>
      <c r="D315" s="183" t="s">
        <v>191</v>
      </c>
      <c r="E315" s="184" t="s">
        <v>1</v>
      </c>
      <c r="F315" s="185" t="s">
        <v>729</v>
      </c>
      <c r="H315" s="186">
        <v>186.84</v>
      </c>
      <c r="I315" s="187"/>
      <c r="L315" s="182"/>
      <c r="M315" s="188"/>
      <c r="N315" s="189"/>
      <c r="O315" s="189"/>
      <c r="P315" s="189"/>
      <c r="Q315" s="189"/>
      <c r="R315" s="189"/>
      <c r="S315" s="189"/>
      <c r="T315" s="190"/>
      <c r="AT315" s="184" t="s">
        <v>191</v>
      </c>
      <c r="AU315" s="184" t="s">
        <v>84</v>
      </c>
      <c r="AV315" s="13" t="s">
        <v>84</v>
      </c>
      <c r="AW315" s="13" t="s">
        <v>28</v>
      </c>
      <c r="AX315" s="13" t="s">
        <v>72</v>
      </c>
      <c r="AY315" s="184" t="s">
        <v>182</v>
      </c>
    </row>
    <row r="316" ht="11" customFormat="1" s="14">
      <c r="B316" s="191"/>
      <c r="D316" s="183" t="s">
        <v>191</v>
      </c>
      <c r="E316" s="192" t="s">
        <v>1</v>
      </c>
      <c r="F316" s="193" t="s">
        <v>730</v>
      </c>
      <c r="H316" s="194">
        <v>186.84</v>
      </c>
      <c r="I316" s="195"/>
      <c r="L316" s="191"/>
      <c r="M316" s="196"/>
      <c r="N316" s="197"/>
      <c r="O316" s="197"/>
      <c r="P316" s="197"/>
      <c r="Q316" s="197"/>
      <c r="R316" s="197"/>
      <c r="S316" s="197"/>
      <c r="T316" s="198"/>
      <c r="AT316" s="192" t="s">
        <v>191</v>
      </c>
      <c r="AU316" s="192" t="s">
        <v>84</v>
      </c>
      <c r="AV316" s="14" t="s">
        <v>89</v>
      </c>
      <c r="AW316" s="14" t="s">
        <v>28</v>
      </c>
      <c r="AX316" s="14" t="s">
        <v>72</v>
      </c>
      <c r="AY316" s="192" t="s">
        <v>182</v>
      </c>
    </row>
    <row r="317" ht="11" customFormat="1" s="13">
      <c r="B317" s="182"/>
      <c r="D317" s="183" t="s">
        <v>191</v>
      </c>
      <c r="E317" s="184" t="s">
        <v>1</v>
      </c>
      <c r="F317" s="185" t="s">
        <v>731</v>
      </c>
      <c r="H317" s="186">
        <v>187.4</v>
      </c>
      <c r="I317" s="187"/>
      <c r="L317" s="182"/>
      <c r="M317" s="188"/>
      <c r="N317" s="189"/>
      <c r="O317" s="189"/>
      <c r="P317" s="189"/>
      <c r="Q317" s="189"/>
      <c r="R317" s="189"/>
      <c r="S317" s="189"/>
      <c r="T317" s="190"/>
      <c r="AT317" s="184" t="s">
        <v>191</v>
      </c>
      <c r="AU317" s="184" t="s">
        <v>84</v>
      </c>
      <c r="AV317" s="13" t="s">
        <v>84</v>
      </c>
      <c r="AW317" s="13" t="s">
        <v>28</v>
      </c>
      <c r="AX317" s="13" t="s">
        <v>72</v>
      </c>
      <c r="AY317" s="184" t="s">
        <v>182</v>
      </c>
    </row>
    <row r="318" ht="11" customFormat="1" s="14">
      <c r="B318" s="191"/>
      <c r="D318" s="183" t="s">
        <v>191</v>
      </c>
      <c r="E318" s="192" t="s">
        <v>1</v>
      </c>
      <c r="F318" s="193" t="s">
        <v>732</v>
      </c>
      <c r="H318" s="194">
        <v>187.4</v>
      </c>
      <c r="I318" s="195"/>
      <c r="L318" s="191"/>
      <c r="M318" s="196"/>
      <c r="N318" s="197"/>
      <c r="O318" s="197"/>
      <c r="P318" s="197"/>
      <c r="Q318" s="197"/>
      <c r="R318" s="197"/>
      <c r="S318" s="197"/>
      <c r="T318" s="198"/>
      <c r="AT318" s="192" t="s">
        <v>191</v>
      </c>
      <c r="AU318" s="192" t="s">
        <v>84</v>
      </c>
      <c r="AV318" s="14" t="s">
        <v>89</v>
      </c>
      <c r="AW318" s="14" t="s">
        <v>28</v>
      </c>
      <c r="AX318" s="14" t="s">
        <v>72</v>
      </c>
      <c r="AY318" s="192" t="s">
        <v>182</v>
      </c>
    </row>
    <row r="319" ht="11" customFormat="1" s="13">
      <c r="B319" s="182"/>
      <c r="D319" s="183" t="s">
        <v>191</v>
      </c>
      <c r="E319" s="184" t="s">
        <v>1</v>
      </c>
      <c r="F319" s="185" t="s">
        <v>733</v>
      </c>
      <c r="H319" s="186">
        <v>181.3</v>
      </c>
      <c r="I319" s="187"/>
      <c r="L319" s="182"/>
      <c r="M319" s="188"/>
      <c r="N319" s="189"/>
      <c r="O319" s="189"/>
      <c r="P319" s="189"/>
      <c r="Q319" s="189"/>
      <c r="R319" s="189"/>
      <c r="S319" s="189"/>
      <c r="T319" s="190"/>
      <c r="AT319" s="184" t="s">
        <v>191</v>
      </c>
      <c r="AU319" s="184" t="s">
        <v>84</v>
      </c>
      <c r="AV319" s="13" t="s">
        <v>84</v>
      </c>
      <c r="AW319" s="13" t="s">
        <v>28</v>
      </c>
      <c r="AX319" s="13" t="s">
        <v>72</v>
      </c>
      <c r="AY319" s="184" t="s">
        <v>182</v>
      </c>
    </row>
    <row r="320" ht="11" customFormat="1" s="14">
      <c r="B320" s="191"/>
      <c r="D320" s="183" t="s">
        <v>191</v>
      </c>
      <c r="E320" s="192" t="s">
        <v>1</v>
      </c>
      <c r="F320" s="193" t="s">
        <v>734</v>
      </c>
      <c r="H320" s="194">
        <v>181.3</v>
      </c>
      <c r="I320" s="195"/>
      <c r="L320" s="191"/>
      <c r="M320" s="196"/>
      <c r="N320" s="197"/>
      <c r="O320" s="197"/>
      <c r="P320" s="197"/>
      <c r="Q320" s="197"/>
      <c r="R320" s="197"/>
      <c r="S320" s="197"/>
      <c r="T320" s="198"/>
      <c r="AT320" s="192" t="s">
        <v>191</v>
      </c>
      <c r="AU320" s="192" t="s">
        <v>84</v>
      </c>
      <c r="AV320" s="14" t="s">
        <v>89</v>
      </c>
      <c r="AW320" s="14" t="s">
        <v>28</v>
      </c>
      <c r="AX320" s="14" t="s">
        <v>72</v>
      </c>
      <c r="AY320" s="192" t="s">
        <v>182</v>
      </c>
    </row>
    <row r="321" ht="11" customFormat="1" s="13">
      <c r="B321" s="182"/>
      <c r="D321" s="183" t="s">
        <v>191</v>
      </c>
      <c r="E321" s="184" t="s">
        <v>1</v>
      </c>
      <c r="F321" s="185" t="s">
        <v>731</v>
      </c>
      <c r="H321" s="186">
        <v>187.4</v>
      </c>
      <c r="I321" s="187"/>
      <c r="L321" s="182"/>
      <c r="M321" s="188"/>
      <c r="N321" s="189"/>
      <c r="O321" s="189"/>
      <c r="P321" s="189"/>
      <c r="Q321" s="189"/>
      <c r="R321" s="189"/>
      <c r="S321" s="189"/>
      <c r="T321" s="190"/>
      <c r="AT321" s="184" t="s">
        <v>191</v>
      </c>
      <c r="AU321" s="184" t="s">
        <v>84</v>
      </c>
      <c r="AV321" s="13" t="s">
        <v>84</v>
      </c>
      <c r="AW321" s="13" t="s">
        <v>28</v>
      </c>
      <c r="AX321" s="13" t="s">
        <v>72</v>
      </c>
      <c r="AY321" s="184" t="s">
        <v>182</v>
      </c>
    </row>
    <row r="322" ht="11" customFormat="1" s="14">
      <c r="B322" s="191"/>
      <c r="D322" s="183" t="s">
        <v>191</v>
      </c>
      <c r="E322" s="192" t="s">
        <v>1</v>
      </c>
      <c r="F322" s="193" t="s">
        <v>735</v>
      </c>
      <c r="H322" s="194">
        <v>187.4</v>
      </c>
      <c r="I322" s="195"/>
      <c r="L322" s="191"/>
      <c r="M322" s="196"/>
      <c r="N322" s="197"/>
      <c r="O322" s="197"/>
      <c r="P322" s="197"/>
      <c r="Q322" s="197"/>
      <c r="R322" s="197"/>
      <c r="S322" s="197"/>
      <c r="T322" s="198"/>
      <c r="AT322" s="192" t="s">
        <v>191</v>
      </c>
      <c r="AU322" s="192" t="s">
        <v>84</v>
      </c>
      <c r="AV322" s="14" t="s">
        <v>89</v>
      </c>
      <c r="AW322" s="14" t="s">
        <v>28</v>
      </c>
      <c r="AX322" s="14" t="s">
        <v>72</v>
      </c>
      <c r="AY322" s="192" t="s">
        <v>182</v>
      </c>
    </row>
    <row r="323" ht="11" customFormat="1" s="13">
      <c r="B323" s="182"/>
      <c r="D323" s="183" t="s">
        <v>191</v>
      </c>
      <c r="E323" s="184" t="s">
        <v>1</v>
      </c>
      <c r="F323" s="185" t="s">
        <v>736</v>
      </c>
      <c r="H323" s="186">
        <v>90.15</v>
      </c>
      <c r="I323" s="187"/>
      <c r="L323" s="182"/>
      <c r="M323" s="188"/>
      <c r="N323" s="189"/>
      <c r="O323" s="189"/>
      <c r="P323" s="189"/>
      <c r="Q323" s="189"/>
      <c r="R323" s="189"/>
      <c r="S323" s="189"/>
      <c r="T323" s="190"/>
      <c r="AT323" s="184" t="s">
        <v>191</v>
      </c>
      <c r="AU323" s="184" t="s">
        <v>84</v>
      </c>
      <c r="AV323" s="13" t="s">
        <v>84</v>
      </c>
      <c r="AW323" s="13" t="s">
        <v>28</v>
      </c>
      <c r="AX323" s="13" t="s">
        <v>72</v>
      </c>
      <c r="AY323" s="184" t="s">
        <v>182</v>
      </c>
    </row>
    <row r="324" ht="11" customFormat="1" s="14">
      <c r="B324" s="191"/>
      <c r="D324" s="183" t="s">
        <v>191</v>
      </c>
      <c r="E324" s="192" t="s">
        <v>1</v>
      </c>
      <c r="F324" s="193" t="s">
        <v>737</v>
      </c>
      <c r="H324" s="194">
        <v>90.15</v>
      </c>
      <c r="I324" s="195"/>
      <c r="L324" s="191"/>
      <c r="M324" s="196"/>
      <c r="N324" s="197"/>
      <c r="O324" s="197"/>
      <c r="P324" s="197"/>
      <c r="Q324" s="197"/>
      <c r="R324" s="197"/>
      <c r="S324" s="197"/>
      <c r="T324" s="198"/>
      <c r="AT324" s="192" t="s">
        <v>191</v>
      </c>
      <c r="AU324" s="192" t="s">
        <v>84</v>
      </c>
      <c r="AV324" s="14" t="s">
        <v>89</v>
      </c>
      <c r="AW324" s="14" t="s">
        <v>28</v>
      </c>
      <c r="AX324" s="14" t="s">
        <v>72</v>
      </c>
      <c r="AY324" s="192" t="s">
        <v>182</v>
      </c>
    </row>
    <row r="325" ht="11" customFormat="1" s="13">
      <c r="B325" s="182"/>
      <c r="D325" s="183" t="s">
        <v>191</v>
      </c>
      <c r="E325" s="184" t="s">
        <v>1</v>
      </c>
      <c r="F325" s="185" t="s">
        <v>738</v>
      </c>
      <c r="H325" s="186">
        <v>46.4</v>
      </c>
      <c r="I325" s="187"/>
      <c r="L325" s="182"/>
      <c r="M325" s="188"/>
      <c r="N325" s="189"/>
      <c r="O325" s="189"/>
      <c r="P325" s="189"/>
      <c r="Q325" s="189"/>
      <c r="R325" s="189"/>
      <c r="S325" s="189"/>
      <c r="T325" s="190"/>
      <c r="AT325" s="184" t="s">
        <v>191</v>
      </c>
      <c r="AU325" s="184" t="s">
        <v>84</v>
      </c>
      <c r="AV325" s="13" t="s">
        <v>84</v>
      </c>
      <c r="AW325" s="13" t="s">
        <v>28</v>
      </c>
      <c r="AX325" s="13" t="s">
        <v>72</v>
      </c>
      <c r="AY325" s="184" t="s">
        <v>182</v>
      </c>
    </row>
    <row r="326" ht="11" customFormat="1" s="14">
      <c r="B326" s="191"/>
      <c r="D326" s="183" t="s">
        <v>191</v>
      </c>
      <c r="E326" s="192" t="s">
        <v>1</v>
      </c>
      <c r="F326" s="193" t="s">
        <v>739</v>
      </c>
      <c r="H326" s="194">
        <v>46.4</v>
      </c>
      <c r="I326" s="195"/>
      <c r="L326" s="191"/>
      <c r="M326" s="196"/>
      <c r="N326" s="197"/>
      <c r="O326" s="197"/>
      <c r="P326" s="197"/>
      <c r="Q326" s="197"/>
      <c r="R326" s="197"/>
      <c r="S326" s="197"/>
      <c r="T326" s="198"/>
      <c r="AT326" s="192" t="s">
        <v>191</v>
      </c>
      <c r="AU326" s="192" t="s">
        <v>84</v>
      </c>
      <c r="AV326" s="14" t="s">
        <v>89</v>
      </c>
      <c r="AW326" s="14" t="s">
        <v>28</v>
      </c>
      <c r="AX326" s="14" t="s">
        <v>72</v>
      </c>
      <c r="AY326" s="192" t="s">
        <v>182</v>
      </c>
    </row>
    <row r="327" ht="11" customFormat="1" s="13">
      <c r="B327" s="182"/>
      <c r="D327" s="183" t="s">
        <v>191</v>
      </c>
      <c r="E327" s="184" t="s">
        <v>1</v>
      </c>
      <c r="F327" s="185" t="s">
        <v>740</v>
      </c>
      <c r="H327" s="186">
        <v>47.89</v>
      </c>
      <c r="I327" s="187"/>
      <c r="L327" s="182"/>
      <c r="M327" s="188"/>
      <c r="N327" s="189"/>
      <c r="O327" s="189"/>
      <c r="P327" s="189"/>
      <c r="Q327" s="189"/>
      <c r="R327" s="189"/>
      <c r="S327" s="189"/>
      <c r="T327" s="190"/>
      <c r="AT327" s="184" t="s">
        <v>191</v>
      </c>
      <c r="AU327" s="184" t="s">
        <v>84</v>
      </c>
      <c r="AV327" s="13" t="s">
        <v>84</v>
      </c>
      <c r="AW327" s="13" t="s">
        <v>28</v>
      </c>
      <c r="AX327" s="13" t="s">
        <v>72</v>
      </c>
      <c r="AY327" s="184" t="s">
        <v>182</v>
      </c>
    </row>
    <row r="328" ht="11" customFormat="1" s="14">
      <c r="B328" s="191"/>
      <c r="D328" s="183" t="s">
        <v>191</v>
      </c>
      <c r="E328" s="192" t="s">
        <v>1</v>
      </c>
      <c r="F328" s="193" t="s">
        <v>741</v>
      </c>
      <c r="H328" s="194">
        <v>47.89</v>
      </c>
      <c r="I328" s="195"/>
      <c r="L328" s="191"/>
      <c r="M328" s="196"/>
      <c r="N328" s="197"/>
      <c r="O328" s="197"/>
      <c r="P328" s="197"/>
      <c r="Q328" s="197"/>
      <c r="R328" s="197"/>
      <c r="S328" s="197"/>
      <c r="T328" s="198"/>
      <c r="AT328" s="192" t="s">
        <v>191</v>
      </c>
      <c r="AU328" s="192" t="s">
        <v>84</v>
      </c>
      <c r="AV328" s="14" t="s">
        <v>89</v>
      </c>
      <c r="AW328" s="14" t="s">
        <v>28</v>
      </c>
      <c r="AX328" s="14" t="s">
        <v>72</v>
      </c>
      <c r="AY328" s="192" t="s">
        <v>182</v>
      </c>
    </row>
    <row r="329" ht="11" customFormat="1" s="13">
      <c r="B329" s="182"/>
      <c r="D329" s="183" t="s">
        <v>191</v>
      </c>
      <c r="E329" s="184" t="s">
        <v>1</v>
      </c>
      <c r="F329" s="185" t="s">
        <v>740</v>
      </c>
      <c r="H329" s="186">
        <v>47.89</v>
      </c>
      <c r="I329" s="187"/>
      <c r="L329" s="182"/>
      <c r="M329" s="188"/>
      <c r="N329" s="189"/>
      <c r="O329" s="189"/>
      <c r="P329" s="189"/>
      <c r="Q329" s="189"/>
      <c r="R329" s="189"/>
      <c r="S329" s="189"/>
      <c r="T329" s="190"/>
      <c r="AT329" s="184" t="s">
        <v>191</v>
      </c>
      <c r="AU329" s="184" t="s">
        <v>84</v>
      </c>
      <c r="AV329" s="13" t="s">
        <v>84</v>
      </c>
      <c r="AW329" s="13" t="s">
        <v>28</v>
      </c>
      <c r="AX329" s="13" t="s">
        <v>72</v>
      </c>
      <c r="AY329" s="184" t="s">
        <v>182</v>
      </c>
    </row>
    <row r="330" ht="11" customFormat="1" s="14">
      <c r="B330" s="191"/>
      <c r="D330" s="183" t="s">
        <v>191</v>
      </c>
      <c r="E330" s="192" t="s">
        <v>1</v>
      </c>
      <c r="F330" s="193" t="s">
        <v>742</v>
      </c>
      <c r="H330" s="194">
        <v>47.89</v>
      </c>
      <c r="I330" s="195"/>
      <c r="L330" s="191"/>
      <c r="M330" s="196"/>
      <c r="N330" s="197"/>
      <c r="O330" s="197"/>
      <c r="P330" s="197"/>
      <c r="Q330" s="197"/>
      <c r="R330" s="197"/>
      <c r="S330" s="197"/>
      <c r="T330" s="198"/>
      <c r="AT330" s="192" t="s">
        <v>191</v>
      </c>
      <c r="AU330" s="192" t="s">
        <v>84</v>
      </c>
      <c r="AV330" s="14" t="s">
        <v>89</v>
      </c>
      <c r="AW330" s="14" t="s">
        <v>28</v>
      </c>
      <c r="AX330" s="14" t="s">
        <v>72</v>
      </c>
      <c r="AY330" s="192" t="s">
        <v>182</v>
      </c>
    </row>
    <row r="331" ht="11" customFormat="1" s="13">
      <c r="B331" s="182"/>
      <c r="D331" s="183" t="s">
        <v>191</v>
      </c>
      <c r="E331" s="184" t="s">
        <v>1</v>
      </c>
      <c r="F331" s="185" t="s">
        <v>743</v>
      </c>
      <c r="H331" s="186">
        <v>150.31</v>
      </c>
      <c r="I331" s="187"/>
      <c r="L331" s="182"/>
      <c r="M331" s="188"/>
      <c r="N331" s="189"/>
      <c r="O331" s="189"/>
      <c r="P331" s="189"/>
      <c r="Q331" s="189"/>
      <c r="R331" s="189"/>
      <c r="S331" s="189"/>
      <c r="T331" s="190"/>
      <c r="AT331" s="184" t="s">
        <v>191</v>
      </c>
      <c r="AU331" s="184" t="s">
        <v>84</v>
      </c>
      <c r="AV331" s="13" t="s">
        <v>84</v>
      </c>
      <c r="AW331" s="13" t="s">
        <v>28</v>
      </c>
      <c r="AX331" s="13" t="s">
        <v>72</v>
      </c>
      <c r="AY331" s="184" t="s">
        <v>182</v>
      </c>
    </row>
    <row r="332" ht="11" customFormat="1" s="14">
      <c r="B332" s="191"/>
      <c r="D332" s="183" t="s">
        <v>191</v>
      </c>
      <c r="E332" s="192" t="s">
        <v>1</v>
      </c>
      <c r="F332" s="193" t="s">
        <v>744</v>
      </c>
      <c r="H332" s="194">
        <v>150.31</v>
      </c>
      <c r="I332" s="195"/>
      <c r="L332" s="191"/>
      <c r="M332" s="196"/>
      <c r="N332" s="197"/>
      <c r="O332" s="197"/>
      <c r="P332" s="197"/>
      <c r="Q332" s="197"/>
      <c r="R332" s="197"/>
      <c r="S332" s="197"/>
      <c r="T332" s="198"/>
      <c r="AT332" s="192" t="s">
        <v>191</v>
      </c>
      <c r="AU332" s="192" t="s">
        <v>84</v>
      </c>
      <c r="AV332" s="14" t="s">
        <v>89</v>
      </c>
      <c r="AW332" s="14" t="s">
        <v>28</v>
      </c>
      <c r="AX332" s="14" t="s">
        <v>72</v>
      </c>
      <c r="AY332" s="192" t="s">
        <v>182</v>
      </c>
    </row>
    <row r="333" ht="11" customFormat="1" s="15">
      <c r="B333" s="199"/>
      <c r="D333" s="183" t="s">
        <v>191</v>
      </c>
      <c r="E333" s="200" t="s">
        <v>1</v>
      </c>
      <c r="F333" s="201" t="s">
        <v>251</v>
      </c>
      <c r="H333" s="202">
        <v>1860.4000000000005</v>
      </c>
      <c r="I333" s="203"/>
      <c r="L333" s="199"/>
      <c r="M333" s="204"/>
      <c r="N333" s="205"/>
      <c r="O333" s="205"/>
      <c r="P333" s="205"/>
      <c r="Q333" s="205"/>
      <c r="R333" s="205"/>
      <c r="S333" s="205"/>
      <c r="T333" s="206"/>
      <c r="AT333" s="200" t="s">
        <v>191</v>
      </c>
      <c r="AU333" s="200" t="s">
        <v>84</v>
      </c>
      <c r="AV333" s="15" t="s">
        <v>189</v>
      </c>
      <c r="AW333" s="15" t="s">
        <v>28</v>
      </c>
      <c r="AX333" s="15" t="s">
        <v>79</v>
      </c>
      <c r="AY333" s="200" t="s">
        <v>182</v>
      </c>
    </row>
    <row r="334" customHeight="1" ht="21" customFormat="1" s="2">
      <c r="A334" s="33"/>
      <c r="B334" s="167"/>
      <c r="C334" s="168" t="s">
        <v>183</v>
      </c>
      <c r="D334" s="168" t="s">
        <v>185</v>
      </c>
      <c r="E334" s="169" t="s">
        <v>745</v>
      </c>
      <c r="F334" s="170" t="s">
        <v>746</v>
      </c>
      <c r="G334" s="171" t="s">
        <v>305</v>
      </c>
      <c r="H334" s="172">
        <v>1967.81</v>
      </c>
      <c r="I334" s="173"/>
      <c r="J334" s="172">
        <f>ROUND(I334*H334,3)</f>
        <v>0</v>
      </c>
      <c r="K334" s="174"/>
      <c r="L334" s="34"/>
      <c r="M334" s="175" t="s">
        <v>1</v>
      </c>
      <c r="N334" s="176" t="s">
        <v>38</v>
      </c>
      <c r="O334" s="59"/>
      <c r="P334" s="177">
        <f>O334*H334</f>
        <v>0</v>
      </c>
      <c r="Q334" s="177">
        <v>4.15E-3</v>
      </c>
      <c r="R334" s="177">
        <f>Q334*H334</f>
        <v>8.1664115</v>
      </c>
      <c r="S334" s="177">
        <v>0</v>
      </c>
      <c r="T334" s="178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79" t="s">
        <v>189</v>
      </c>
      <c r="AT334" s="179" t="s">
        <v>185</v>
      </c>
      <c r="AU334" s="179" t="s">
        <v>84</v>
      </c>
      <c r="AY334" s="18" t="s">
        <v>182</v>
      </c>
      <c r="BE334" s="180">
        <f>IF(N334="základná",J334,0)</f>
        <v>0</v>
      </c>
      <c r="BF334" s="180">
        <f>IF(N334="znížená",J334,0)</f>
        <v>0</v>
      </c>
      <c r="BG334" s="180">
        <f>IF(N334="zákl. prenesená",J334,0)</f>
        <v>0</v>
      </c>
      <c r="BH334" s="180">
        <f>IF(N334="zníž. prenesená",J334,0)</f>
        <v>0</v>
      </c>
      <c r="BI334" s="180">
        <f>IF(N334="nulová",J334,0)</f>
        <v>0</v>
      </c>
      <c r="BJ334" s="18" t="s">
        <v>84</v>
      </c>
      <c r="BK334" s="181">
        <f>ROUND(I334*H334,3)</f>
        <v>0</v>
      </c>
      <c r="BL334" s="18" t="s">
        <v>189</v>
      </c>
      <c r="BM334" s="179" t="s">
        <v>747</v>
      </c>
    </row>
    <row r="335" ht="11" customFormat="1" s="13">
      <c r="B335" s="182"/>
      <c r="D335" s="183" t="s">
        <v>191</v>
      </c>
      <c r="E335" s="184" t="s">
        <v>1</v>
      </c>
      <c r="F335" s="185" t="s">
        <v>748</v>
      </c>
      <c r="H335" s="186">
        <v>458.83</v>
      </c>
      <c r="I335" s="187"/>
      <c r="L335" s="182"/>
      <c r="M335" s="188"/>
      <c r="N335" s="189"/>
      <c r="O335" s="189"/>
      <c r="P335" s="189"/>
      <c r="Q335" s="189"/>
      <c r="R335" s="189"/>
      <c r="S335" s="189"/>
      <c r="T335" s="190"/>
      <c r="AT335" s="184" t="s">
        <v>191</v>
      </c>
      <c r="AU335" s="184" t="s">
        <v>84</v>
      </c>
      <c r="AV335" s="13" t="s">
        <v>84</v>
      </c>
      <c r="AW335" s="13" t="s">
        <v>28</v>
      </c>
      <c r="AX335" s="13" t="s">
        <v>72</v>
      </c>
      <c r="AY335" s="184" t="s">
        <v>182</v>
      </c>
    </row>
    <row r="336" ht="11" customFormat="1" s="14">
      <c r="B336" s="191"/>
      <c r="D336" s="183" t="s">
        <v>191</v>
      </c>
      <c r="E336" s="192" t="s">
        <v>1</v>
      </c>
      <c r="F336" s="193" t="s">
        <v>749</v>
      </c>
      <c r="H336" s="194">
        <v>458.83</v>
      </c>
      <c r="I336" s="195"/>
      <c r="L336" s="191"/>
      <c r="M336" s="196"/>
      <c r="N336" s="197"/>
      <c r="O336" s="197"/>
      <c r="P336" s="197"/>
      <c r="Q336" s="197"/>
      <c r="R336" s="197"/>
      <c r="S336" s="197"/>
      <c r="T336" s="198"/>
      <c r="AT336" s="192" t="s">
        <v>191</v>
      </c>
      <c r="AU336" s="192" t="s">
        <v>84</v>
      </c>
      <c r="AV336" s="14" t="s">
        <v>89</v>
      </c>
      <c r="AW336" s="14" t="s">
        <v>28</v>
      </c>
      <c r="AX336" s="14" t="s">
        <v>72</v>
      </c>
      <c r="AY336" s="192" t="s">
        <v>182</v>
      </c>
    </row>
    <row r="337" ht="11" customFormat="1" s="13">
      <c r="B337" s="182"/>
      <c r="D337" s="183" t="s">
        <v>191</v>
      </c>
      <c r="E337" s="184" t="s">
        <v>1</v>
      </c>
      <c r="F337" s="185" t="s">
        <v>750</v>
      </c>
      <c r="H337" s="186">
        <v>1508.98</v>
      </c>
      <c r="I337" s="187"/>
      <c r="L337" s="182"/>
      <c r="M337" s="188"/>
      <c r="N337" s="189"/>
      <c r="O337" s="189"/>
      <c r="P337" s="189"/>
      <c r="Q337" s="189"/>
      <c r="R337" s="189"/>
      <c r="S337" s="189"/>
      <c r="T337" s="190"/>
      <c r="AT337" s="184" t="s">
        <v>191</v>
      </c>
      <c r="AU337" s="184" t="s">
        <v>84</v>
      </c>
      <c r="AV337" s="13" t="s">
        <v>84</v>
      </c>
      <c r="AW337" s="13" t="s">
        <v>28</v>
      </c>
      <c r="AX337" s="13" t="s">
        <v>72</v>
      </c>
      <c r="AY337" s="184" t="s">
        <v>182</v>
      </c>
    </row>
    <row r="338" ht="11" customFormat="1" s="14">
      <c r="B338" s="191"/>
      <c r="D338" s="183" t="s">
        <v>191</v>
      </c>
      <c r="E338" s="192" t="s">
        <v>1</v>
      </c>
      <c r="F338" s="193" t="s">
        <v>751</v>
      </c>
      <c r="H338" s="194">
        <v>1508.98</v>
      </c>
      <c r="I338" s="195"/>
      <c r="L338" s="191"/>
      <c r="M338" s="196"/>
      <c r="N338" s="197"/>
      <c r="O338" s="197"/>
      <c r="P338" s="197"/>
      <c r="Q338" s="197"/>
      <c r="R338" s="197"/>
      <c r="S338" s="197"/>
      <c r="T338" s="198"/>
      <c r="AT338" s="192" t="s">
        <v>191</v>
      </c>
      <c r="AU338" s="192" t="s">
        <v>84</v>
      </c>
      <c r="AV338" s="14" t="s">
        <v>89</v>
      </c>
      <c r="AW338" s="14" t="s">
        <v>28</v>
      </c>
      <c r="AX338" s="14" t="s">
        <v>72</v>
      </c>
      <c r="AY338" s="192" t="s">
        <v>182</v>
      </c>
    </row>
    <row r="339" ht="11" customFormat="1" s="15">
      <c r="B339" s="199"/>
      <c r="D339" s="183" t="s">
        <v>191</v>
      </c>
      <c r="E339" s="200" t="s">
        <v>1</v>
      </c>
      <c r="F339" s="201" t="s">
        <v>251</v>
      </c>
      <c r="H339" s="202">
        <v>1967.81</v>
      </c>
      <c r="I339" s="203"/>
      <c r="L339" s="199"/>
      <c r="M339" s="204"/>
      <c r="N339" s="205"/>
      <c r="O339" s="205"/>
      <c r="P339" s="205"/>
      <c r="Q339" s="205"/>
      <c r="R339" s="205"/>
      <c r="S339" s="205"/>
      <c r="T339" s="206"/>
      <c r="AT339" s="200" t="s">
        <v>191</v>
      </c>
      <c r="AU339" s="200" t="s">
        <v>84</v>
      </c>
      <c r="AV339" s="15" t="s">
        <v>189</v>
      </c>
      <c r="AW339" s="15" t="s">
        <v>28</v>
      </c>
      <c r="AX339" s="15" t="s">
        <v>79</v>
      </c>
      <c r="AY339" s="200" t="s">
        <v>182</v>
      </c>
    </row>
    <row r="340" customHeight="1" ht="21" customFormat="1" s="2">
      <c r="A340" s="33"/>
      <c r="B340" s="167"/>
      <c r="C340" s="168" t="s">
        <v>440</v>
      </c>
      <c r="D340" s="168" t="s">
        <v>185</v>
      </c>
      <c r="E340" s="169" t="s">
        <v>752</v>
      </c>
      <c r="F340" s="170" t="s">
        <v>753</v>
      </c>
      <c r="G340" s="171" t="s">
        <v>305</v>
      </c>
      <c r="H340" s="172">
        <v>121.35</v>
      </c>
      <c r="I340" s="173"/>
      <c r="J340" s="172">
        <f>ROUND(I340*H340,3)</f>
        <v>0</v>
      </c>
      <c r="K340" s="174"/>
      <c r="L340" s="34"/>
      <c r="M340" s="175" t="s">
        <v>1</v>
      </c>
      <c r="N340" s="176" t="s">
        <v>38</v>
      </c>
      <c r="O340" s="59"/>
      <c r="P340" s="177">
        <f>O340*H340</f>
        <v>0</v>
      </c>
      <c r="Q340" s="177">
        <v>8.16E-3</v>
      </c>
      <c r="R340" s="177">
        <f>Q340*H340</f>
        <v>0.990216</v>
      </c>
      <c r="S340" s="177">
        <v>0</v>
      </c>
      <c r="T340" s="178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79" t="s">
        <v>189</v>
      </c>
      <c r="AT340" s="179" t="s">
        <v>185</v>
      </c>
      <c r="AU340" s="179" t="s">
        <v>84</v>
      </c>
      <c r="AY340" s="18" t="s">
        <v>182</v>
      </c>
      <c r="BE340" s="180">
        <f>IF(N340="základná",J340,0)</f>
        <v>0</v>
      </c>
      <c r="BF340" s="180">
        <f>IF(N340="znížená",J340,0)</f>
        <v>0</v>
      </c>
      <c r="BG340" s="180">
        <f>IF(N340="zákl. prenesená",J340,0)</f>
        <v>0</v>
      </c>
      <c r="BH340" s="180">
        <f>IF(N340="zníž. prenesená",J340,0)</f>
        <v>0</v>
      </c>
      <c r="BI340" s="180">
        <f>IF(N340="nulová",J340,0)</f>
        <v>0</v>
      </c>
      <c r="BJ340" s="18" t="s">
        <v>84</v>
      </c>
      <c r="BK340" s="181">
        <f>ROUND(I340*H340,3)</f>
        <v>0</v>
      </c>
      <c r="BL340" s="18" t="s">
        <v>189</v>
      </c>
      <c r="BM340" s="179" t="s">
        <v>754</v>
      </c>
    </row>
    <row r="341" ht="11" customFormat="1" s="13">
      <c r="B341" s="182"/>
      <c r="D341" s="183" t="s">
        <v>191</v>
      </c>
      <c r="E341" s="184" t="s">
        <v>1</v>
      </c>
      <c r="F341" s="185" t="s">
        <v>755</v>
      </c>
      <c r="H341" s="186">
        <v>18.12</v>
      </c>
      <c r="I341" s="187"/>
      <c r="L341" s="182"/>
      <c r="M341" s="188"/>
      <c r="N341" s="189"/>
      <c r="O341" s="189"/>
      <c r="P341" s="189"/>
      <c r="Q341" s="189"/>
      <c r="R341" s="189"/>
      <c r="S341" s="189"/>
      <c r="T341" s="190"/>
      <c r="AT341" s="184" t="s">
        <v>191</v>
      </c>
      <c r="AU341" s="184" t="s">
        <v>84</v>
      </c>
      <c r="AV341" s="13" t="s">
        <v>84</v>
      </c>
      <c r="AW341" s="13" t="s">
        <v>28</v>
      </c>
      <c r="AX341" s="13" t="s">
        <v>72</v>
      </c>
      <c r="AY341" s="184" t="s">
        <v>182</v>
      </c>
    </row>
    <row r="342" ht="11" customFormat="1" s="14">
      <c r="B342" s="191"/>
      <c r="D342" s="183" t="s">
        <v>191</v>
      </c>
      <c r="E342" s="192" t="s">
        <v>1</v>
      </c>
      <c r="F342" s="193" t="s">
        <v>756</v>
      </c>
      <c r="H342" s="194">
        <v>18.12</v>
      </c>
      <c r="I342" s="195"/>
      <c r="L342" s="191"/>
      <c r="M342" s="196"/>
      <c r="N342" s="197"/>
      <c r="O342" s="197"/>
      <c r="P342" s="197"/>
      <c r="Q342" s="197"/>
      <c r="R342" s="197"/>
      <c r="S342" s="197"/>
      <c r="T342" s="198"/>
      <c r="AT342" s="192" t="s">
        <v>191</v>
      </c>
      <c r="AU342" s="192" t="s">
        <v>84</v>
      </c>
      <c r="AV342" s="14" t="s">
        <v>89</v>
      </c>
      <c r="AW342" s="14" t="s">
        <v>28</v>
      </c>
      <c r="AX342" s="14" t="s">
        <v>72</v>
      </c>
      <c r="AY342" s="192" t="s">
        <v>182</v>
      </c>
    </row>
    <row r="343" ht="11" customFormat="1" s="13">
      <c r="B343" s="182"/>
      <c r="D343" s="183" t="s">
        <v>191</v>
      </c>
      <c r="E343" s="184" t="s">
        <v>1</v>
      </c>
      <c r="F343" s="185" t="s">
        <v>757</v>
      </c>
      <c r="H343" s="186">
        <v>10.25</v>
      </c>
      <c r="I343" s="187"/>
      <c r="L343" s="182"/>
      <c r="M343" s="188"/>
      <c r="N343" s="189"/>
      <c r="O343" s="189"/>
      <c r="P343" s="189"/>
      <c r="Q343" s="189"/>
      <c r="R343" s="189"/>
      <c r="S343" s="189"/>
      <c r="T343" s="190"/>
      <c r="AT343" s="184" t="s">
        <v>191</v>
      </c>
      <c r="AU343" s="184" t="s">
        <v>84</v>
      </c>
      <c r="AV343" s="13" t="s">
        <v>84</v>
      </c>
      <c r="AW343" s="13" t="s">
        <v>28</v>
      </c>
      <c r="AX343" s="13" t="s">
        <v>72</v>
      </c>
      <c r="AY343" s="184" t="s">
        <v>182</v>
      </c>
    </row>
    <row r="344" ht="11" customFormat="1" s="14">
      <c r="B344" s="191"/>
      <c r="D344" s="183" t="s">
        <v>191</v>
      </c>
      <c r="E344" s="192" t="s">
        <v>1</v>
      </c>
      <c r="F344" s="193" t="s">
        <v>758</v>
      </c>
      <c r="H344" s="194">
        <v>10.25</v>
      </c>
      <c r="I344" s="195"/>
      <c r="L344" s="191"/>
      <c r="M344" s="196"/>
      <c r="N344" s="197"/>
      <c r="O344" s="197"/>
      <c r="P344" s="197"/>
      <c r="Q344" s="197"/>
      <c r="R344" s="197"/>
      <c r="S344" s="197"/>
      <c r="T344" s="198"/>
      <c r="AT344" s="192" t="s">
        <v>191</v>
      </c>
      <c r="AU344" s="192" t="s">
        <v>84</v>
      </c>
      <c r="AV344" s="14" t="s">
        <v>89</v>
      </c>
      <c r="AW344" s="14" t="s">
        <v>28</v>
      </c>
      <c r="AX344" s="14" t="s">
        <v>72</v>
      </c>
      <c r="AY344" s="192" t="s">
        <v>182</v>
      </c>
    </row>
    <row r="345" ht="11" customFormat="1" s="13">
      <c r="B345" s="182"/>
      <c r="D345" s="183" t="s">
        <v>191</v>
      </c>
      <c r="E345" s="184" t="s">
        <v>1</v>
      </c>
      <c r="F345" s="185" t="s">
        <v>757</v>
      </c>
      <c r="H345" s="186">
        <v>10.25</v>
      </c>
      <c r="I345" s="187"/>
      <c r="L345" s="182"/>
      <c r="M345" s="188"/>
      <c r="N345" s="189"/>
      <c r="O345" s="189"/>
      <c r="P345" s="189"/>
      <c r="Q345" s="189"/>
      <c r="R345" s="189"/>
      <c r="S345" s="189"/>
      <c r="T345" s="190"/>
      <c r="AT345" s="184" t="s">
        <v>191</v>
      </c>
      <c r="AU345" s="184" t="s">
        <v>84</v>
      </c>
      <c r="AV345" s="13" t="s">
        <v>84</v>
      </c>
      <c r="AW345" s="13" t="s">
        <v>28</v>
      </c>
      <c r="AX345" s="13" t="s">
        <v>72</v>
      </c>
      <c r="AY345" s="184" t="s">
        <v>182</v>
      </c>
    </row>
    <row r="346" ht="11" customFormat="1" s="14">
      <c r="B346" s="191"/>
      <c r="D346" s="183" t="s">
        <v>191</v>
      </c>
      <c r="E346" s="192" t="s">
        <v>1</v>
      </c>
      <c r="F346" s="193" t="s">
        <v>759</v>
      </c>
      <c r="H346" s="194">
        <v>10.25</v>
      </c>
      <c r="I346" s="195"/>
      <c r="L346" s="191"/>
      <c r="M346" s="196"/>
      <c r="N346" s="197"/>
      <c r="O346" s="197"/>
      <c r="P346" s="197"/>
      <c r="Q346" s="197"/>
      <c r="R346" s="197"/>
      <c r="S346" s="197"/>
      <c r="T346" s="198"/>
      <c r="AT346" s="192" t="s">
        <v>191</v>
      </c>
      <c r="AU346" s="192" t="s">
        <v>84</v>
      </c>
      <c r="AV346" s="14" t="s">
        <v>89</v>
      </c>
      <c r="AW346" s="14" t="s">
        <v>28</v>
      </c>
      <c r="AX346" s="14" t="s">
        <v>72</v>
      </c>
      <c r="AY346" s="192" t="s">
        <v>182</v>
      </c>
    </row>
    <row r="347" ht="11" customFormat="1" s="13">
      <c r="B347" s="182"/>
      <c r="D347" s="183" t="s">
        <v>191</v>
      </c>
      <c r="E347" s="184" t="s">
        <v>1</v>
      </c>
      <c r="F347" s="185" t="s">
        <v>757</v>
      </c>
      <c r="H347" s="186">
        <v>10.25</v>
      </c>
      <c r="I347" s="187"/>
      <c r="L347" s="182"/>
      <c r="M347" s="188"/>
      <c r="N347" s="189"/>
      <c r="O347" s="189"/>
      <c r="P347" s="189"/>
      <c r="Q347" s="189"/>
      <c r="R347" s="189"/>
      <c r="S347" s="189"/>
      <c r="T347" s="190"/>
      <c r="AT347" s="184" t="s">
        <v>191</v>
      </c>
      <c r="AU347" s="184" t="s">
        <v>84</v>
      </c>
      <c r="AV347" s="13" t="s">
        <v>84</v>
      </c>
      <c r="AW347" s="13" t="s">
        <v>28</v>
      </c>
      <c r="AX347" s="13" t="s">
        <v>72</v>
      </c>
      <c r="AY347" s="184" t="s">
        <v>182</v>
      </c>
    </row>
    <row r="348" ht="11" customFormat="1" s="14">
      <c r="B348" s="191"/>
      <c r="D348" s="183" t="s">
        <v>191</v>
      </c>
      <c r="E348" s="192" t="s">
        <v>1</v>
      </c>
      <c r="F348" s="193" t="s">
        <v>760</v>
      </c>
      <c r="H348" s="194">
        <v>10.25</v>
      </c>
      <c r="I348" s="195"/>
      <c r="L348" s="191"/>
      <c r="M348" s="196"/>
      <c r="N348" s="197"/>
      <c r="O348" s="197"/>
      <c r="P348" s="197"/>
      <c r="Q348" s="197"/>
      <c r="R348" s="197"/>
      <c r="S348" s="197"/>
      <c r="T348" s="198"/>
      <c r="AT348" s="192" t="s">
        <v>191</v>
      </c>
      <c r="AU348" s="192" t="s">
        <v>84</v>
      </c>
      <c r="AV348" s="14" t="s">
        <v>89</v>
      </c>
      <c r="AW348" s="14" t="s">
        <v>28</v>
      </c>
      <c r="AX348" s="14" t="s">
        <v>72</v>
      </c>
      <c r="AY348" s="192" t="s">
        <v>182</v>
      </c>
    </row>
    <row r="349" ht="11" customFormat="1" s="13">
      <c r="B349" s="182"/>
      <c r="D349" s="183" t="s">
        <v>191</v>
      </c>
      <c r="E349" s="184" t="s">
        <v>1</v>
      </c>
      <c r="F349" s="185" t="s">
        <v>755</v>
      </c>
      <c r="H349" s="186">
        <v>18.12</v>
      </c>
      <c r="I349" s="187"/>
      <c r="L349" s="182"/>
      <c r="M349" s="188"/>
      <c r="N349" s="189"/>
      <c r="O349" s="189"/>
      <c r="P349" s="189"/>
      <c r="Q349" s="189"/>
      <c r="R349" s="189"/>
      <c r="S349" s="189"/>
      <c r="T349" s="190"/>
      <c r="AT349" s="184" t="s">
        <v>191</v>
      </c>
      <c r="AU349" s="184" t="s">
        <v>84</v>
      </c>
      <c r="AV349" s="13" t="s">
        <v>84</v>
      </c>
      <c r="AW349" s="13" t="s">
        <v>28</v>
      </c>
      <c r="AX349" s="13" t="s">
        <v>72</v>
      </c>
      <c r="AY349" s="184" t="s">
        <v>182</v>
      </c>
    </row>
    <row r="350" ht="11" customFormat="1" s="14">
      <c r="B350" s="191"/>
      <c r="D350" s="183" t="s">
        <v>191</v>
      </c>
      <c r="E350" s="192" t="s">
        <v>1</v>
      </c>
      <c r="F350" s="193" t="s">
        <v>761</v>
      </c>
      <c r="H350" s="194">
        <v>18.12</v>
      </c>
      <c r="I350" s="195"/>
      <c r="L350" s="191"/>
      <c r="M350" s="196"/>
      <c r="N350" s="197"/>
      <c r="O350" s="197"/>
      <c r="P350" s="197"/>
      <c r="Q350" s="197"/>
      <c r="R350" s="197"/>
      <c r="S350" s="197"/>
      <c r="T350" s="198"/>
      <c r="AT350" s="192" t="s">
        <v>191</v>
      </c>
      <c r="AU350" s="192" t="s">
        <v>84</v>
      </c>
      <c r="AV350" s="14" t="s">
        <v>89</v>
      </c>
      <c r="AW350" s="14" t="s">
        <v>28</v>
      </c>
      <c r="AX350" s="14" t="s">
        <v>72</v>
      </c>
      <c r="AY350" s="192" t="s">
        <v>182</v>
      </c>
    </row>
    <row r="351" ht="11" customFormat="1" s="13">
      <c r="B351" s="182"/>
      <c r="D351" s="183" t="s">
        <v>191</v>
      </c>
      <c r="E351" s="184" t="s">
        <v>1</v>
      </c>
      <c r="F351" s="185" t="s">
        <v>755</v>
      </c>
      <c r="H351" s="186">
        <v>18.12</v>
      </c>
      <c r="I351" s="187"/>
      <c r="L351" s="182"/>
      <c r="M351" s="188"/>
      <c r="N351" s="189"/>
      <c r="O351" s="189"/>
      <c r="P351" s="189"/>
      <c r="Q351" s="189"/>
      <c r="R351" s="189"/>
      <c r="S351" s="189"/>
      <c r="T351" s="190"/>
      <c r="AT351" s="184" t="s">
        <v>191</v>
      </c>
      <c r="AU351" s="184" t="s">
        <v>84</v>
      </c>
      <c r="AV351" s="13" t="s">
        <v>84</v>
      </c>
      <c r="AW351" s="13" t="s">
        <v>28</v>
      </c>
      <c r="AX351" s="13" t="s">
        <v>72</v>
      </c>
      <c r="AY351" s="184" t="s">
        <v>182</v>
      </c>
    </row>
    <row r="352" ht="11" customFormat="1" s="14">
      <c r="B352" s="191"/>
      <c r="D352" s="183" t="s">
        <v>191</v>
      </c>
      <c r="E352" s="192" t="s">
        <v>1</v>
      </c>
      <c r="F352" s="193" t="s">
        <v>762</v>
      </c>
      <c r="H352" s="194">
        <v>18.12</v>
      </c>
      <c r="I352" s="195"/>
      <c r="L352" s="191"/>
      <c r="M352" s="196"/>
      <c r="N352" s="197"/>
      <c r="O352" s="197"/>
      <c r="P352" s="197"/>
      <c r="Q352" s="197"/>
      <c r="R352" s="197"/>
      <c r="S352" s="197"/>
      <c r="T352" s="198"/>
      <c r="AT352" s="192" t="s">
        <v>191</v>
      </c>
      <c r="AU352" s="192" t="s">
        <v>84</v>
      </c>
      <c r="AV352" s="14" t="s">
        <v>89</v>
      </c>
      <c r="AW352" s="14" t="s">
        <v>28</v>
      </c>
      <c r="AX352" s="14" t="s">
        <v>72</v>
      </c>
      <c r="AY352" s="192" t="s">
        <v>182</v>
      </c>
    </row>
    <row r="353" ht="11" customFormat="1" s="13">
      <c r="B353" s="182"/>
      <c r="D353" s="183" t="s">
        <v>191</v>
      </c>
      <c r="E353" s="184" t="s">
        <v>1</v>
      </c>
      <c r="F353" s="185" t="s">
        <v>755</v>
      </c>
      <c r="H353" s="186">
        <v>18.12</v>
      </c>
      <c r="I353" s="187"/>
      <c r="L353" s="182"/>
      <c r="M353" s="188"/>
      <c r="N353" s="189"/>
      <c r="O353" s="189"/>
      <c r="P353" s="189"/>
      <c r="Q353" s="189"/>
      <c r="R353" s="189"/>
      <c r="S353" s="189"/>
      <c r="T353" s="190"/>
      <c r="AT353" s="184" t="s">
        <v>191</v>
      </c>
      <c r="AU353" s="184" t="s">
        <v>84</v>
      </c>
      <c r="AV353" s="13" t="s">
        <v>84</v>
      </c>
      <c r="AW353" s="13" t="s">
        <v>28</v>
      </c>
      <c r="AX353" s="13" t="s">
        <v>72</v>
      </c>
      <c r="AY353" s="184" t="s">
        <v>182</v>
      </c>
    </row>
    <row r="354" ht="11" customFormat="1" s="14">
      <c r="B354" s="191"/>
      <c r="D354" s="183" t="s">
        <v>191</v>
      </c>
      <c r="E354" s="192" t="s">
        <v>1</v>
      </c>
      <c r="F354" s="193" t="s">
        <v>763</v>
      </c>
      <c r="H354" s="194">
        <v>18.12</v>
      </c>
      <c r="I354" s="195"/>
      <c r="L354" s="191"/>
      <c r="M354" s="196"/>
      <c r="N354" s="197"/>
      <c r="O354" s="197"/>
      <c r="P354" s="197"/>
      <c r="Q354" s="197"/>
      <c r="R354" s="197"/>
      <c r="S354" s="197"/>
      <c r="T354" s="198"/>
      <c r="AT354" s="192" t="s">
        <v>191</v>
      </c>
      <c r="AU354" s="192" t="s">
        <v>84</v>
      </c>
      <c r="AV354" s="14" t="s">
        <v>89</v>
      </c>
      <c r="AW354" s="14" t="s">
        <v>28</v>
      </c>
      <c r="AX354" s="14" t="s">
        <v>72</v>
      </c>
      <c r="AY354" s="192" t="s">
        <v>182</v>
      </c>
    </row>
    <row r="355" ht="11" customFormat="1" s="13">
      <c r="B355" s="182"/>
      <c r="D355" s="183" t="s">
        <v>191</v>
      </c>
      <c r="E355" s="184" t="s">
        <v>1</v>
      </c>
      <c r="F355" s="185" t="s">
        <v>755</v>
      </c>
      <c r="H355" s="186">
        <v>18.12</v>
      </c>
      <c r="I355" s="187"/>
      <c r="L355" s="182"/>
      <c r="M355" s="188"/>
      <c r="N355" s="189"/>
      <c r="O355" s="189"/>
      <c r="P355" s="189"/>
      <c r="Q355" s="189"/>
      <c r="R355" s="189"/>
      <c r="S355" s="189"/>
      <c r="T355" s="190"/>
      <c r="AT355" s="184" t="s">
        <v>191</v>
      </c>
      <c r="AU355" s="184" t="s">
        <v>84</v>
      </c>
      <c r="AV355" s="13" t="s">
        <v>84</v>
      </c>
      <c r="AW355" s="13" t="s">
        <v>28</v>
      </c>
      <c r="AX355" s="13" t="s">
        <v>72</v>
      </c>
      <c r="AY355" s="184" t="s">
        <v>182</v>
      </c>
    </row>
    <row r="356" ht="11" customFormat="1" s="14">
      <c r="B356" s="191"/>
      <c r="D356" s="183" t="s">
        <v>191</v>
      </c>
      <c r="E356" s="192" t="s">
        <v>1</v>
      </c>
      <c r="F356" s="193" t="s">
        <v>764</v>
      </c>
      <c r="H356" s="194">
        <v>18.12</v>
      </c>
      <c r="I356" s="195"/>
      <c r="L356" s="191"/>
      <c r="M356" s="196"/>
      <c r="N356" s="197"/>
      <c r="O356" s="197"/>
      <c r="P356" s="197"/>
      <c r="Q356" s="197"/>
      <c r="R356" s="197"/>
      <c r="S356" s="197"/>
      <c r="T356" s="198"/>
      <c r="AT356" s="192" t="s">
        <v>191</v>
      </c>
      <c r="AU356" s="192" t="s">
        <v>84</v>
      </c>
      <c r="AV356" s="14" t="s">
        <v>89</v>
      </c>
      <c r="AW356" s="14" t="s">
        <v>28</v>
      </c>
      <c r="AX356" s="14" t="s">
        <v>72</v>
      </c>
      <c r="AY356" s="192" t="s">
        <v>182</v>
      </c>
    </row>
    <row r="357" ht="11" customFormat="1" s="15">
      <c r="B357" s="199"/>
      <c r="D357" s="183" t="s">
        <v>191</v>
      </c>
      <c r="E357" s="200" t="s">
        <v>1</v>
      </c>
      <c r="F357" s="201" t="s">
        <v>251</v>
      </c>
      <c r="H357" s="202">
        <v>121.35000000000002</v>
      </c>
      <c r="I357" s="203"/>
      <c r="L357" s="199"/>
      <c r="M357" s="204"/>
      <c r="N357" s="205"/>
      <c r="O357" s="205"/>
      <c r="P357" s="205"/>
      <c r="Q357" s="205"/>
      <c r="R357" s="205"/>
      <c r="S357" s="205"/>
      <c r="T357" s="206"/>
      <c r="AT357" s="200" t="s">
        <v>191</v>
      </c>
      <c r="AU357" s="200" t="s">
        <v>84</v>
      </c>
      <c r="AV357" s="15" t="s">
        <v>189</v>
      </c>
      <c r="AW357" s="15" t="s">
        <v>28</v>
      </c>
      <c r="AX357" s="15" t="s">
        <v>79</v>
      </c>
      <c r="AY357" s="200" t="s">
        <v>182</v>
      </c>
    </row>
    <row r="358" customHeight="1" ht="21" customFormat="1" s="2">
      <c r="A358" s="33"/>
      <c r="B358" s="167"/>
      <c r="C358" s="168" t="s">
        <v>445</v>
      </c>
      <c r="D358" s="168" t="s">
        <v>185</v>
      </c>
      <c r="E358" s="169" t="s">
        <v>765</v>
      </c>
      <c r="F358" s="170" t="s">
        <v>766</v>
      </c>
      <c r="G358" s="171" t="s">
        <v>327</v>
      </c>
      <c r="H358" s="172">
        <v>16</v>
      </c>
      <c r="I358" s="173"/>
      <c r="J358" s="172">
        <f>ROUND(I358*H358,3)</f>
        <v>0</v>
      </c>
      <c r="K358" s="174"/>
      <c r="L358" s="34"/>
      <c r="M358" s="175" t="s">
        <v>1</v>
      </c>
      <c r="N358" s="176" t="s">
        <v>38</v>
      </c>
      <c r="O358" s="59"/>
      <c r="P358" s="177">
        <f>O358*H358</f>
        <v>0</v>
      </c>
      <c r="Q358" s="177">
        <v>3.964E-2</v>
      </c>
      <c r="R358" s="177">
        <f>Q358*H358</f>
        <v>0.63424</v>
      </c>
      <c r="S358" s="177">
        <v>0</v>
      </c>
      <c r="T358" s="178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79" t="s">
        <v>189</v>
      </c>
      <c r="AT358" s="179" t="s">
        <v>185</v>
      </c>
      <c r="AU358" s="179" t="s">
        <v>84</v>
      </c>
      <c r="AY358" s="18" t="s">
        <v>182</v>
      </c>
      <c r="BE358" s="180">
        <f>IF(N358="základná",J358,0)</f>
        <v>0</v>
      </c>
      <c r="BF358" s="180">
        <f>IF(N358="znížená",J358,0)</f>
        <v>0</v>
      </c>
      <c r="BG358" s="180">
        <f>IF(N358="zákl. prenesená",J358,0)</f>
        <v>0</v>
      </c>
      <c r="BH358" s="180">
        <f>IF(N358="zníž. prenesená",J358,0)</f>
        <v>0</v>
      </c>
      <c r="BI358" s="180">
        <f>IF(N358="nulová",J358,0)</f>
        <v>0</v>
      </c>
      <c r="BJ358" s="18" t="s">
        <v>84</v>
      </c>
      <c r="BK358" s="181">
        <f>ROUND(I358*H358,3)</f>
        <v>0</v>
      </c>
      <c r="BL358" s="18" t="s">
        <v>189</v>
      </c>
      <c r="BM358" s="179" t="s">
        <v>767</v>
      </c>
    </row>
    <row r="359" customHeight="1" ht="16" customFormat="1" s="2">
      <c r="A359" s="33"/>
      <c r="B359" s="167"/>
      <c r="C359" s="217" t="s">
        <v>449</v>
      </c>
      <c r="D359" s="217" t="s">
        <v>602</v>
      </c>
      <c r="E359" s="218" t="s">
        <v>768</v>
      </c>
      <c r="F359" s="219" t="s">
        <v>769</v>
      </c>
      <c r="G359" s="220" t="s">
        <v>327</v>
      </c>
      <c r="H359" s="221">
        <v>16</v>
      </c>
      <c r="I359" s="222"/>
      <c r="J359" s="221">
        <f>ROUND(I359*H359,3)</f>
        <v>0</v>
      </c>
      <c r="K359" s="223"/>
      <c r="L359" s="224"/>
      <c r="M359" s="225" t="s">
        <v>1</v>
      </c>
      <c r="N359" s="226" t="s">
        <v>38</v>
      </c>
      <c r="O359" s="59"/>
      <c r="P359" s="177">
        <f>O359*H359</f>
        <v>0</v>
      </c>
      <c r="Q359" s="177">
        <v>1.4E-2</v>
      </c>
      <c r="R359" s="177">
        <f>Q359*H359</f>
        <v>0.224</v>
      </c>
      <c r="S359" s="177">
        <v>0</v>
      </c>
      <c r="T359" s="178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79" t="s">
        <v>366</v>
      </c>
      <c r="AT359" s="179" t="s">
        <v>602</v>
      </c>
      <c r="AU359" s="179" t="s">
        <v>84</v>
      </c>
      <c r="AY359" s="18" t="s">
        <v>182</v>
      </c>
      <c r="BE359" s="180">
        <f>IF(N359="základná",J359,0)</f>
        <v>0</v>
      </c>
      <c r="BF359" s="180">
        <f>IF(N359="znížená",J359,0)</f>
        <v>0</v>
      </c>
      <c r="BG359" s="180">
        <f>IF(N359="zákl. prenesená",J359,0)</f>
        <v>0</v>
      </c>
      <c r="BH359" s="180">
        <f>IF(N359="zníž. prenesená",J359,0)</f>
        <v>0</v>
      </c>
      <c r="BI359" s="180">
        <f>IF(N359="nulová",J359,0)</f>
        <v>0</v>
      </c>
      <c r="BJ359" s="18" t="s">
        <v>84</v>
      </c>
      <c r="BK359" s="181">
        <f>ROUND(I359*H359,3)</f>
        <v>0</v>
      </c>
      <c r="BL359" s="18" t="s">
        <v>189</v>
      </c>
      <c r="BM359" s="179" t="s">
        <v>770</v>
      </c>
    </row>
    <row r="360" customHeight="1" ht="22" customFormat="1" s="12">
      <c r="B360" s="154"/>
      <c r="D360" s="155" t="s">
        <v>71</v>
      </c>
      <c r="E360" s="165" t="s">
        <v>183</v>
      </c>
      <c r="F360" s="165" t="s">
        <v>184</v>
      </c>
      <c r="I360" s="157"/>
      <c r="J360" s="166">
        <f>BK360</f>
        <v>0</v>
      </c>
      <c r="L360" s="154"/>
      <c r="M360" s="159"/>
      <c r="N360" s="160"/>
      <c r="O360" s="160"/>
      <c r="P360" s="161">
        <f>SUM(P361:P369)</f>
        <v>0</v>
      </c>
      <c r="Q360" s="160"/>
      <c r="R360" s="161">
        <f>SUM(R361:R369)</f>
        <v>3.3821166</v>
      </c>
      <c r="S360" s="160"/>
      <c r="T360" s="162">
        <f>SUM(T361:T369)</f>
        <v>0</v>
      </c>
      <c r="AR360" s="155" t="s">
        <v>79</v>
      </c>
      <c r="AT360" s="163" t="s">
        <v>71</v>
      </c>
      <c r="AU360" s="163" t="s">
        <v>79</v>
      </c>
      <c r="AY360" s="155" t="s">
        <v>182</v>
      </c>
      <c r="BK360" s="164">
        <f>SUM(BK361:BK369)</f>
        <v>0</v>
      </c>
    </row>
    <row r="361" customHeight="1" ht="21" customFormat="1" s="2">
      <c r="A361" s="33"/>
      <c r="B361" s="167"/>
      <c r="C361" s="168" t="s">
        <v>454</v>
      </c>
      <c r="D361" s="168" t="s">
        <v>185</v>
      </c>
      <c r="E361" s="169" t="s">
        <v>771</v>
      </c>
      <c r="F361" s="170" t="s">
        <v>772</v>
      </c>
      <c r="G361" s="171" t="s">
        <v>305</v>
      </c>
      <c r="H361" s="172">
        <v>1622.73</v>
      </c>
      <c r="I361" s="173"/>
      <c r="J361" s="172">
        <f>ROUND(I361*H361,3)</f>
        <v>0</v>
      </c>
      <c r="K361" s="174"/>
      <c r="L361" s="34"/>
      <c r="M361" s="175" t="s">
        <v>1</v>
      </c>
      <c r="N361" s="176" t="s">
        <v>38</v>
      </c>
      <c r="O361" s="59"/>
      <c r="P361" s="177">
        <f>O361*H361</f>
        <v>0</v>
      </c>
      <c r="Q361" s="177">
        <v>1.92E-3</v>
      </c>
      <c r="R361" s="177">
        <f>Q361*H361</f>
        <v>3.1156416</v>
      </c>
      <c r="S361" s="177">
        <v>0</v>
      </c>
      <c r="T361" s="178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79" t="s">
        <v>189</v>
      </c>
      <c r="AT361" s="179" t="s">
        <v>185</v>
      </c>
      <c r="AU361" s="179" t="s">
        <v>84</v>
      </c>
      <c r="AY361" s="18" t="s">
        <v>182</v>
      </c>
      <c r="BE361" s="180">
        <f>IF(N361="základná",J361,0)</f>
        <v>0</v>
      </c>
      <c r="BF361" s="180">
        <f>IF(N361="znížená",J361,0)</f>
        <v>0</v>
      </c>
      <c r="BG361" s="180">
        <f>IF(N361="zákl. prenesená",J361,0)</f>
        <v>0</v>
      </c>
      <c r="BH361" s="180">
        <f>IF(N361="zníž. prenesená",J361,0)</f>
        <v>0</v>
      </c>
      <c r="BI361" s="180">
        <f>IF(N361="nulová",J361,0)</f>
        <v>0</v>
      </c>
      <c r="BJ361" s="18" t="s">
        <v>84</v>
      </c>
      <c r="BK361" s="181">
        <f>ROUND(I361*H361,3)</f>
        <v>0</v>
      </c>
      <c r="BL361" s="18" t="s">
        <v>189</v>
      </c>
      <c r="BM361" s="179" t="s">
        <v>773</v>
      </c>
    </row>
    <row r="362" ht="11" customFormat="1" s="13">
      <c r="B362" s="182"/>
      <c r="D362" s="183" t="s">
        <v>191</v>
      </c>
      <c r="E362" s="184" t="s">
        <v>1</v>
      </c>
      <c r="F362" s="185" t="s">
        <v>774</v>
      </c>
      <c r="H362" s="186">
        <v>96.8</v>
      </c>
      <c r="I362" s="187"/>
      <c r="L362" s="182"/>
      <c r="M362" s="188"/>
      <c r="N362" s="189"/>
      <c r="O362" s="189"/>
      <c r="P362" s="189"/>
      <c r="Q362" s="189"/>
      <c r="R362" s="189"/>
      <c r="S362" s="189"/>
      <c r="T362" s="190"/>
      <c r="AT362" s="184" t="s">
        <v>191</v>
      </c>
      <c r="AU362" s="184" t="s">
        <v>84</v>
      </c>
      <c r="AV362" s="13" t="s">
        <v>84</v>
      </c>
      <c r="AW362" s="13" t="s">
        <v>28</v>
      </c>
      <c r="AX362" s="13" t="s">
        <v>72</v>
      </c>
      <c r="AY362" s="184" t="s">
        <v>182</v>
      </c>
    </row>
    <row r="363" ht="11" customFormat="1" s="14">
      <c r="B363" s="191"/>
      <c r="D363" s="183" t="s">
        <v>191</v>
      </c>
      <c r="E363" s="192" t="s">
        <v>1</v>
      </c>
      <c r="F363" s="193" t="s">
        <v>775</v>
      </c>
      <c r="H363" s="194">
        <v>96.8</v>
      </c>
      <c r="I363" s="195"/>
      <c r="L363" s="191"/>
      <c r="M363" s="196"/>
      <c r="N363" s="197"/>
      <c r="O363" s="197"/>
      <c r="P363" s="197"/>
      <c r="Q363" s="197"/>
      <c r="R363" s="197"/>
      <c r="S363" s="197"/>
      <c r="T363" s="198"/>
      <c r="AT363" s="192" t="s">
        <v>191</v>
      </c>
      <c r="AU363" s="192" t="s">
        <v>84</v>
      </c>
      <c r="AV363" s="14" t="s">
        <v>89</v>
      </c>
      <c r="AW363" s="14" t="s">
        <v>28</v>
      </c>
      <c r="AX363" s="14" t="s">
        <v>72</v>
      </c>
      <c r="AY363" s="192" t="s">
        <v>182</v>
      </c>
    </row>
    <row r="364" ht="11" customFormat="1" s="13">
      <c r="B364" s="182"/>
      <c r="D364" s="183" t="s">
        <v>191</v>
      </c>
      <c r="E364" s="184" t="s">
        <v>1</v>
      </c>
      <c r="F364" s="185" t="s">
        <v>776</v>
      </c>
      <c r="H364" s="186">
        <v>203.23</v>
      </c>
      <c r="I364" s="187"/>
      <c r="L364" s="182"/>
      <c r="M364" s="188"/>
      <c r="N364" s="189"/>
      <c r="O364" s="189"/>
      <c r="P364" s="189"/>
      <c r="Q364" s="189"/>
      <c r="R364" s="189"/>
      <c r="S364" s="189"/>
      <c r="T364" s="190"/>
      <c r="AT364" s="184" t="s">
        <v>191</v>
      </c>
      <c r="AU364" s="184" t="s">
        <v>84</v>
      </c>
      <c r="AV364" s="13" t="s">
        <v>84</v>
      </c>
      <c r="AW364" s="13" t="s">
        <v>28</v>
      </c>
      <c r="AX364" s="13" t="s">
        <v>72</v>
      </c>
      <c r="AY364" s="184" t="s">
        <v>182</v>
      </c>
    </row>
    <row r="365" ht="11" customFormat="1" s="14">
      <c r="B365" s="191"/>
      <c r="D365" s="183" t="s">
        <v>191</v>
      </c>
      <c r="E365" s="192" t="s">
        <v>1</v>
      </c>
      <c r="F365" s="193" t="s">
        <v>777</v>
      </c>
      <c r="H365" s="194">
        <v>203.23</v>
      </c>
      <c r="I365" s="195"/>
      <c r="L365" s="191"/>
      <c r="M365" s="196"/>
      <c r="N365" s="197"/>
      <c r="O365" s="197"/>
      <c r="P365" s="197"/>
      <c r="Q365" s="197"/>
      <c r="R365" s="197"/>
      <c r="S365" s="197"/>
      <c r="T365" s="198"/>
      <c r="AT365" s="192" t="s">
        <v>191</v>
      </c>
      <c r="AU365" s="192" t="s">
        <v>84</v>
      </c>
      <c r="AV365" s="14" t="s">
        <v>89</v>
      </c>
      <c r="AW365" s="14" t="s">
        <v>28</v>
      </c>
      <c r="AX365" s="14" t="s">
        <v>72</v>
      </c>
      <c r="AY365" s="192" t="s">
        <v>182</v>
      </c>
    </row>
    <row r="366" ht="11" customFormat="1" s="13">
      <c r="B366" s="182"/>
      <c r="D366" s="183" t="s">
        <v>191</v>
      </c>
      <c r="E366" s="184" t="s">
        <v>1</v>
      </c>
      <c r="F366" s="185" t="s">
        <v>778</v>
      </c>
      <c r="H366" s="186">
        <v>1322.7</v>
      </c>
      <c r="I366" s="187"/>
      <c r="L366" s="182"/>
      <c r="M366" s="188"/>
      <c r="N366" s="189"/>
      <c r="O366" s="189"/>
      <c r="P366" s="189"/>
      <c r="Q366" s="189"/>
      <c r="R366" s="189"/>
      <c r="S366" s="189"/>
      <c r="T366" s="190"/>
      <c r="AT366" s="184" t="s">
        <v>191</v>
      </c>
      <c r="AU366" s="184" t="s">
        <v>84</v>
      </c>
      <c r="AV366" s="13" t="s">
        <v>84</v>
      </c>
      <c r="AW366" s="13" t="s">
        <v>28</v>
      </c>
      <c r="AX366" s="13" t="s">
        <v>72</v>
      </c>
      <c r="AY366" s="184" t="s">
        <v>182</v>
      </c>
    </row>
    <row r="367" ht="11" customFormat="1" s="14">
      <c r="B367" s="191"/>
      <c r="D367" s="183" t="s">
        <v>191</v>
      </c>
      <c r="E367" s="192" t="s">
        <v>1</v>
      </c>
      <c r="F367" s="193" t="s">
        <v>779</v>
      </c>
      <c r="H367" s="194">
        <v>1322.7</v>
      </c>
      <c r="I367" s="195"/>
      <c r="L367" s="191"/>
      <c r="M367" s="196"/>
      <c r="N367" s="197"/>
      <c r="O367" s="197"/>
      <c r="P367" s="197"/>
      <c r="Q367" s="197"/>
      <c r="R367" s="197"/>
      <c r="S367" s="197"/>
      <c r="T367" s="198"/>
      <c r="AT367" s="192" t="s">
        <v>191</v>
      </c>
      <c r="AU367" s="192" t="s">
        <v>84</v>
      </c>
      <c r="AV367" s="14" t="s">
        <v>89</v>
      </c>
      <c r="AW367" s="14" t="s">
        <v>28</v>
      </c>
      <c r="AX367" s="14" t="s">
        <v>72</v>
      </c>
      <c r="AY367" s="192" t="s">
        <v>182</v>
      </c>
    </row>
    <row r="368" ht="11" customFormat="1" s="15">
      <c r="B368" s="199"/>
      <c r="D368" s="183" t="s">
        <v>191</v>
      </c>
      <c r="E368" s="200" t="s">
        <v>1</v>
      </c>
      <c r="F368" s="201" t="s">
        <v>251</v>
      </c>
      <c r="H368" s="202">
        <v>1622.73</v>
      </c>
      <c r="I368" s="203"/>
      <c r="L368" s="199"/>
      <c r="M368" s="204"/>
      <c r="N368" s="205"/>
      <c r="O368" s="205"/>
      <c r="P368" s="205"/>
      <c r="Q368" s="205"/>
      <c r="R368" s="205"/>
      <c r="S368" s="205"/>
      <c r="T368" s="206"/>
      <c r="AT368" s="200" t="s">
        <v>191</v>
      </c>
      <c r="AU368" s="200" t="s">
        <v>84</v>
      </c>
      <c r="AV368" s="15" t="s">
        <v>189</v>
      </c>
      <c r="AW368" s="15" t="s">
        <v>28</v>
      </c>
      <c r="AX368" s="15" t="s">
        <v>79</v>
      </c>
      <c r="AY368" s="200" t="s">
        <v>182</v>
      </c>
    </row>
    <row r="369" customHeight="1" ht="16" customFormat="1" s="2">
      <c r="A369" s="33"/>
      <c r="B369" s="167"/>
      <c r="C369" s="168" t="s">
        <v>458</v>
      </c>
      <c r="D369" s="168" t="s">
        <v>185</v>
      </c>
      <c r="E369" s="169" t="s">
        <v>780</v>
      </c>
      <c r="F369" s="170" t="s">
        <v>781</v>
      </c>
      <c r="G369" s="171" t="s">
        <v>305</v>
      </c>
      <c r="H369" s="172">
        <v>5329.5</v>
      </c>
      <c r="I369" s="173"/>
      <c r="J369" s="172">
        <f>ROUND(I369*H369,3)</f>
        <v>0</v>
      </c>
      <c r="K369" s="174"/>
      <c r="L369" s="34"/>
      <c r="M369" s="175" t="s">
        <v>1</v>
      </c>
      <c r="N369" s="176" t="s">
        <v>38</v>
      </c>
      <c r="O369" s="59"/>
      <c r="P369" s="177">
        <f>O369*H369</f>
        <v>0</v>
      </c>
      <c r="Q369" s="177">
        <v>5E-5</v>
      </c>
      <c r="R369" s="177">
        <f>Q369*H369</f>
        <v>0.266475</v>
      </c>
      <c r="S369" s="177">
        <v>0</v>
      </c>
      <c r="T369" s="178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79" t="s">
        <v>189</v>
      </c>
      <c r="AT369" s="179" t="s">
        <v>185</v>
      </c>
      <c r="AU369" s="179" t="s">
        <v>84</v>
      </c>
      <c r="AY369" s="18" t="s">
        <v>182</v>
      </c>
      <c r="BE369" s="180">
        <f>IF(N369="základná",J369,0)</f>
        <v>0</v>
      </c>
      <c r="BF369" s="180">
        <f>IF(N369="znížená",J369,0)</f>
        <v>0</v>
      </c>
      <c r="BG369" s="180">
        <f>IF(N369="zákl. prenesená",J369,0)</f>
        <v>0</v>
      </c>
      <c r="BH369" s="180">
        <f>IF(N369="zníž. prenesená",J369,0)</f>
        <v>0</v>
      </c>
      <c r="BI369" s="180">
        <f>IF(N369="nulová",J369,0)</f>
        <v>0</v>
      </c>
      <c r="BJ369" s="18" t="s">
        <v>84</v>
      </c>
      <c r="BK369" s="181">
        <f>ROUND(I369*H369,3)</f>
        <v>0</v>
      </c>
      <c r="BL369" s="18" t="s">
        <v>189</v>
      </c>
      <c r="BM369" s="179" t="s">
        <v>782</v>
      </c>
    </row>
    <row r="370" customHeight="1" ht="22" customFormat="1" s="12">
      <c r="B370" s="154"/>
      <c r="D370" s="155" t="s">
        <v>71</v>
      </c>
      <c r="E370" s="165" t="s">
        <v>783</v>
      </c>
      <c r="F370" s="165" t="s">
        <v>784</v>
      </c>
      <c r="I370" s="157"/>
      <c r="J370" s="166">
        <f>BK370</f>
        <v>0</v>
      </c>
      <c r="L370" s="154"/>
      <c r="M370" s="159"/>
      <c r="N370" s="160"/>
      <c r="O370" s="160"/>
      <c r="P370" s="161">
        <f>P371</f>
        <v>0</v>
      </c>
      <c r="Q370" s="160"/>
      <c r="R370" s="161">
        <f>R371</f>
        <v>0</v>
      </c>
      <c r="S370" s="160"/>
      <c r="T370" s="162">
        <f>T371</f>
        <v>0</v>
      </c>
      <c r="AR370" s="155" t="s">
        <v>79</v>
      </c>
      <c r="AT370" s="163" t="s">
        <v>71</v>
      </c>
      <c r="AU370" s="163" t="s">
        <v>79</v>
      </c>
      <c r="AY370" s="155" t="s">
        <v>182</v>
      </c>
      <c r="BK370" s="164">
        <f>BK371</f>
        <v>0</v>
      </c>
    </row>
    <row r="371" customHeight="1" ht="21" customFormat="1" s="2">
      <c r="A371" s="33"/>
      <c r="B371" s="167"/>
      <c r="C371" s="168" t="s">
        <v>463</v>
      </c>
      <c r="D371" s="168" t="s">
        <v>185</v>
      </c>
      <c r="E371" s="169" t="s">
        <v>785</v>
      </c>
      <c r="F371" s="170" t="s">
        <v>786</v>
      </c>
      <c r="G371" s="171" t="s">
        <v>438</v>
      </c>
      <c r="H371" s="172">
        <v>176.194</v>
      </c>
      <c r="I371" s="173"/>
      <c r="J371" s="172">
        <f>ROUND(I371*H371,3)</f>
        <v>0</v>
      </c>
      <c r="K371" s="174"/>
      <c r="L371" s="34"/>
      <c r="M371" s="175" t="s">
        <v>1</v>
      </c>
      <c r="N371" s="176" t="s">
        <v>38</v>
      </c>
      <c r="O371" s="59"/>
      <c r="P371" s="177">
        <f>O371*H371</f>
        <v>0</v>
      </c>
      <c r="Q371" s="177">
        <v>0</v>
      </c>
      <c r="R371" s="177">
        <f>Q371*H371</f>
        <v>0</v>
      </c>
      <c r="S371" s="177">
        <v>0</v>
      </c>
      <c r="T371" s="178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79" t="s">
        <v>189</v>
      </c>
      <c r="AT371" s="179" t="s">
        <v>185</v>
      </c>
      <c r="AU371" s="179" t="s">
        <v>84</v>
      </c>
      <c r="AY371" s="18" t="s">
        <v>182</v>
      </c>
      <c r="BE371" s="180">
        <f>IF(N371="základná",J371,0)</f>
        <v>0</v>
      </c>
      <c r="BF371" s="180">
        <f>IF(N371="znížená",J371,0)</f>
        <v>0</v>
      </c>
      <c r="BG371" s="180">
        <f>IF(N371="zákl. prenesená",J371,0)</f>
        <v>0</v>
      </c>
      <c r="BH371" s="180">
        <f>IF(N371="zníž. prenesená",J371,0)</f>
        <v>0</v>
      </c>
      <c r="BI371" s="180">
        <f>IF(N371="nulová",J371,0)</f>
        <v>0</v>
      </c>
      <c r="BJ371" s="18" t="s">
        <v>84</v>
      </c>
      <c r="BK371" s="181">
        <f>ROUND(I371*H371,3)</f>
        <v>0</v>
      </c>
      <c r="BL371" s="18" t="s">
        <v>189</v>
      </c>
      <c r="BM371" s="179" t="s">
        <v>787</v>
      </c>
    </row>
    <row r="372" customHeight="1" ht="25" customFormat="1" s="12">
      <c r="B372" s="154"/>
      <c r="D372" s="155" t="s">
        <v>71</v>
      </c>
      <c r="E372" s="156" t="s">
        <v>479</v>
      </c>
      <c r="F372" s="156" t="s">
        <v>480</v>
      </c>
      <c r="I372" s="157"/>
      <c r="J372" s="158">
        <f>BK372</f>
        <v>0</v>
      </c>
      <c r="L372" s="154"/>
      <c r="M372" s="159"/>
      <c r="N372" s="160"/>
      <c r="O372" s="160"/>
      <c r="P372" s="161">
        <f>P373+P443+P473+P495+P550+P586+P612+P677+P710+P795+P838</f>
        <v>0</v>
      </c>
      <c r="Q372" s="160"/>
      <c r="R372" s="161">
        <f>R373+R443+R473+R495+R550+R586+R612+R677+R710+R795+R838</f>
        <v>77.487276036</v>
      </c>
      <c r="S372" s="160"/>
      <c r="T372" s="162">
        <f>T373+T443+T473+T495+T550+T586+T612+T677+T710+T795+T838</f>
        <v>0</v>
      </c>
      <c r="AR372" s="155" t="s">
        <v>84</v>
      </c>
      <c r="AT372" s="163" t="s">
        <v>71</v>
      </c>
      <c r="AU372" s="163" t="s">
        <v>72</v>
      </c>
      <c r="AY372" s="155" t="s">
        <v>182</v>
      </c>
      <c r="BK372" s="164">
        <f>BK373+BK443+BK473+BK495+BK550+BK586+BK612+BK677+BK710+BK795+BK838</f>
        <v>0</v>
      </c>
    </row>
    <row r="373" customHeight="1" ht="22" customFormat="1" s="12">
      <c r="B373" s="154"/>
      <c r="D373" s="155" t="s">
        <v>71</v>
      </c>
      <c r="E373" s="165" t="s">
        <v>788</v>
      </c>
      <c r="F373" s="165" t="s">
        <v>789</v>
      </c>
      <c r="I373" s="157"/>
      <c r="J373" s="166">
        <f>BK373</f>
        <v>0</v>
      </c>
      <c r="L373" s="154"/>
      <c r="M373" s="159"/>
      <c r="N373" s="160"/>
      <c r="O373" s="160"/>
      <c r="P373" s="161">
        <f>SUM(P374:P442)</f>
        <v>0</v>
      </c>
      <c r="Q373" s="160"/>
      <c r="R373" s="161">
        <f>SUM(R374:R442)</f>
        <v>4.365527</v>
      </c>
      <c r="S373" s="160"/>
      <c r="T373" s="162">
        <f>SUM(T374:T442)</f>
        <v>0</v>
      </c>
      <c r="AR373" s="155" t="s">
        <v>84</v>
      </c>
      <c r="AT373" s="163" t="s">
        <v>71</v>
      </c>
      <c r="AU373" s="163" t="s">
        <v>79</v>
      </c>
      <c r="AY373" s="155" t="s">
        <v>182</v>
      </c>
      <c r="BK373" s="164">
        <f>SUM(BK374:BK442)</f>
        <v>0</v>
      </c>
    </row>
    <row r="374" customHeight="1" ht="33" customFormat="1" s="2">
      <c r="A374" s="33"/>
      <c r="B374" s="167"/>
      <c r="C374" s="168" t="s">
        <v>468</v>
      </c>
      <c r="D374" s="168" t="s">
        <v>185</v>
      </c>
      <c r="E374" s="169" t="s">
        <v>790</v>
      </c>
      <c r="F374" s="170" t="s">
        <v>791</v>
      </c>
      <c r="G374" s="171" t="s">
        <v>305</v>
      </c>
      <c r="H374" s="172">
        <v>426.13</v>
      </c>
      <c r="I374" s="173"/>
      <c r="J374" s="172">
        <f>ROUND(I374*H374,3)</f>
        <v>0</v>
      </c>
      <c r="K374" s="174"/>
      <c r="L374" s="34"/>
      <c r="M374" s="175" t="s">
        <v>1</v>
      </c>
      <c r="N374" s="176" t="s">
        <v>38</v>
      </c>
      <c r="O374" s="59"/>
      <c r="P374" s="177">
        <f>O374*H374</f>
        <v>0</v>
      </c>
      <c r="Q374" s="177">
        <v>2.1E-3</v>
      </c>
      <c r="R374" s="177">
        <f>Q374*H374</f>
        <v>0.8948729999999999</v>
      </c>
      <c r="S374" s="177">
        <v>0</v>
      </c>
      <c r="T374" s="178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79" t="s">
        <v>468</v>
      </c>
      <c r="AT374" s="179" t="s">
        <v>185</v>
      </c>
      <c r="AU374" s="179" t="s">
        <v>84</v>
      </c>
      <c r="AY374" s="18" t="s">
        <v>182</v>
      </c>
      <c r="BE374" s="180">
        <f>IF(N374="základná",J374,0)</f>
        <v>0</v>
      </c>
      <c r="BF374" s="180">
        <f>IF(N374="znížená",J374,0)</f>
        <v>0</v>
      </c>
      <c r="BG374" s="180">
        <f>IF(N374="zákl. prenesená",J374,0)</f>
        <v>0</v>
      </c>
      <c r="BH374" s="180">
        <f>IF(N374="zníž. prenesená",J374,0)</f>
        <v>0</v>
      </c>
      <c r="BI374" s="180">
        <f>IF(N374="nulová",J374,0)</f>
        <v>0</v>
      </c>
      <c r="BJ374" s="18" t="s">
        <v>84</v>
      </c>
      <c r="BK374" s="181">
        <f>ROUND(I374*H374,3)</f>
        <v>0</v>
      </c>
      <c r="BL374" s="18" t="s">
        <v>468</v>
      </c>
      <c r="BM374" s="179" t="s">
        <v>792</v>
      </c>
    </row>
    <row r="375" ht="11" customFormat="1" s="13">
      <c r="B375" s="182"/>
      <c r="D375" s="183" t="s">
        <v>191</v>
      </c>
      <c r="E375" s="184" t="s">
        <v>1</v>
      </c>
      <c r="F375" s="185" t="s">
        <v>793</v>
      </c>
      <c r="H375" s="186">
        <v>1.93</v>
      </c>
      <c r="I375" s="187"/>
      <c r="L375" s="182"/>
      <c r="M375" s="188"/>
      <c r="N375" s="189"/>
      <c r="O375" s="189"/>
      <c r="P375" s="189"/>
      <c r="Q375" s="189"/>
      <c r="R375" s="189"/>
      <c r="S375" s="189"/>
      <c r="T375" s="190"/>
      <c r="AT375" s="184" t="s">
        <v>191</v>
      </c>
      <c r="AU375" s="184" t="s">
        <v>84</v>
      </c>
      <c r="AV375" s="13" t="s">
        <v>84</v>
      </c>
      <c r="AW375" s="13" t="s">
        <v>28</v>
      </c>
      <c r="AX375" s="13" t="s">
        <v>72</v>
      </c>
      <c r="AY375" s="184" t="s">
        <v>182</v>
      </c>
    </row>
    <row r="376" ht="11" customFormat="1" s="14">
      <c r="B376" s="191"/>
      <c r="D376" s="183" t="s">
        <v>191</v>
      </c>
      <c r="E376" s="192" t="s">
        <v>1</v>
      </c>
      <c r="F376" s="193" t="s">
        <v>794</v>
      </c>
      <c r="H376" s="194">
        <v>1.93</v>
      </c>
      <c r="I376" s="195"/>
      <c r="L376" s="191"/>
      <c r="M376" s="196"/>
      <c r="N376" s="197"/>
      <c r="O376" s="197"/>
      <c r="P376" s="197"/>
      <c r="Q376" s="197"/>
      <c r="R376" s="197"/>
      <c r="S376" s="197"/>
      <c r="T376" s="198"/>
      <c r="AT376" s="192" t="s">
        <v>191</v>
      </c>
      <c r="AU376" s="192" t="s">
        <v>84</v>
      </c>
      <c r="AV376" s="14" t="s">
        <v>89</v>
      </c>
      <c r="AW376" s="14" t="s">
        <v>28</v>
      </c>
      <c r="AX376" s="14" t="s">
        <v>72</v>
      </c>
      <c r="AY376" s="192" t="s">
        <v>182</v>
      </c>
    </row>
    <row r="377" ht="11" customFormat="1" s="13">
      <c r="B377" s="182"/>
      <c r="D377" s="183" t="s">
        <v>191</v>
      </c>
      <c r="E377" s="184" t="s">
        <v>1</v>
      </c>
      <c r="F377" s="185" t="s">
        <v>795</v>
      </c>
      <c r="H377" s="186">
        <v>48.43</v>
      </c>
      <c r="I377" s="187"/>
      <c r="L377" s="182"/>
      <c r="M377" s="188"/>
      <c r="N377" s="189"/>
      <c r="O377" s="189"/>
      <c r="P377" s="189"/>
      <c r="Q377" s="189"/>
      <c r="R377" s="189"/>
      <c r="S377" s="189"/>
      <c r="T377" s="190"/>
      <c r="AT377" s="184" t="s">
        <v>191</v>
      </c>
      <c r="AU377" s="184" t="s">
        <v>84</v>
      </c>
      <c r="AV377" s="13" t="s">
        <v>84</v>
      </c>
      <c r="AW377" s="13" t="s">
        <v>28</v>
      </c>
      <c r="AX377" s="13" t="s">
        <v>72</v>
      </c>
      <c r="AY377" s="184" t="s">
        <v>182</v>
      </c>
    </row>
    <row r="378" ht="11" customFormat="1" s="14">
      <c r="B378" s="191"/>
      <c r="D378" s="183" t="s">
        <v>191</v>
      </c>
      <c r="E378" s="192" t="s">
        <v>1</v>
      </c>
      <c r="F378" s="193" t="s">
        <v>796</v>
      </c>
      <c r="H378" s="194">
        <v>48.43</v>
      </c>
      <c r="I378" s="195"/>
      <c r="L378" s="191"/>
      <c r="M378" s="196"/>
      <c r="N378" s="197"/>
      <c r="O378" s="197"/>
      <c r="P378" s="197"/>
      <c r="Q378" s="197"/>
      <c r="R378" s="197"/>
      <c r="S378" s="197"/>
      <c r="T378" s="198"/>
      <c r="AT378" s="192" t="s">
        <v>191</v>
      </c>
      <c r="AU378" s="192" t="s">
        <v>84</v>
      </c>
      <c r="AV378" s="14" t="s">
        <v>89</v>
      </c>
      <c r="AW378" s="14" t="s">
        <v>28</v>
      </c>
      <c r="AX378" s="14" t="s">
        <v>72</v>
      </c>
      <c r="AY378" s="192" t="s">
        <v>182</v>
      </c>
    </row>
    <row r="379" ht="11" customFormat="1" s="13">
      <c r="B379" s="182"/>
      <c r="D379" s="183" t="s">
        <v>191</v>
      </c>
      <c r="E379" s="184" t="s">
        <v>1</v>
      </c>
      <c r="F379" s="185" t="s">
        <v>793</v>
      </c>
      <c r="H379" s="186">
        <v>1.93</v>
      </c>
      <c r="I379" s="187"/>
      <c r="L379" s="182"/>
      <c r="M379" s="188"/>
      <c r="N379" s="189"/>
      <c r="O379" s="189"/>
      <c r="P379" s="189"/>
      <c r="Q379" s="189"/>
      <c r="R379" s="189"/>
      <c r="S379" s="189"/>
      <c r="T379" s="190"/>
      <c r="AT379" s="184" t="s">
        <v>191</v>
      </c>
      <c r="AU379" s="184" t="s">
        <v>84</v>
      </c>
      <c r="AV379" s="13" t="s">
        <v>84</v>
      </c>
      <c r="AW379" s="13" t="s">
        <v>28</v>
      </c>
      <c r="AX379" s="13" t="s">
        <v>72</v>
      </c>
      <c r="AY379" s="184" t="s">
        <v>182</v>
      </c>
    </row>
    <row r="380" ht="11" customFormat="1" s="14">
      <c r="B380" s="191"/>
      <c r="D380" s="183" t="s">
        <v>191</v>
      </c>
      <c r="E380" s="192" t="s">
        <v>1</v>
      </c>
      <c r="F380" s="193" t="s">
        <v>797</v>
      </c>
      <c r="H380" s="194">
        <v>1.93</v>
      </c>
      <c r="I380" s="195"/>
      <c r="L380" s="191"/>
      <c r="M380" s="196"/>
      <c r="N380" s="197"/>
      <c r="O380" s="197"/>
      <c r="P380" s="197"/>
      <c r="Q380" s="197"/>
      <c r="R380" s="197"/>
      <c r="S380" s="197"/>
      <c r="T380" s="198"/>
      <c r="AT380" s="192" t="s">
        <v>191</v>
      </c>
      <c r="AU380" s="192" t="s">
        <v>84</v>
      </c>
      <c r="AV380" s="14" t="s">
        <v>89</v>
      </c>
      <c r="AW380" s="14" t="s">
        <v>28</v>
      </c>
      <c r="AX380" s="14" t="s">
        <v>72</v>
      </c>
      <c r="AY380" s="192" t="s">
        <v>182</v>
      </c>
    </row>
    <row r="381" ht="11" customFormat="1" s="13">
      <c r="B381" s="182"/>
      <c r="D381" s="183" t="s">
        <v>191</v>
      </c>
      <c r="E381" s="184" t="s">
        <v>1</v>
      </c>
      <c r="F381" s="185" t="s">
        <v>795</v>
      </c>
      <c r="H381" s="186">
        <v>48.43</v>
      </c>
      <c r="I381" s="187"/>
      <c r="L381" s="182"/>
      <c r="M381" s="188"/>
      <c r="N381" s="189"/>
      <c r="O381" s="189"/>
      <c r="P381" s="189"/>
      <c r="Q381" s="189"/>
      <c r="R381" s="189"/>
      <c r="S381" s="189"/>
      <c r="T381" s="190"/>
      <c r="AT381" s="184" t="s">
        <v>191</v>
      </c>
      <c r="AU381" s="184" t="s">
        <v>84</v>
      </c>
      <c r="AV381" s="13" t="s">
        <v>84</v>
      </c>
      <c r="AW381" s="13" t="s">
        <v>28</v>
      </c>
      <c r="AX381" s="13" t="s">
        <v>72</v>
      </c>
      <c r="AY381" s="184" t="s">
        <v>182</v>
      </c>
    </row>
    <row r="382" ht="11" customFormat="1" s="14">
      <c r="B382" s="191"/>
      <c r="D382" s="183" t="s">
        <v>191</v>
      </c>
      <c r="E382" s="192" t="s">
        <v>1</v>
      </c>
      <c r="F382" s="193" t="s">
        <v>798</v>
      </c>
      <c r="H382" s="194">
        <v>48.43</v>
      </c>
      <c r="I382" s="195"/>
      <c r="L382" s="191"/>
      <c r="M382" s="196"/>
      <c r="N382" s="197"/>
      <c r="O382" s="197"/>
      <c r="P382" s="197"/>
      <c r="Q382" s="197"/>
      <c r="R382" s="197"/>
      <c r="S382" s="197"/>
      <c r="T382" s="198"/>
      <c r="AT382" s="192" t="s">
        <v>191</v>
      </c>
      <c r="AU382" s="192" t="s">
        <v>84</v>
      </c>
      <c r="AV382" s="14" t="s">
        <v>89</v>
      </c>
      <c r="AW382" s="14" t="s">
        <v>28</v>
      </c>
      <c r="AX382" s="14" t="s">
        <v>72</v>
      </c>
      <c r="AY382" s="192" t="s">
        <v>182</v>
      </c>
    </row>
    <row r="383" ht="11" customFormat="1" s="13">
      <c r="B383" s="182"/>
      <c r="D383" s="183" t="s">
        <v>191</v>
      </c>
      <c r="E383" s="184" t="s">
        <v>1</v>
      </c>
      <c r="F383" s="185" t="s">
        <v>793</v>
      </c>
      <c r="H383" s="186">
        <v>1.93</v>
      </c>
      <c r="I383" s="187"/>
      <c r="L383" s="182"/>
      <c r="M383" s="188"/>
      <c r="N383" s="189"/>
      <c r="O383" s="189"/>
      <c r="P383" s="189"/>
      <c r="Q383" s="189"/>
      <c r="R383" s="189"/>
      <c r="S383" s="189"/>
      <c r="T383" s="190"/>
      <c r="AT383" s="184" t="s">
        <v>191</v>
      </c>
      <c r="AU383" s="184" t="s">
        <v>84</v>
      </c>
      <c r="AV383" s="13" t="s">
        <v>84</v>
      </c>
      <c r="AW383" s="13" t="s">
        <v>28</v>
      </c>
      <c r="AX383" s="13" t="s">
        <v>72</v>
      </c>
      <c r="AY383" s="184" t="s">
        <v>182</v>
      </c>
    </row>
    <row r="384" ht="11" customFormat="1" s="14">
      <c r="B384" s="191"/>
      <c r="D384" s="183" t="s">
        <v>191</v>
      </c>
      <c r="E384" s="192" t="s">
        <v>1</v>
      </c>
      <c r="F384" s="193" t="s">
        <v>799</v>
      </c>
      <c r="H384" s="194">
        <v>1.93</v>
      </c>
      <c r="I384" s="195"/>
      <c r="L384" s="191"/>
      <c r="M384" s="196"/>
      <c r="N384" s="197"/>
      <c r="O384" s="197"/>
      <c r="P384" s="197"/>
      <c r="Q384" s="197"/>
      <c r="R384" s="197"/>
      <c r="S384" s="197"/>
      <c r="T384" s="198"/>
      <c r="AT384" s="192" t="s">
        <v>191</v>
      </c>
      <c r="AU384" s="192" t="s">
        <v>84</v>
      </c>
      <c r="AV384" s="14" t="s">
        <v>89</v>
      </c>
      <c r="AW384" s="14" t="s">
        <v>28</v>
      </c>
      <c r="AX384" s="14" t="s">
        <v>72</v>
      </c>
      <c r="AY384" s="192" t="s">
        <v>182</v>
      </c>
    </row>
    <row r="385" ht="11" customFormat="1" s="13">
      <c r="B385" s="182"/>
      <c r="D385" s="183" t="s">
        <v>191</v>
      </c>
      <c r="E385" s="184" t="s">
        <v>1</v>
      </c>
      <c r="F385" s="185" t="s">
        <v>800</v>
      </c>
      <c r="H385" s="186">
        <v>49.9</v>
      </c>
      <c r="I385" s="187"/>
      <c r="L385" s="182"/>
      <c r="M385" s="188"/>
      <c r="N385" s="189"/>
      <c r="O385" s="189"/>
      <c r="P385" s="189"/>
      <c r="Q385" s="189"/>
      <c r="R385" s="189"/>
      <c r="S385" s="189"/>
      <c r="T385" s="190"/>
      <c r="AT385" s="184" t="s">
        <v>191</v>
      </c>
      <c r="AU385" s="184" t="s">
        <v>84</v>
      </c>
      <c r="AV385" s="13" t="s">
        <v>84</v>
      </c>
      <c r="AW385" s="13" t="s">
        <v>28</v>
      </c>
      <c r="AX385" s="13" t="s">
        <v>72</v>
      </c>
      <c r="AY385" s="184" t="s">
        <v>182</v>
      </c>
    </row>
    <row r="386" ht="11" customFormat="1" s="14">
      <c r="B386" s="191"/>
      <c r="D386" s="183" t="s">
        <v>191</v>
      </c>
      <c r="E386" s="192" t="s">
        <v>1</v>
      </c>
      <c r="F386" s="193" t="s">
        <v>801</v>
      </c>
      <c r="H386" s="194">
        <v>49.9</v>
      </c>
      <c r="I386" s="195"/>
      <c r="L386" s="191"/>
      <c r="M386" s="196"/>
      <c r="N386" s="197"/>
      <c r="O386" s="197"/>
      <c r="P386" s="197"/>
      <c r="Q386" s="197"/>
      <c r="R386" s="197"/>
      <c r="S386" s="197"/>
      <c r="T386" s="198"/>
      <c r="AT386" s="192" t="s">
        <v>191</v>
      </c>
      <c r="AU386" s="192" t="s">
        <v>84</v>
      </c>
      <c r="AV386" s="14" t="s">
        <v>89</v>
      </c>
      <c r="AW386" s="14" t="s">
        <v>28</v>
      </c>
      <c r="AX386" s="14" t="s">
        <v>72</v>
      </c>
      <c r="AY386" s="192" t="s">
        <v>182</v>
      </c>
    </row>
    <row r="387" ht="11" customFormat="1" s="13">
      <c r="B387" s="182"/>
      <c r="D387" s="183" t="s">
        <v>191</v>
      </c>
      <c r="E387" s="184" t="s">
        <v>1</v>
      </c>
      <c r="F387" s="185" t="s">
        <v>793</v>
      </c>
      <c r="H387" s="186">
        <v>1.93</v>
      </c>
      <c r="I387" s="187"/>
      <c r="L387" s="182"/>
      <c r="M387" s="188"/>
      <c r="N387" s="189"/>
      <c r="O387" s="189"/>
      <c r="P387" s="189"/>
      <c r="Q387" s="189"/>
      <c r="R387" s="189"/>
      <c r="S387" s="189"/>
      <c r="T387" s="190"/>
      <c r="AT387" s="184" t="s">
        <v>191</v>
      </c>
      <c r="AU387" s="184" t="s">
        <v>84</v>
      </c>
      <c r="AV387" s="13" t="s">
        <v>84</v>
      </c>
      <c r="AW387" s="13" t="s">
        <v>28</v>
      </c>
      <c r="AX387" s="13" t="s">
        <v>72</v>
      </c>
      <c r="AY387" s="184" t="s">
        <v>182</v>
      </c>
    </row>
    <row r="388" ht="11" customFormat="1" s="14">
      <c r="B388" s="191"/>
      <c r="D388" s="183" t="s">
        <v>191</v>
      </c>
      <c r="E388" s="192" t="s">
        <v>1</v>
      </c>
      <c r="F388" s="193" t="s">
        <v>802</v>
      </c>
      <c r="H388" s="194">
        <v>1.93</v>
      </c>
      <c r="I388" s="195"/>
      <c r="L388" s="191"/>
      <c r="M388" s="196"/>
      <c r="N388" s="197"/>
      <c r="O388" s="197"/>
      <c r="P388" s="197"/>
      <c r="Q388" s="197"/>
      <c r="R388" s="197"/>
      <c r="S388" s="197"/>
      <c r="T388" s="198"/>
      <c r="AT388" s="192" t="s">
        <v>191</v>
      </c>
      <c r="AU388" s="192" t="s">
        <v>84</v>
      </c>
      <c r="AV388" s="14" t="s">
        <v>89</v>
      </c>
      <c r="AW388" s="14" t="s">
        <v>28</v>
      </c>
      <c r="AX388" s="14" t="s">
        <v>72</v>
      </c>
      <c r="AY388" s="192" t="s">
        <v>182</v>
      </c>
    </row>
    <row r="389" ht="11" customFormat="1" s="13">
      <c r="B389" s="182"/>
      <c r="D389" s="183" t="s">
        <v>191</v>
      </c>
      <c r="E389" s="184" t="s">
        <v>1</v>
      </c>
      <c r="F389" s="185" t="s">
        <v>803</v>
      </c>
      <c r="H389" s="186">
        <v>58.22</v>
      </c>
      <c r="I389" s="187"/>
      <c r="L389" s="182"/>
      <c r="M389" s="188"/>
      <c r="N389" s="189"/>
      <c r="O389" s="189"/>
      <c r="P389" s="189"/>
      <c r="Q389" s="189"/>
      <c r="R389" s="189"/>
      <c r="S389" s="189"/>
      <c r="T389" s="190"/>
      <c r="AT389" s="184" t="s">
        <v>191</v>
      </c>
      <c r="AU389" s="184" t="s">
        <v>84</v>
      </c>
      <c r="AV389" s="13" t="s">
        <v>84</v>
      </c>
      <c r="AW389" s="13" t="s">
        <v>28</v>
      </c>
      <c r="AX389" s="13" t="s">
        <v>72</v>
      </c>
      <c r="AY389" s="184" t="s">
        <v>182</v>
      </c>
    </row>
    <row r="390" ht="11" customFormat="1" s="14">
      <c r="B390" s="191"/>
      <c r="D390" s="183" t="s">
        <v>191</v>
      </c>
      <c r="E390" s="192" t="s">
        <v>1</v>
      </c>
      <c r="F390" s="193" t="s">
        <v>804</v>
      </c>
      <c r="H390" s="194">
        <v>58.22</v>
      </c>
      <c r="I390" s="195"/>
      <c r="L390" s="191"/>
      <c r="M390" s="196"/>
      <c r="N390" s="197"/>
      <c r="O390" s="197"/>
      <c r="P390" s="197"/>
      <c r="Q390" s="197"/>
      <c r="R390" s="197"/>
      <c r="S390" s="197"/>
      <c r="T390" s="198"/>
      <c r="AT390" s="192" t="s">
        <v>191</v>
      </c>
      <c r="AU390" s="192" t="s">
        <v>84</v>
      </c>
      <c r="AV390" s="14" t="s">
        <v>89</v>
      </c>
      <c r="AW390" s="14" t="s">
        <v>28</v>
      </c>
      <c r="AX390" s="14" t="s">
        <v>72</v>
      </c>
      <c r="AY390" s="192" t="s">
        <v>182</v>
      </c>
    </row>
    <row r="391" ht="11" customFormat="1" s="13">
      <c r="B391" s="182"/>
      <c r="D391" s="183" t="s">
        <v>191</v>
      </c>
      <c r="E391" s="184" t="s">
        <v>1</v>
      </c>
      <c r="F391" s="185" t="s">
        <v>793</v>
      </c>
      <c r="H391" s="186">
        <v>1.93</v>
      </c>
      <c r="I391" s="187"/>
      <c r="L391" s="182"/>
      <c r="M391" s="188"/>
      <c r="N391" s="189"/>
      <c r="O391" s="189"/>
      <c r="P391" s="189"/>
      <c r="Q391" s="189"/>
      <c r="R391" s="189"/>
      <c r="S391" s="189"/>
      <c r="T391" s="190"/>
      <c r="AT391" s="184" t="s">
        <v>191</v>
      </c>
      <c r="AU391" s="184" t="s">
        <v>84</v>
      </c>
      <c r="AV391" s="13" t="s">
        <v>84</v>
      </c>
      <c r="AW391" s="13" t="s">
        <v>28</v>
      </c>
      <c r="AX391" s="13" t="s">
        <v>72</v>
      </c>
      <c r="AY391" s="184" t="s">
        <v>182</v>
      </c>
    </row>
    <row r="392" ht="11" customFormat="1" s="14">
      <c r="B392" s="191"/>
      <c r="D392" s="183" t="s">
        <v>191</v>
      </c>
      <c r="E392" s="192" t="s">
        <v>1</v>
      </c>
      <c r="F392" s="193" t="s">
        <v>805</v>
      </c>
      <c r="H392" s="194">
        <v>1.93</v>
      </c>
      <c r="I392" s="195"/>
      <c r="L392" s="191"/>
      <c r="M392" s="196"/>
      <c r="N392" s="197"/>
      <c r="O392" s="197"/>
      <c r="P392" s="197"/>
      <c r="Q392" s="197"/>
      <c r="R392" s="197"/>
      <c r="S392" s="197"/>
      <c r="T392" s="198"/>
      <c r="AT392" s="192" t="s">
        <v>191</v>
      </c>
      <c r="AU392" s="192" t="s">
        <v>84</v>
      </c>
      <c r="AV392" s="14" t="s">
        <v>89</v>
      </c>
      <c r="AW392" s="14" t="s">
        <v>28</v>
      </c>
      <c r="AX392" s="14" t="s">
        <v>72</v>
      </c>
      <c r="AY392" s="192" t="s">
        <v>182</v>
      </c>
    </row>
    <row r="393" ht="11" customFormat="1" s="13">
      <c r="B393" s="182"/>
      <c r="D393" s="183" t="s">
        <v>191</v>
      </c>
      <c r="E393" s="184" t="s">
        <v>1</v>
      </c>
      <c r="F393" s="185" t="s">
        <v>806</v>
      </c>
      <c r="H393" s="186">
        <v>42.13</v>
      </c>
      <c r="I393" s="187"/>
      <c r="L393" s="182"/>
      <c r="M393" s="188"/>
      <c r="N393" s="189"/>
      <c r="O393" s="189"/>
      <c r="P393" s="189"/>
      <c r="Q393" s="189"/>
      <c r="R393" s="189"/>
      <c r="S393" s="189"/>
      <c r="T393" s="190"/>
      <c r="AT393" s="184" t="s">
        <v>191</v>
      </c>
      <c r="AU393" s="184" t="s">
        <v>84</v>
      </c>
      <c r="AV393" s="13" t="s">
        <v>84</v>
      </c>
      <c r="AW393" s="13" t="s">
        <v>28</v>
      </c>
      <c r="AX393" s="13" t="s">
        <v>72</v>
      </c>
      <c r="AY393" s="184" t="s">
        <v>182</v>
      </c>
    </row>
    <row r="394" ht="11" customFormat="1" s="14">
      <c r="B394" s="191"/>
      <c r="D394" s="183" t="s">
        <v>191</v>
      </c>
      <c r="E394" s="192" t="s">
        <v>1</v>
      </c>
      <c r="F394" s="193" t="s">
        <v>807</v>
      </c>
      <c r="H394" s="194">
        <v>42.13</v>
      </c>
      <c r="I394" s="195"/>
      <c r="L394" s="191"/>
      <c r="M394" s="196"/>
      <c r="N394" s="197"/>
      <c r="O394" s="197"/>
      <c r="P394" s="197"/>
      <c r="Q394" s="197"/>
      <c r="R394" s="197"/>
      <c r="S394" s="197"/>
      <c r="T394" s="198"/>
      <c r="AT394" s="192" t="s">
        <v>191</v>
      </c>
      <c r="AU394" s="192" t="s">
        <v>84</v>
      </c>
      <c r="AV394" s="14" t="s">
        <v>89</v>
      </c>
      <c r="AW394" s="14" t="s">
        <v>28</v>
      </c>
      <c r="AX394" s="14" t="s">
        <v>72</v>
      </c>
      <c r="AY394" s="192" t="s">
        <v>182</v>
      </c>
    </row>
    <row r="395" ht="11" customFormat="1" s="13">
      <c r="B395" s="182"/>
      <c r="D395" s="183" t="s">
        <v>191</v>
      </c>
      <c r="E395" s="184" t="s">
        <v>1</v>
      </c>
      <c r="F395" s="185" t="s">
        <v>793</v>
      </c>
      <c r="H395" s="186">
        <v>1.93</v>
      </c>
      <c r="I395" s="187"/>
      <c r="L395" s="182"/>
      <c r="M395" s="188"/>
      <c r="N395" s="189"/>
      <c r="O395" s="189"/>
      <c r="P395" s="189"/>
      <c r="Q395" s="189"/>
      <c r="R395" s="189"/>
      <c r="S395" s="189"/>
      <c r="T395" s="190"/>
      <c r="AT395" s="184" t="s">
        <v>191</v>
      </c>
      <c r="AU395" s="184" t="s">
        <v>84</v>
      </c>
      <c r="AV395" s="13" t="s">
        <v>84</v>
      </c>
      <c r="AW395" s="13" t="s">
        <v>28</v>
      </c>
      <c r="AX395" s="13" t="s">
        <v>72</v>
      </c>
      <c r="AY395" s="184" t="s">
        <v>182</v>
      </c>
    </row>
    <row r="396" ht="11" customFormat="1" s="14">
      <c r="B396" s="191"/>
      <c r="D396" s="183" t="s">
        <v>191</v>
      </c>
      <c r="E396" s="192" t="s">
        <v>1</v>
      </c>
      <c r="F396" s="193" t="s">
        <v>808</v>
      </c>
      <c r="H396" s="194">
        <v>1.93</v>
      </c>
      <c r="I396" s="195"/>
      <c r="L396" s="191"/>
      <c r="M396" s="196"/>
      <c r="N396" s="197"/>
      <c r="O396" s="197"/>
      <c r="P396" s="197"/>
      <c r="Q396" s="197"/>
      <c r="R396" s="197"/>
      <c r="S396" s="197"/>
      <c r="T396" s="198"/>
      <c r="AT396" s="192" t="s">
        <v>191</v>
      </c>
      <c r="AU396" s="192" t="s">
        <v>84</v>
      </c>
      <c r="AV396" s="14" t="s">
        <v>89</v>
      </c>
      <c r="AW396" s="14" t="s">
        <v>28</v>
      </c>
      <c r="AX396" s="14" t="s">
        <v>72</v>
      </c>
      <c r="AY396" s="192" t="s">
        <v>182</v>
      </c>
    </row>
    <row r="397" ht="11" customFormat="1" s="13">
      <c r="B397" s="182"/>
      <c r="D397" s="183" t="s">
        <v>191</v>
      </c>
      <c r="E397" s="184" t="s">
        <v>1</v>
      </c>
      <c r="F397" s="185" t="s">
        <v>809</v>
      </c>
      <c r="H397" s="186">
        <v>34.09</v>
      </c>
      <c r="I397" s="187"/>
      <c r="L397" s="182"/>
      <c r="M397" s="188"/>
      <c r="N397" s="189"/>
      <c r="O397" s="189"/>
      <c r="P397" s="189"/>
      <c r="Q397" s="189"/>
      <c r="R397" s="189"/>
      <c r="S397" s="189"/>
      <c r="T397" s="190"/>
      <c r="AT397" s="184" t="s">
        <v>191</v>
      </c>
      <c r="AU397" s="184" t="s">
        <v>84</v>
      </c>
      <c r="AV397" s="13" t="s">
        <v>84</v>
      </c>
      <c r="AW397" s="13" t="s">
        <v>28</v>
      </c>
      <c r="AX397" s="13" t="s">
        <v>72</v>
      </c>
      <c r="AY397" s="184" t="s">
        <v>182</v>
      </c>
    </row>
    <row r="398" ht="11" customFormat="1" s="14">
      <c r="B398" s="191"/>
      <c r="D398" s="183" t="s">
        <v>191</v>
      </c>
      <c r="E398" s="192" t="s">
        <v>1</v>
      </c>
      <c r="F398" s="193" t="s">
        <v>810</v>
      </c>
      <c r="H398" s="194">
        <v>34.09</v>
      </c>
      <c r="I398" s="195"/>
      <c r="L398" s="191"/>
      <c r="M398" s="196"/>
      <c r="N398" s="197"/>
      <c r="O398" s="197"/>
      <c r="P398" s="197"/>
      <c r="Q398" s="197"/>
      <c r="R398" s="197"/>
      <c r="S398" s="197"/>
      <c r="T398" s="198"/>
      <c r="AT398" s="192" t="s">
        <v>191</v>
      </c>
      <c r="AU398" s="192" t="s">
        <v>84</v>
      </c>
      <c r="AV398" s="14" t="s">
        <v>89</v>
      </c>
      <c r="AW398" s="14" t="s">
        <v>28</v>
      </c>
      <c r="AX398" s="14" t="s">
        <v>72</v>
      </c>
      <c r="AY398" s="192" t="s">
        <v>182</v>
      </c>
    </row>
    <row r="399" ht="11" customFormat="1" s="13">
      <c r="B399" s="182"/>
      <c r="D399" s="183" t="s">
        <v>191</v>
      </c>
      <c r="E399" s="184" t="s">
        <v>1</v>
      </c>
      <c r="F399" s="185" t="s">
        <v>793</v>
      </c>
      <c r="H399" s="186">
        <v>1.93</v>
      </c>
      <c r="I399" s="187"/>
      <c r="L399" s="182"/>
      <c r="M399" s="188"/>
      <c r="N399" s="189"/>
      <c r="O399" s="189"/>
      <c r="P399" s="189"/>
      <c r="Q399" s="189"/>
      <c r="R399" s="189"/>
      <c r="S399" s="189"/>
      <c r="T399" s="190"/>
      <c r="AT399" s="184" t="s">
        <v>191</v>
      </c>
      <c r="AU399" s="184" t="s">
        <v>84</v>
      </c>
      <c r="AV399" s="13" t="s">
        <v>84</v>
      </c>
      <c r="AW399" s="13" t="s">
        <v>28</v>
      </c>
      <c r="AX399" s="13" t="s">
        <v>72</v>
      </c>
      <c r="AY399" s="184" t="s">
        <v>182</v>
      </c>
    </row>
    <row r="400" ht="11" customFormat="1" s="14">
      <c r="B400" s="191"/>
      <c r="D400" s="183" t="s">
        <v>191</v>
      </c>
      <c r="E400" s="192" t="s">
        <v>1</v>
      </c>
      <c r="F400" s="193" t="s">
        <v>811</v>
      </c>
      <c r="H400" s="194">
        <v>1.93</v>
      </c>
      <c r="I400" s="195"/>
      <c r="L400" s="191"/>
      <c r="M400" s="196"/>
      <c r="N400" s="197"/>
      <c r="O400" s="197"/>
      <c r="P400" s="197"/>
      <c r="Q400" s="197"/>
      <c r="R400" s="197"/>
      <c r="S400" s="197"/>
      <c r="T400" s="198"/>
      <c r="AT400" s="192" t="s">
        <v>191</v>
      </c>
      <c r="AU400" s="192" t="s">
        <v>84</v>
      </c>
      <c r="AV400" s="14" t="s">
        <v>89</v>
      </c>
      <c r="AW400" s="14" t="s">
        <v>28</v>
      </c>
      <c r="AX400" s="14" t="s">
        <v>72</v>
      </c>
      <c r="AY400" s="192" t="s">
        <v>182</v>
      </c>
    </row>
    <row r="401" ht="11" customFormat="1" s="13">
      <c r="B401" s="182"/>
      <c r="D401" s="183" t="s">
        <v>191</v>
      </c>
      <c r="E401" s="184" t="s">
        <v>1</v>
      </c>
      <c r="F401" s="185" t="s">
        <v>812</v>
      </c>
      <c r="H401" s="186">
        <v>47.06</v>
      </c>
      <c r="I401" s="187"/>
      <c r="L401" s="182"/>
      <c r="M401" s="188"/>
      <c r="N401" s="189"/>
      <c r="O401" s="189"/>
      <c r="P401" s="189"/>
      <c r="Q401" s="189"/>
      <c r="R401" s="189"/>
      <c r="S401" s="189"/>
      <c r="T401" s="190"/>
      <c r="AT401" s="184" t="s">
        <v>191</v>
      </c>
      <c r="AU401" s="184" t="s">
        <v>84</v>
      </c>
      <c r="AV401" s="13" t="s">
        <v>84</v>
      </c>
      <c r="AW401" s="13" t="s">
        <v>28</v>
      </c>
      <c r="AX401" s="13" t="s">
        <v>72</v>
      </c>
      <c r="AY401" s="184" t="s">
        <v>182</v>
      </c>
    </row>
    <row r="402" ht="11" customFormat="1" s="14">
      <c r="B402" s="191"/>
      <c r="D402" s="183" t="s">
        <v>191</v>
      </c>
      <c r="E402" s="192" t="s">
        <v>1</v>
      </c>
      <c r="F402" s="193" t="s">
        <v>813</v>
      </c>
      <c r="H402" s="194">
        <v>47.06</v>
      </c>
      <c r="I402" s="195"/>
      <c r="L402" s="191"/>
      <c r="M402" s="196"/>
      <c r="N402" s="197"/>
      <c r="O402" s="197"/>
      <c r="P402" s="197"/>
      <c r="Q402" s="197"/>
      <c r="R402" s="197"/>
      <c r="S402" s="197"/>
      <c r="T402" s="198"/>
      <c r="AT402" s="192" t="s">
        <v>191</v>
      </c>
      <c r="AU402" s="192" t="s">
        <v>84</v>
      </c>
      <c r="AV402" s="14" t="s">
        <v>89</v>
      </c>
      <c r="AW402" s="14" t="s">
        <v>28</v>
      </c>
      <c r="AX402" s="14" t="s">
        <v>72</v>
      </c>
      <c r="AY402" s="192" t="s">
        <v>182</v>
      </c>
    </row>
    <row r="403" ht="11" customFormat="1" s="13">
      <c r="B403" s="182"/>
      <c r="D403" s="183" t="s">
        <v>191</v>
      </c>
      <c r="E403" s="184" t="s">
        <v>1</v>
      </c>
      <c r="F403" s="185" t="s">
        <v>793</v>
      </c>
      <c r="H403" s="186">
        <v>1.93</v>
      </c>
      <c r="I403" s="187"/>
      <c r="L403" s="182"/>
      <c r="M403" s="188"/>
      <c r="N403" s="189"/>
      <c r="O403" s="189"/>
      <c r="P403" s="189"/>
      <c r="Q403" s="189"/>
      <c r="R403" s="189"/>
      <c r="S403" s="189"/>
      <c r="T403" s="190"/>
      <c r="AT403" s="184" t="s">
        <v>191</v>
      </c>
      <c r="AU403" s="184" t="s">
        <v>84</v>
      </c>
      <c r="AV403" s="13" t="s">
        <v>84</v>
      </c>
      <c r="AW403" s="13" t="s">
        <v>28</v>
      </c>
      <c r="AX403" s="13" t="s">
        <v>72</v>
      </c>
      <c r="AY403" s="184" t="s">
        <v>182</v>
      </c>
    </row>
    <row r="404" ht="11" customFormat="1" s="14">
      <c r="B404" s="191"/>
      <c r="D404" s="183" t="s">
        <v>191</v>
      </c>
      <c r="E404" s="192" t="s">
        <v>1</v>
      </c>
      <c r="F404" s="193" t="s">
        <v>814</v>
      </c>
      <c r="H404" s="194">
        <v>1.93</v>
      </c>
      <c r="I404" s="195"/>
      <c r="L404" s="191"/>
      <c r="M404" s="196"/>
      <c r="N404" s="197"/>
      <c r="O404" s="197"/>
      <c r="P404" s="197"/>
      <c r="Q404" s="197"/>
      <c r="R404" s="197"/>
      <c r="S404" s="197"/>
      <c r="T404" s="198"/>
      <c r="AT404" s="192" t="s">
        <v>191</v>
      </c>
      <c r="AU404" s="192" t="s">
        <v>84</v>
      </c>
      <c r="AV404" s="14" t="s">
        <v>89</v>
      </c>
      <c r="AW404" s="14" t="s">
        <v>28</v>
      </c>
      <c r="AX404" s="14" t="s">
        <v>72</v>
      </c>
      <c r="AY404" s="192" t="s">
        <v>182</v>
      </c>
    </row>
    <row r="405" ht="11" customFormat="1" s="13">
      <c r="B405" s="182"/>
      <c r="D405" s="183" t="s">
        <v>191</v>
      </c>
      <c r="E405" s="184" t="s">
        <v>1</v>
      </c>
      <c r="F405" s="185" t="s">
        <v>815</v>
      </c>
      <c r="H405" s="186">
        <v>21.75</v>
      </c>
      <c r="I405" s="187"/>
      <c r="L405" s="182"/>
      <c r="M405" s="188"/>
      <c r="N405" s="189"/>
      <c r="O405" s="189"/>
      <c r="P405" s="189"/>
      <c r="Q405" s="189"/>
      <c r="R405" s="189"/>
      <c r="S405" s="189"/>
      <c r="T405" s="190"/>
      <c r="AT405" s="184" t="s">
        <v>191</v>
      </c>
      <c r="AU405" s="184" t="s">
        <v>84</v>
      </c>
      <c r="AV405" s="13" t="s">
        <v>84</v>
      </c>
      <c r="AW405" s="13" t="s">
        <v>28</v>
      </c>
      <c r="AX405" s="13" t="s">
        <v>72</v>
      </c>
      <c r="AY405" s="184" t="s">
        <v>182</v>
      </c>
    </row>
    <row r="406" ht="11" customFormat="1" s="14">
      <c r="B406" s="191"/>
      <c r="D406" s="183" t="s">
        <v>191</v>
      </c>
      <c r="E406" s="192" t="s">
        <v>1</v>
      </c>
      <c r="F406" s="193" t="s">
        <v>816</v>
      </c>
      <c r="H406" s="194">
        <v>21.75</v>
      </c>
      <c r="I406" s="195"/>
      <c r="L406" s="191"/>
      <c r="M406" s="196"/>
      <c r="N406" s="197"/>
      <c r="O406" s="197"/>
      <c r="P406" s="197"/>
      <c r="Q406" s="197"/>
      <c r="R406" s="197"/>
      <c r="S406" s="197"/>
      <c r="T406" s="198"/>
      <c r="AT406" s="192" t="s">
        <v>191</v>
      </c>
      <c r="AU406" s="192" t="s">
        <v>84</v>
      </c>
      <c r="AV406" s="14" t="s">
        <v>89</v>
      </c>
      <c r="AW406" s="14" t="s">
        <v>28</v>
      </c>
      <c r="AX406" s="14" t="s">
        <v>72</v>
      </c>
      <c r="AY406" s="192" t="s">
        <v>182</v>
      </c>
    </row>
    <row r="407" ht="11" customFormat="1" s="13">
      <c r="B407" s="182"/>
      <c r="D407" s="183" t="s">
        <v>191</v>
      </c>
      <c r="E407" s="184" t="s">
        <v>1</v>
      </c>
      <c r="F407" s="185" t="s">
        <v>817</v>
      </c>
      <c r="H407" s="186">
        <v>3.95</v>
      </c>
      <c r="I407" s="187"/>
      <c r="L407" s="182"/>
      <c r="M407" s="188"/>
      <c r="N407" s="189"/>
      <c r="O407" s="189"/>
      <c r="P407" s="189"/>
      <c r="Q407" s="189"/>
      <c r="R407" s="189"/>
      <c r="S407" s="189"/>
      <c r="T407" s="190"/>
      <c r="AT407" s="184" t="s">
        <v>191</v>
      </c>
      <c r="AU407" s="184" t="s">
        <v>84</v>
      </c>
      <c r="AV407" s="13" t="s">
        <v>84</v>
      </c>
      <c r="AW407" s="13" t="s">
        <v>28</v>
      </c>
      <c r="AX407" s="13" t="s">
        <v>72</v>
      </c>
      <c r="AY407" s="184" t="s">
        <v>182</v>
      </c>
    </row>
    <row r="408" ht="11" customFormat="1" s="14">
      <c r="B408" s="191"/>
      <c r="D408" s="183" t="s">
        <v>191</v>
      </c>
      <c r="E408" s="192" t="s">
        <v>1</v>
      </c>
      <c r="F408" s="193" t="s">
        <v>818</v>
      </c>
      <c r="H408" s="194">
        <v>3.95</v>
      </c>
      <c r="I408" s="195"/>
      <c r="L408" s="191"/>
      <c r="M408" s="196"/>
      <c r="N408" s="197"/>
      <c r="O408" s="197"/>
      <c r="P408" s="197"/>
      <c r="Q408" s="197"/>
      <c r="R408" s="197"/>
      <c r="S408" s="197"/>
      <c r="T408" s="198"/>
      <c r="AT408" s="192" t="s">
        <v>191</v>
      </c>
      <c r="AU408" s="192" t="s">
        <v>84</v>
      </c>
      <c r="AV408" s="14" t="s">
        <v>89</v>
      </c>
      <c r="AW408" s="14" t="s">
        <v>28</v>
      </c>
      <c r="AX408" s="14" t="s">
        <v>72</v>
      </c>
      <c r="AY408" s="192" t="s">
        <v>182</v>
      </c>
    </row>
    <row r="409" ht="11" customFormat="1" s="13">
      <c r="B409" s="182"/>
      <c r="D409" s="183" t="s">
        <v>191</v>
      </c>
      <c r="E409" s="184" t="s">
        <v>1</v>
      </c>
      <c r="F409" s="185" t="s">
        <v>819</v>
      </c>
      <c r="H409" s="186">
        <v>2.58</v>
      </c>
      <c r="I409" s="187"/>
      <c r="L409" s="182"/>
      <c r="M409" s="188"/>
      <c r="N409" s="189"/>
      <c r="O409" s="189"/>
      <c r="P409" s="189"/>
      <c r="Q409" s="189"/>
      <c r="R409" s="189"/>
      <c r="S409" s="189"/>
      <c r="T409" s="190"/>
      <c r="AT409" s="184" t="s">
        <v>191</v>
      </c>
      <c r="AU409" s="184" t="s">
        <v>84</v>
      </c>
      <c r="AV409" s="13" t="s">
        <v>84</v>
      </c>
      <c r="AW409" s="13" t="s">
        <v>28</v>
      </c>
      <c r="AX409" s="13" t="s">
        <v>72</v>
      </c>
      <c r="AY409" s="184" t="s">
        <v>182</v>
      </c>
    </row>
    <row r="410" ht="11" customFormat="1" s="14">
      <c r="B410" s="191"/>
      <c r="D410" s="183" t="s">
        <v>191</v>
      </c>
      <c r="E410" s="192" t="s">
        <v>1</v>
      </c>
      <c r="F410" s="193" t="s">
        <v>820</v>
      </c>
      <c r="H410" s="194">
        <v>2.58</v>
      </c>
      <c r="I410" s="195"/>
      <c r="L410" s="191"/>
      <c r="M410" s="196"/>
      <c r="N410" s="197"/>
      <c r="O410" s="197"/>
      <c r="P410" s="197"/>
      <c r="Q410" s="197"/>
      <c r="R410" s="197"/>
      <c r="S410" s="197"/>
      <c r="T410" s="198"/>
      <c r="AT410" s="192" t="s">
        <v>191</v>
      </c>
      <c r="AU410" s="192" t="s">
        <v>84</v>
      </c>
      <c r="AV410" s="14" t="s">
        <v>89</v>
      </c>
      <c r="AW410" s="14" t="s">
        <v>28</v>
      </c>
      <c r="AX410" s="14" t="s">
        <v>72</v>
      </c>
      <c r="AY410" s="192" t="s">
        <v>182</v>
      </c>
    </row>
    <row r="411" ht="11" customFormat="1" s="13">
      <c r="B411" s="182"/>
      <c r="D411" s="183" t="s">
        <v>191</v>
      </c>
      <c r="E411" s="184" t="s">
        <v>1</v>
      </c>
      <c r="F411" s="185" t="s">
        <v>793</v>
      </c>
      <c r="H411" s="186">
        <v>1.93</v>
      </c>
      <c r="I411" s="187"/>
      <c r="L411" s="182"/>
      <c r="M411" s="188"/>
      <c r="N411" s="189"/>
      <c r="O411" s="189"/>
      <c r="P411" s="189"/>
      <c r="Q411" s="189"/>
      <c r="R411" s="189"/>
      <c r="S411" s="189"/>
      <c r="T411" s="190"/>
      <c r="AT411" s="184" t="s">
        <v>191</v>
      </c>
      <c r="AU411" s="184" t="s">
        <v>84</v>
      </c>
      <c r="AV411" s="13" t="s">
        <v>84</v>
      </c>
      <c r="AW411" s="13" t="s">
        <v>28</v>
      </c>
      <c r="AX411" s="13" t="s">
        <v>72</v>
      </c>
      <c r="AY411" s="184" t="s">
        <v>182</v>
      </c>
    </row>
    <row r="412" ht="11" customFormat="1" s="14">
      <c r="B412" s="191"/>
      <c r="D412" s="183" t="s">
        <v>191</v>
      </c>
      <c r="E412" s="192" t="s">
        <v>1</v>
      </c>
      <c r="F412" s="193" t="s">
        <v>821</v>
      </c>
      <c r="H412" s="194">
        <v>1.93</v>
      </c>
      <c r="I412" s="195"/>
      <c r="L412" s="191"/>
      <c r="M412" s="196"/>
      <c r="N412" s="197"/>
      <c r="O412" s="197"/>
      <c r="P412" s="197"/>
      <c r="Q412" s="197"/>
      <c r="R412" s="197"/>
      <c r="S412" s="197"/>
      <c r="T412" s="198"/>
      <c r="AT412" s="192" t="s">
        <v>191</v>
      </c>
      <c r="AU412" s="192" t="s">
        <v>84</v>
      </c>
      <c r="AV412" s="14" t="s">
        <v>89</v>
      </c>
      <c r="AW412" s="14" t="s">
        <v>28</v>
      </c>
      <c r="AX412" s="14" t="s">
        <v>72</v>
      </c>
      <c r="AY412" s="192" t="s">
        <v>182</v>
      </c>
    </row>
    <row r="413" ht="11" customFormat="1" s="13">
      <c r="B413" s="182"/>
      <c r="D413" s="183" t="s">
        <v>191</v>
      </c>
      <c r="E413" s="184" t="s">
        <v>1</v>
      </c>
      <c r="F413" s="185" t="s">
        <v>793</v>
      </c>
      <c r="H413" s="186">
        <v>1.93</v>
      </c>
      <c r="I413" s="187"/>
      <c r="L413" s="182"/>
      <c r="M413" s="188"/>
      <c r="N413" s="189"/>
      <c r="O413" s="189"/>
      <c r="P413" s="189"/>
      <c r="Q413" s="189"/>
      <c r="R413" s="189"/>
      <c r="S413" s="189"/>
      <c r="T413" s="190"/>
      <c r="AT413" s="184" t="s">
        <v>191</v>
      </c>
      <c r="AU413" s="184" t="s">
        <v>84</v>
      </c>
      <c r="AV413" s="13" t="s">
        <v>84</v>
      </c>
      <c r="AW413" s="13" t="s">
        <v>28</v>
      </c>
      <c r="AX413" s="13" t="s">
        <v>72</v>
      </c>
      <c r="AY413" s="184" t="s">
        <v>182</v>
      </c>
    </row>
    <row r="414" ht="11" customFormat="1" s="14">
      <c r="B414" s="191"/>
      <c r="D414" s="183" t="s">
        <v>191</v>
      </c>
      <c r="E414" s="192" t="s">
        <v>1</v>
      </c>
      <c r="F414" s="193" t="s">
        <v>822</v>
      </c>
      <c r="H414" s="194">
        <v>1.93</v>
      </c>
      <c r="I414" s="195"/>
      <c r="L414" s="191"/>
      <c r="M414" s="196"/>
      <c r="N414" s="197"/>
      <c r="O414" s="197"/>
      <c r="P414" s="197"/>
      <c r="Q414" s="197"/>
      <c r="R414" s="197"/>
      <c r="S414" s="197"/>
      <c r="T414" s="198"/>
      <c r="AT414" s="192" t="s">
        <v>191</v>
      </c>
      <c r="AU414" s="192" t="s">
        <v>84</v>
      </c>
      <c r="AV414" s="14" t="s">
        <v>89</v>
      </c>
      <c r="AW414" s="14" t="s">
        <v>28</v>
      </c>
      <c r="AX414" s="14" t="s">
        <v>72</v>
      </c>
      <c r="AY414" s="192" t="s">
        <v>182</v>
      </c>
    </row>
    <row r="415" ht="11" customFormat="1" s="13">
      <c r="B415" s="182"/>
      <c r="D415" s="183" t="s">
        <v>191</v>
      </c>
      <c r="E415" s="184" t="s">
        <v>1</v>
      </c>
      <c r="F415" s="185" t="s">
        <v>793</v>
      </c>
      <c r="H415" s="186">
        <v>1.93</v>
      </c>
      <c r="I415" s="187"/>
      <c r="L415" s="182"/>
      <c r="M415" s="188"/>
      <c r="N415" s="189"/>
      <c r="O415" s="189"/>
      <c r="P415" s="189"/>
      <c r="Q415" s="189"/>
      <c r="R415" s="189"/>
      <c r="S415" s="189"/>
      <c r="T415" s="190"/>
      <c r="AT415" s="184" t="s">
        <v>191</v>
      </c>
      <c r="AU415" s="184" t="s">
        <v>84</v>
      </c>
      <c r="AV415" s="13" t="s">
        <v>84</v>
      </c>
      <c r="AW415" s="13" t="s">
        <v>28</v>
      </c>
      <c r="AX415" s="13" t="s">
        <v>72</v>
      </c>
      <c r="AY415" s="184" t="s">
        <v>182</v>
      </c>
    </row>
    <row r="416" ht="11" customFormat="1" s="14">
      <c r="B416" s="191"/>
      <c r="D416" s="183" t="s">
        <v>191</v>
      </c>
      <c r="E416" s="192" t="s">
        <v>1</v>
      </c>
      <c r="F416" s="193" t="s">
        <v>823</v>
      </c>
      <c r="H416" s="194">
        <v>1.93</v>
      </c>
      <c r="I416" s="195"/>
      <c r="L416" s="191"/>
      <c r="M416" s="196"/>
      <c r="N416" s="197"/>
      <c r="O416" s="197"/>
      <c r="P416" s="197"/>
      <c r="Q416" s="197"/>
      <c r="R416" s="197"/>
      <c r="S416" s="197"/>
      <c r="T416" s="198"/>
      <c r="AT416" s="192" t="s">
        <v>191</v>
      </c>
      <c r="AU416" s="192" t="s">
        <v>84</v>
      </c>
      <c r="AV416" s="14" t="s">
        <v>89</v>
      </c>
      <c r="AW416" s="14" t="s">
        <v>28</v>
      </c>
      <c r="AX416" s="14" t="s">
        <v>72</v>
      </c>
      <c r="AY416" s="192" t="s">
        <v>182</v>
      </c>
    </row>
    <row r="417" ht="11" customFormat="1" s="13">
      <c r="B417" s="182"/>
      <c r="D417" s="183" t="s">
        <v>191</v>
      </c>
      <c r="E417" s="184" t="s">
        <v>1</v>
      </c>
      <c r="F417" s="185" t="s">
        <v>793</v>
      </c>
      <c r="H417" s="186">
        <v>1.93</v>
      </c>
      <c r="I417" s="187"/>
      <c r="L417" s="182"/>
      <c r="M417" s="188"/>
      <c r="N417" s="189"/>
      <c r="O417" s="189"/>
      <c r="P417" s="189"/>
      <c r="Q417" s="189"/>
      <c r="R417" s="189"/>
      <c r="S417" s="189"/>
      <c r="T417" s="190"/>
      <c r="AT417" s="184" t="s">
        <v>191</v>
      </c>
      <c r="AU417" s="184" t="s">
        <v>84</v>
      </c>
      <c r="AV417" s="13" t="s">
        <v>84</v>
      </c>
      <c r="AW417" s="13" t="s">
        <v>28</v>
      </c>
      <c r="AX417" s="13" t="s">
        <v>72</v>
      </c>
      <c r="AY417" s="184" t="s">
        <v>182</v>
      </c>
    </row>
    <row r="418" ht="11" customFormat="1" s="14">
      <c r="B418" s="191"/>
      <c r="D418" s="183" t="s">
        <v>191</v>
      </c>
      <c r="E418" s="192" t="s">
        <v>1</v>
      </c>
      <c r="F418" s="193" t="s">
        <v>824</v>
      </c>
      <c r="H418" s="194">
        <v>1.93</v>
      </c>
      <c r="I418" s="195"/>
      <c r="L418" s="191"/>
      <c r="M418" s="196"/>
      <c r="N418" s="197"/>
      <c r="O418" s="197"/>
      <c r="P418" s="197"/>
      <c r="Q418" s="197"/>
      <c r="R418" s="197"/>
      <c r="S418" s="197"/>
      <c r="T418" s="198"/>
      <c r="AT418" s="192" t="s">
        <v>191</v>
      </c>
      <c r="AU418" s="192" t="s">
        <v>84</v>
      </c>
      <c r="AV418" s="14" t="s">
        <v>89</v>
      </c>
      <c r="AW418" s="14" t="s">
        <v>28</v>
      </c>
      <c r="AX418" s="14" t="s">
        <v>72</v>
      </c>
      <c r="AY418" s="192" t="s">
        <v>182</v>
      </c>
    </row>
    <row r="419" ht="11" customFormat="1" s="13">
      <c r="B419" s="182"/>
      <c r="D419" s="183" t="s">
        <v>191</v>
      </c>
      <c r="E419" s="184" t="s">
        <v>1</v>
      </c>
      <c r="F419" s="185" t="s">
        <v>713</v>
      </c>
      <c r="H419" s="186">
        <v>46.43</v>
      </c>
      <c r="I419" s="187"/>
      <c r="L419" s="182"/>
      <c r="M419" s="188"/>
      <c r="N419" s="189"/>
      <c r="O419" s="189"/>
      <c r="P419" s="189"/>
      <c r="Q419" s="189"/>
      <c r="R419" s="189"/>
      <c r="S419" s="189"/>
      <c r="T419" s="190"/>
      <c r="AT419" s="184" t="s">
        <v>191</v>
      </c>
      <c r="AU419" s="184" t="s">
        <v>84</v>
      </c>
      <c r="AV419" s="13" t="s">
        <v>84</v>
      </c>
      <c r="AW419" s="13" t="s">
        <v>28</v>
      </c>
      <c r="AX419" s="13" t="s">
        <v>72</v>
      </c>
      <c r="AY419" s="184" t="s">
        <v>182</v>
      </c>
    </row>
    <row r="420" ht="11" customFormat="1" s="14">
      <c r="B420" s="191"/>
      <c r="D420" s="183" t="s">
        <v>191</v>
      </c>
      <c r="E420" s="192" t="s">
        <v>1</v>
      </c>
      <c r="F420" s="193" t="s">
        <v>825</v>
      </c>
      <c r="H420" s="194">
        <v>46.43</v>
      </c>
      <c r="I420" s="195"/>
      <c r="L420" s="191"/>
      <c r="M420" s="196"/>
      <c r="N420" s="197"/>
      <c r="O420" s="197"/>
      <c r="P420" s="197"/>
      <c r="Q420" s="197"/>
      <c r="R420" s="197"/>
      <c r="S420" s="197"/>
      <c r="T420" s="198"/>
      <c r="AT420" s="192" t="s">
        <v>191</v>
      </c>
      <c r="AU420" s="192" t="s">
        <v>84</v>
      </c>
      <c r="AV420" s="14" t="s">
        <v>89</v>
      </c>
      <c r="AW420" s="14" t="s">
        <v>28</v>
      </c>
      <c r="AX420" s="14" t="s">
        <v>72</v>
      </c>
      <c r="AY420" s="192" t="s">
        <v>182</v>
      </c>
    </row>
    <row r="421" ht="11" customFormat="1" s="15">
      <c r="B421" s="199"/>
      <c r="D421" s="183" t="s">
        <v>191</v>
      </c>
      <c r="E421" s="200" t="s">
        <v>1</v>
      </c>
      <c r="F421" s="201" t="s">
        <v>251</v>
      </c>
      <c r="H421" s="202">
        <v>426.1300000000001</v>
      </c>
      <c r="I421" s="203"/>
      <c r="L421" s="199"/>
      <c r="M421" s="204"/>
      <c r="N421" s="205"/>
      <c r="O421" s="205"/>
      <c r="P421" s="205"/>
      <c r="Q421" s="205"/>
      <c r="R421" s="205"/>
      <c r="S421" s="205"/>
      <c r="T421" s="206"/>
      <c r="AT421" s="200" t="s">
        <v>191</v>
      </c>
      <c r="AU421" s="200" t="s">
        <v>84</v>
      </c>
      <c r="AV421" s="15" t="s">
        <v>189</v>
      </c>
      <c r="AW421" s="15" t="s">
        <v>28</v>
      </c>
      <c r="AX421" s="15" t="s">
        <v>79</v>
      </c>
      <c r="AY421" s="200" t="s">
        <v>182</v>
      </c>
    </row>
    <row r="422" customHeight="1" ht="21" customFormat="1" s="2">
      <c r="A422" s="33"/>
      <c r="B422" s="167"/>
      <c r="C422" s="168" t="s">
        <v>348</v>
      </c>
      <c r="D422" s="168" t="s">
        <v>185</v>
      </c>
      <c r="E422" s="169" t="s">
        <v>826</v>
      </c>
      <c r="F422" s="170" t="s">
        <v>827</v>
      </c>
      <c r="G422" s="171" t="s">
        <v>305</v>
      </c>
      <c r="H422" s="172">
        <v>1508.98</v>
      </c>
      <c r="I422" s="173"/>
      <c r="J422" s="172">
        <f>ROUND(I422*H422,3)</f>
        <v>0</v>
      </c>
      <c r="K422" s="174"/>
      <c r="L422" s="34"/>
      <c r="M422" s="175" t="s">
        <v>1</v>
      </c>
      <c r="N422" s="176" t="s">
        <v>38</v>
      </c>
      <c r="O422" s="59"/>
      <c r="P422" s="177">
        <f>O422*H422</f>
        <v>0</v>
      </c>
      <c r="Q422" s="177">
        <v>2.3E-3</v>
      </c>
      <c r="R422" s="177">
        <f>Q422*H422</f>
        <v>3.470654</v>
      </c>
      <c r="S422" s="177">
        <v>0</v>
      </c>
      <c r="T422" s="178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79" t="s">
        <v>468</v>
      </c>
      <c r="AT422" s="179" t="s">
        <v>185</v>
      </c>
      <c r="AU422" s="179" t="s">
        <v>84</v>
      </c>
      <c r="AY422" s="18" t="s">
        <v>182</v>
      </c>
      <c r="BE422" s="180">
        <f>IF(N422="základná",J422,0)</f>
        <v>0</v>
      </c>
      <c r="BF422" s="180">
        <f>IF(N422="znížená",J422,0)</f>
        <v>0</v>
      </c>
      <c r="BG422" s="180">
        <f>IF(N422="zákl. prenesená",J422,0)</f>
        <v>0</v>
      </c>
      <c r="BH422" s="180">
        <f>IF(N422="zníž. prenesená",J422,0)</f>
        <v>0</v>
      </c>
      <c r="BI422" s="180">
        <f>IF(N422="nulová",J422,0)</f>
        <v>0</v>
      </c>
      <c r="BJ422" s="18" t="s">
        <v>84</v>
      </c>
      <c r="BK422" s="181">
        <f>ROUND(I422*H422,3)</f>
        <v>0</v>
      </c>
      <c r="BL422" s="18" t="s">
        <v>468</v>
      </c>
      <c r="BM422" s="179" t="s">
        <v>828</v>
      </c>
    </row>
    <row r="423" ht="11" customFormat="1" s="13">
      <c r="B423" s="182"/>
      <c r="D423" s="183" t="s">
        <v>191</v>
      </c>
      <c r="E423" s="184" t="s">
        <v>1</v>
      </c>
      <c r="F423" s="185" t="s">
        <v>829</v>
      </c>
      <c r="H423" s="186">
        <v>144.67</v>
      </c>
      <c r="I423" s="187"/>
      <c r="L423" s="182"/>
      <c r="M423" s="188"/>
      <c r="N423" s="189"/>
      <c r="O423" s="189"/>
      <c r="P423" s="189"/>
      <c r="Q423" s="189"/>
      <c r="R423" s="189"/>
      <c r="S423" s="189"/>
      <c r="T423" s="190"/>
      <c r="AT423" s="184" t="s">
        <v>191</v>
      </c>
      <c r="AU423" s="184" t="s">
        <v>84</v>
      </c>
      <c r="AV423" s="13" t="s">
        <v>84</v>
      </c>
      <c r="AW423" s="13" t="s">
        <v>28</v>
      </c>
      <c r="AX423" s="13" t="s">
        <v>72</v>
      </c>
      <c r="AY423" s="184" t="s">
        <v>182</v>
      </c>
    </row>
    <row r="424" ht="11" customFormat="1" s="14">
      <c r="B424" s="191"/>
      <c r="D424" s="183" t="s">
        <v>191</v>
      </c>
      <c r="E424" s="192" t="s">
        <v>1</v>
      </c>
      <c r="F424" s="193" t="s">
        <v>830</v>
      </c>
      <c r="H424" s="194">
        <v>144.67</v>
      </c>
      <c r="I424" s="195"/>
      <c r="L424" s="191"/>
      <c r="M424" s="196"/>
      <c r="N424" s="197"/>
      <c r="O424" s="197"/>
      <c r="P424" s="197"/>
      <c r="Q424" s="197"/>
      <c r="R424" s="197"/>
      <c r="S424" s="197"/>
      <c r="T424" s="198"/>
      <c r="AT424" s="192" t="s">
        <v>191</v>
      </c>
      <c r="AU424" s="192" t="s">
        <v>84</v>
      </c>
      <c r="AV424" s="14" t="s">
        <v>89</v>
      </c>
      <c r="AW424" s="14" t="s">
        <v>28</v>
      </c>
      <c r="AX424" s="14" t="s">
        <v>72</v>
      </c>
      <c r="AY424" s="192" t="s">
        <v>182</v>
      </c>
    </row>
    <row r="425" ht="11" customFormat="1" s="13">
      <c r="B425" s="182"/>
      <c r="D425" s="183" t="s">
        <v>191</v>
      </c>
      <c r="E425" s="184" t="s">
        <v>1</v>
      </c>
      <c r="F425" s="185" t="s">
        <v>829</v>
      </c>
      <c r="H425" s="186">
        <v>144.67</v>
      </c>
      <c r="I425" s="187"/>
      <c r="L425" s="182"/>
      <c r="M425" s="188"/>
      <c r="N425" s="189"/>
      <c r="O425" s="189"/>
      <c r="P425" s="189"/>
      <c r="Q425" s="189"/>
      <c r="R425" s="189"/>
      <c r="S425" s="189"/>
      <c r="T425" s="190"/>
      <c r="AT425" s="184" t="s">
        <v>191</v>
      </c>
      <c r="AU425" s="184" t="s">
        <v>84</v>
      </c>
      <c r="AV425" s="13" t="s">
        <v>84</v>
      </c>
      <c r="AW425" s="13" t="s">
        <v>28</v>
      </c>
      <c r="AX425" s="13" t="s">
        <v>72</v>
      </c>
      <c r="AY425" s="184" t="s">
        <v>182</v>
      </c>
    </row>
    <row r="426" ht="11" customFormat="1" s="14">
      <c r="B426" s="191"/>
      <c r="D426" s="183" t="s">
        <v>191</v>
      </c>
      <c r="E426" s="192" t="s">
        <v>1</v>
      </c>
      <c r="F426" s="193" t="s">
        <v>831</v>
      </c>
      <c r="H426" s="194">
        <v>144.67</v>
      </c>
      <c r="I426" s="195"/>
      <c r="L426" s="191"/>
      <c r="M426" s="196"/>
      <c r="N426" s="197"/>
      <c r="O426" s="197"/>
      <c r="P426" s="197"/>
      <c r="Q426" s="197"/>
      <c r="R426" s="197"/>
      <c r="S426" s="197"/>
      <c r="T426" s="198"/>
      <c r="AT426" s="192" t="s">
        <v>191</v>
      </c>
      <c r="AU426" s="192" t="s">
        <v>84</v>
      </c>
      <c r="AV426" s="14" t="s">
        <v>89</v>
      </c>
      <c r="AW426" s="14" t="s">
        <v>28</v>
      </c>
      <c r="AX426" s="14" t="s">
        <v>72</v>
      </c>
      <c r="AY426" s="192" t="s">
        <v>182</v>
      </c>
    </row>
    <row r="427" ht="11" customFormat="1" s="13">
      <c r="B427" s="182"/>
      <c r="D427" s="183" t="s">
        <v>191</v>
      </c>
      <c r="E427" s="184" t="s">
        <v>1</v>
      </c>
      <c r="F427" s="185" t="s">
        <v>832</v>
      </c>
      <c r="H427" s="186">
        <v>160.9</v>
      </c>
      <c r="I427" s="187"/>
      <c r="L427" s="182"/>
      <c r="M427" s="188"/>
      <c r="N427" s="189"/>
      <c r="O427" s="189"/>
      <c r="P427" s="189"/>
      <c r="Q427" s="189"/>
      <c r="R427" s="189"/>
      <c r="S427" s="189"/>
      <c r="T427" s="190"/>
      <c r="AT427" s="184" t="s">
        <v>191</v>
      </c>
      <c r="AU427" s="184" t="s">
        <v>84</v>
      </c>
      <c r="AV427" s="13" t="s">
        <v>84</v>
      </c>
      <c r="AW427" s="13" t="s">
        <v>28</v>
      </c>
      <c r="AX427" s="13" t="s">
        <v>72</v>
      </c>
      <c r="AY427" s="184" t="s">
        <v>182</v>
      </c>
    </row>
    <row r="428" ht="11" customFormat="1" s="14">
      <c r="B428" s="191"/>
      <c r="D428" s="183" t="s">
        <v>191</v>
      </c>
      <c r="E428" s="192" t="s">
        <v>1</v>
      </c>
      <c r="F428" s="193" t="s">
        <v>833</v>
      </c>
      <c r="H428" s="194">
        <v>160.9</v>
      </c>
      <c r="I428" s="195"/>
      <c r="L428" s="191"/>
      <c r="M428" s="196"/>
      <c r="N428" s="197"/>
      <c r="O428" s="197"/>
      <c r="P428" s="197"/>
      <c r="Q428" s="197"/>
      <c r="R428" s="197"/>
      <c r="S428" s="197"/>
      <c r="T428" s="198"/>
      <c r="AT428" s="192" t="s">
        <v>191</v>
      </c>
      <c r="AU428" s="192" t="s">
        <v>84</v>
      </c>
      <c r="AV428" s="14" t="s">
        <v>89</v>
      </c>
      <c r="AW428" s="14" t="s">
        <v>28</v>
      </c>
      <c r="AX428" s="14" t="s">
        <v>72</v>
      </c>
      <c r="AY428" s="192" t="s">
        <v>182</v>
      </c>
    </row>
    <row r="429" ht="11" customFormat="1" s="13">
      <c r="B429" s="182"/>
      <c r="D429" s="183" t="s">
        <v>191</v>
      </c>
      <c r="E429" s="184" t="s">
        <v>1</v>
      </c>
      <c r="F429" s="185" t="s">
        <v>834</v>
      </c>
      <c r="H429" s="186">
        <v>139.84</v>
      </c>
      <c r="I429" s="187"/>
      <c r="L429" s="182"/>
      <c r="M429" s="188"/>
      <c r="N429" s="189"/>
      <c r="O429" s="189"/>
      <c r="P429" s="189"/>
      <c r="Q429" s="189"/>
      <c r="R429" s="189"/>
      <c r="S429" s="189"/>
      <c r="T429" s="190"/>
      <c r="AT429" s="184" t="s">
        <v>191</v>
      </c>
      <c r="AU429" s="184" t="s">
        <v>84</v>
      </c>
      <c r="AV429" s="13" t="s">
        <v>84</v>
      </c>
      <c r="AW429" s="13" t="s">
        <v>28</v>
      </c>
      <c r="AX429" s="13" t="s">
        <v>72</v>
      </c>
      <c r="AY429" s="184" t="s">
        <v>182</v>
      </c>
    </row>
    <row r="430" ht="11" customFormat="1" s="14">
      <c r="B430" s="191"/>
      <c r="D430" s="183" t="s">
        <v>191</v>
      </c>
      <c r="E430" s="192" t="s">
        <v>1</v>
      </c>
      <c r="F430" s="193" t="s">
        <v>835</v>
      </c>
      <c r="H430" s="194">
        <v>139.84</v>
      </c>
      <c r="I430" s="195"/>
      <c r="L430" s="191"/>
      <c r="M430" s="196"/>
      <c r="N430" s="197"/>
      <c r="O430" s="197"/>
      <c r="P430" s="197"/>
      <c r="Q430" s="197"/>
      <c r="R430" s="197"/>
      <c r="S430" s="197"/>
      <c r="T430" s="198"/>
      <c r="AT430" s="192" t="s">
        <v>191</v>
      </c>
      <c r="AU430" s="192" t="s">
        <v>84</v>
      </c>
      <c r="AV430" s="14" t="s">
        <v>89</v>
      </c>
      <c r="AW430" s="14" t="s">
        <v>28</v>
      </c>
      <c r="AX430" s="14" t="s">
        <v>72</v>
      </c>
      <c r="AY430" s="192" t="s">
        <v>182</v>
      </c>
    </row>
    <row r="431" ht="11" customFormat="1" s="13">
      <c r="B431" s="182"/>
      <c r="D431" s="183" t="s">
        <v>191</v>
      </c>
      <c r="E431" s="184" t="s">
        <v>1</v>
      </c>
      <c r="F431" s="185" t="s">
        <v>829</v>
      </c>
      <c r="H431" s="186">
        <v>144.67</v>
      </c>
      <c r="I431" s="187"/>
      <c r="L431" s="182"/>
      <c r="M431" s="188"/>
      <c r="N431" s="189"/>
      <c r="O431" s="189"/>
      <c r="P431" s="189"/>
      <c r="Q431" s="189"/>
      <c r="R431" s="189"/>
      <c r="S431" s="189"/>
      <c r="T431" s="190"/>
      <c r="AT431" s="184" t="s">
        <v>191</v>
      </c>
      <c r="AU431" s="184" t="s">
        <v>84</v>
      </c>
      <c r="AV431" s="13" t="s">
        <v>84</v>
      </c>
      <c r="AW431" s="13" t="s">
        <v>28</v>
      </c>
      <c r="AX431" s="13" t="s">
        <v>72</v>
      </c>
      <c r="AY431" s="184" t="s">
        <v>182</v>
      </c>
    </row>
    <row r="432" ht="11" customFormat="1" s="14">
      <c r="B432" s="191"/>
      <c r="D432" s="183" t="s">
        <v>191</v>
      </c>
      <c r="E432" s="192" t="s">
        <v>1</v>
      </c>
      <c r="F432" s="193" t="s">
        <v>836</v>
      </c>
      <c r="H432" s="194">
        <v>144.67</v>
      </c>
      <c r="I432" s="195"/>
      <c r="L432" s="191"/>
      <c r="M432" s="196"/>
      <c r="N432" s="197"/>
      <c r="O432" s="197"/>
      <c r="P432" s="197"/>
      <c r="Q432" s="197"/>
      <c r="R432" s="197"/>
      <c r="S432" s="197"/>
      <c r="T432" s="198"/>
      <c r="AT432" s="192" t="s">
        <v>191</v>
      </c>
      <c r="AU432" s="192" t="s">
        <v>84</v>
      </c>
      <c r="AV432" s="14" t="s">
        <v>89</v>
      </c>
      <c r="AW432" s="14" t="s">
        <v>28</v>
      </c>
      <c r="AX432" s="14" t="s">
        <v>72</v>
      </c>
      <c r="AY432" s="192" t="s">
        <v>182</v>
      </c>
    </row>
    <row r="433" ht="11" customFormat="1" s="13">
      <c r="B433" s="182"/>
      <c r="D433" s="183" t="s">
        <v>191</v>
      </c>
      <c r="E433" s="184" t="s">
        <v>1</v>
      </c>
      <c r="F433" s="185" t="s">
        <v>829</v>
      </c>
      <c r="H433" s="186">
        <v>144.67</v>
      </c>
      <c r="I433" s="187"/>
      <c r="L433" s="182"/>
      <c r="M433" s="188"/>
      <c r="N433" s="189"/>
      <c r="O433" s="189"/>
      <c r="P433" s="189"/>
      <c r="Q433" s="189"/>
      <c r="R433" s="189"/>
      <c r="S433" s="189"/>
      <c r="T433" s="190"/>
      <c r="AT433" s="184" t="s">
        <v>191</v>
      </c>
      <c r="AU433" s="184" t="s">
        <v>84</v>
      </c>
      <c r="AV433" s="13" t="s">
        <v>84</v>
      </c>
      <c r="AW433" s="13" t="s">
        <v>28</v>
      </c>
      <c r="AX433" s="13" t="s">
        <v>72</v>
      </c>
      <c r="AY433" s="184" t="s">
        <v>182</v>
      </c>
    </row>
    <row r="434" ht="11" customFormat="1" s="14">
      <c r="B434" s="191"/>
      <c r="D434" s="183" t="s">
        <v>191</v>
      </c>
      <c r="E434" s="192" t="s">
        <v>1</v>
      </c>
      <c r="F434" s="193" t="s">
        <v>837</v>
      </c>
      <c r="H434" s="194">
        <v>144.67</v>
      </c>
      <c r="I434" s="195"/>
      <c r="L434" s="191"/>
      <c r="M434" s="196"/>
      <c r="N434" s="197"/>
      <c r="O434" s="197"/>
      <c r="P434" s="197"/>
      <c r="Q434" s="197"/>
      <c r="R434" s="197"/>
      <c r="S434" s="197"/>
      <c r="T434" s="198"/>
      <c r="AT434" s="192" t="s">
        <v>191</v>
      </c>
      <c r="AU434" s="192" t="s">
        <v>84</v>
      </c>
      <c r="AV434" s="14" t="s">
        <v>89</v>
      </c>
      <c r="AW434" s="14" t="s">
        <v>28</v>
      </c>
      <c r="AX434" s="14" t="s">
        <v>72</v>
      </c>
      <c r="AY434" s="192" t="s">
        <v>182</v>
      </c>
    </row>
    <row r="435" ht="11" customFormat="1" s="13">
      <c r="B435" s="182"/>
      <c r="D435" s="183" t="s">
        <v>191</v>
      </c>
      <c r="E435" s="184" t="s">
        <v>1</v>
      </c>
      <c r="F435" s="185" t="s">
        <v>838</v>
      </c>
      <c r="H435" s="186">
        <v>149.6</v>
      </c>
      <c r="I435" s="187"/>
      <c r="L435" s="182"/>
      <c r="M435" s="188"/>
      <c r="N435" s="189"/>
      <c r="O435" s="189"/>
      <c r="P435" s="189"/>
      <c r="Q435" s="189"/>
      <c r="R435" s="189"/>
      <c r="S435" s="189"/>
      <c r="T435" s="190"/>
      <c r="AT435" s="184" t="s">
        <v>191</v>
      </c>
      <c r="AU435" s="184" t="s">
        <v>84</v>
      </c>
      <c r="AV435" s="13" t="s">
        <v>84</v>
      </c>
      <c r="AW435" s="13" t="s">
        <v>28</v>
      </c>
      <c r="AX435" s="13" t="s">
        <v>72</v>
      </c>
      <c r="AY435" s="184" t="s">
        <v>182</v>
      </c>
    </row>
    <row r="436" ht="11" customFormat="1" s="14">
      <c r="B436" s="191"/>
      <c r="D436" s="183" t="s">
        <v>191</v>
      </c>
      <c r="E436" s="192" t="s">
        <v>1</v>
      </c>
      <c r="F436" s="193" t="s">
        <v>839</v>
      </c>
      <c r="H436" s="194">
        <v>149.6</v>
      </c>
      <c r="I436" s="195"/>
      <c r="L436" s="191"/>
      <c r="M436" s="196"/>
      <c r="N436" s="197"/>
      <c r="O436" s="197"/>
      <c r="P436" s="197"/>
      <c r="Q436" s="197"/>
      <c r="R436" s="197"/>
      <c r="S436" s="197"/>
      <c r="T436" s="198"/>
      <c r="AT436" s="192" t="s">
        <v>191</v>
      </c>
      <c r="AU436" s="192" t="s">
        <v>84</v>
      </c>
      <c r="AV436" s="14" t="s">
        <v>89</v>
      </c>
      <c r="AW436" s="14" t="s">
        <v>28</v>
      </c>
      <c r="AX436" s="14" t="s">
        <v>72</v>
      </c>
      <c r="AY436" s="192" t="s">
        <v>182</v>
      </c>
    </row>
    <row r="437" ht="11" customFormat="1" s="13">
      <c r="B437" s="182"/>
      <c r="D437" s="183" t="s">
        <v>191</v>
      </c>
      <c r="E437" s="184" t="s">
        <v>1</v>
      </c>
      <c r="F437" s="185" t="s">
        <v>840</v>
      </c>
      <c r="H437" s="186">
        <v>164.46</v>
      </c>
      <c r="I437" s="187"/>
      <c r="L437" s="182"/>
      <c r="M437" s="188"/>
      <c r="N437" s="189"/>
      <c r="O437" s="189"/>
      <c r="P437" s="189"/>
      <c r="Q437" s="189"/>
      <c r="R437" s="189"/>
      <c r="S437" s="189"/>
      <c r="T437" s="190"/>
      <c r="AT437" s="184" t="s">
        <v>191</v>
      </c>
      <c r="AU437" s="184" t="s">
        <v>84</v>
      </c>
      <c r="AV437" s="13" t="s">
        <v>84</v>
      </c>
      <c r="AW437" s="13" t="s">
        <v>28</v>
      </c>
      <c r="AX437" s="13" t="s">
        <v>72</v>
      </c>
      <c r="AY437" s="184" t="s">
        <v>182</v>
      </c>
    </row>
    <row r="438" ht="11" customFormat="1" s="14">
      <c r="B438" s="191"/>
      <c r="D438" s="183" t="s">
        <v>191</v>
      </c>
      <c r="E438" s="192" t="s">
        <v>1</v>
      </c>
      <c r="F438" s="193" t="s">
        <v>841</v>
      </c>
      <c r="H438" s="194">
        <v>164.46</v>
      </c>
      <c r="I438" s="195"/>
      <c r="L438" s="191"/>
      <c r="M438" s="196"/>
      <c r="N438" s="197"/>
      <c r="O438" s="197"/>
      <c r="P438" s="197"/>
      <c r="Q438" s="197"/>
      <c r="R438" s="197"/>
      <c r="S438" s="197"/>
      <c r="T438" s="198"/>
      <c r="AT438" s="192" t="s">
        <v>191</v>
      </c>
      <c r="AU438" s="192" t="s">
        <v>84</v>
      </c>
      <c r="AV438" s="14" t="s">
        <v>89</v>
      </c>
      <c r="AW438" s="14" t="s">
        <v>28</v>
      </c>
      <c r="AX438" s="14" t="s">
        <v>72</v>
      </c>
      <c r="AY438" s="192" t="s">
        <v>182</v>
      </c>
    </row>
    <row r="439" ht="11" customFormat="1" s="13">
      <c r="B439" s="182"/>
      <c r="D439" s="183" t="s">
        <v>191</v>
      </c>
      <c r="E439" s="184" t="s">
        <v>1</v>
      </c>
      <c r="F439" s="185" t="s">
        <v>842</v>
      </c>
      <c r="H439" s="186">
        <v>315.5</v>
      </c>
      <c r="I439" s="187"/>
      <c r="L439" s="182"/>
      <c r="M439" s="188"/>
      <c r="N439" s="189"/>
      <c r="O439" s="189"/>
      <c r="P439" s="189"/>
      <c r="Q439" s="189"/>
      <c r="R439" s="189"/>
      <c r="S439" s="189"/>
      <c r="T439" s="190"/>
      <c r="AT439" s="184" t="s">
        <v>191</v>
      </c>
      <c r="AU439" s="184" t="s">
        <v>84</v>
      </c>
      <c r="AV439" s="13" t="s">
        <v>84</v>
      </c>
      <c r="AW439" s="13" t="s">
        <v>28</v>
      </c>
      <c r="AX439" s="13" t="s">
        <v>72</v>
      </c>
      <c r="AY439" s="184" t="s">
        <v>182</v>
      </c>
    </row>
    <row r="440" ht="11" customFormat="1" s="14">
      <c r="B440" s="191"/>
      <c r="D440" s="183" t="s">
        <v>191</v>
      </c>
      <c r="E440" s="192" t="s">
        <v>1</v>
      </c>
      <c r="F440" s="193" t="s">
        <v>843</v>
      </c>
      <c r="H440" s="194">
        <v>315.5</v>
      </c>
      <c r="I440" s="195"/>
      <c r="L440" s="191"/>
      <c r="M440" s="196"/>
      <c r="N440" s="197"/>
      <c r="O440" s="197"/>
      <c r="P440" s="197"/>
      <c r="Q440" s="197"/>
      <c r="R440" s="197"/>
      <c r="S440" s="197"/>
      <c r="T440" s="198"/>
      <c r="AT440" s="192" t="s">
        <v>191</v>
      </c>
      <c r="AU440" s="192" t="s">
        <v>84</v>
      </c>
      <c r="AV440" s="14" t="s">
        <v>89</v>
      </c>
      <c r="AW440" s="14" t="s">
        <v>28</v>
      </c>
      <c r="AX440" s="14" t="s">
        <v>72</v>
      </c>
      <c r="AY440" s="192" t="s">
        <v>182</v>
      </c>
    </row>
    <row r="441" ht="11" customFormat="1" s="15">
      <c r="B441" s="199"/>
      <c r="D441" s="183" t="s">
        <v>191</v>
      </c>
      <c r="E441" s="200" t="s">
        <v>1</v>
      </c>
      <c r="F441" s="201" t="s">
        <v>251</v>
      </c>
      <c r="H441" s="202">
        <v>1508.98</v>
      </c>
      <c r="I441" s="203"/>
      <c r="L441" s="199"/>
      <c r="M441" s="204"/>
      <c r="N441" s="205"/>
      <c r="O441" s="205"/>
      <c r="P441" s="205"/>
      <c r="Q441" s="205"/>
      <c r="R441" s="205"/>
      <c r="S441" s="205"/>
      <c r="T441" s="206"/>
      <c r="AT441" s="200" t="s">
        <v>191</v>
      </c>
      <c r="AU441" s="200" t="s">
        <v>84</v>
      </c>
      <c r="AV441" s="15" t="s">
        <v>189</v>
      </c>
      <c r="AW441" s="15" t="s">
        <v>28</v>
      </c>
      <c r="AX441" s="15" t="s">
        <v>79</v>
      </c>
      <c r="AY441" s="200" t="s">
        <v>182</v>
      </c>
    </row>
    <row r="442" customHeight="1" ht="21" customFormat="1" s="2">
      <c r="A442" s="33"/>
      <c r="B442" s="167"/>
      <c r="C442" s="168" t="s">
        <v>475</v>
      </c>
      <c r="D442" s="168" t="s">
        <v>185</v>
      </c>
      <c r="E442" s="169" t="s">
        <v>844</v>
      </c>
      <c r="F442" s="170" t="s">
        <v>845</v>
      </c>
      <c r="G442" s="171" t="s">
        <v>438</v>
      </c>
      <c r="H442" s="172">
        <v>4.366</v>
      </c>
      <c r="I442" s="173"/>
      <c r="J442" s="172">
        <f>ROUND(I442*H442,3)</f>
        <v>0</v>
      </c>
      <c r="K442" s="174"/>
      <c r="L442" s="34"/>
      <c r="M442" s="175" t="s">
        <v>1</v>
      </c>
      <c r="N442" s="176" t="s">
        <v>38</v>
      </c>
      <c r="O442" s="59"/>
      <c r="P442" s="177">
        <f>O442*H442</f>
        <v>0</v>
      </c>
      <c r="Q442" s="177">
        <v>0</v>
      </c>
      <c r="R442" s="177">
        <f>Q442*H442</f>
        <v>0</v>
      </c>
      <c r="S442" s="177">
        <v>0</v>
      </c>
      <c r="T442" s="178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79" t="s">
        <v>468</v>
      </c>
      <c r="AT442" s="179" t="s">
        <v>185</v>
      </c>
      <c r="AU442" s="179" t="s">
        <v>84</v>
      </c>
      <c r="AY442" s="18" t="s">
        <v>182</v>
      </c>
      <c r="BE442" s="180">
        <f>IF(N442="základná",J442,0)</f>
        <v>0</v>
      </c>
      <c r="BF442" s="180">
        <f>IF(N442="znížená",J442,0)</f>
        <v>0</v>
      </c>
      <c r="BG442" s="180">
        <f>IF(N442="zákl. prenesená",J442,0)</f>
        <v>0</v>
      </c>
      <c r="BH442" s="180">
        <f>IF(N442="zníž. prenesená",J442,0)</f>
        <v>0</v>
      </c>
      <c r="BI442" s="180">
        <f>IF(N442="nulová",J442,0)</f>
        <v>0</v>
      </c>
      <c r="BJ442" s="18" t="s">
        <v>84</v>
      </c>
      <c r="BK442" s="181">
        <f>ROUND(I442*H442,3)</f>
        <v>0</v>
      </c>
      <c r="BL442" s="18" t="s">
        <v>468</v>
      </c>
      <c r="BM442" s="179" t="s">
        <v>846</v>
      </c>
    </row>
    <row r="443" customHeight="1" ht="22" customFormat="1" s="12">
      <c r="B443" s="154"/>
      <c r="D443" s="155" t="s">
        <v>71</v>
      </c>
      <c r="E443" s="165" t="s">
        <v>847</v>
      </c>
      <c r="F443" s="165" t="s">
        <v>848</v>
      </c>
      <c r="I443" s="157"/>
      <c r="J443" s="166">
        <f>BK443</f>
        <v>0</v>
      </c>
      <c r="L443" s="154"/>
      <c r="M443" s="159"/>
      <c r="N443" s="160"/>
      <c r="O443" s="160"/>
      <c r="P443" s="161">
        <f>SUM(P444:P472)</f>
        <v>0</v>
      </c>
      <c r="Q443" s="160"/>
      <c r="R443" s="161">
        <f>SUM(R444:R472)</f>
        <v>0.264384</v>
      </c>
      <c r="S443" s="160"/>
      <c r="T443" s="162">
        <f>SUM(T444:T472)</f>
        <v>0</v>
      </c>
      <c r="AR443" s="155" t="s">
        <v>84</v>
      </c>
      <c r="AT443" s="163" t="s">
        <v>71</v>
      </c>
      <c r="AU443" s="163" t="s">
        <v>79</v>
      </c>
      <c r="AY443" s="155" t="s">
        <v>182</v>
      </c>
      <c r="BK443" s="164">
        <f>SUM(BK444:BK472)</f>
        <v>0</v>
      </c>
    </row>
    <row r="444" customHeight="1" ht="21" customFormat="1" s="2">
      <c r="A444" s="33"/>
      <c r="B444" s="167"/>
      <c r="C444" s="168" t="s">
        <v>387</v>
      </c>
      <c r="D444" s="168" t="s">
        <v>185</v>
      </c>
      <c r="E444" s="169" t="s">
        <v>849</v>
      </c>
      <c r="F444" s="170" t="s">
        <v>850</v>
      </c>
      <c r="G444" s="171" t="s">
        <v>305</v>
      </c>
      <c r="H444" s="172">
        <v>172.8</v>
      </c>
      <c r="I444" s="173"/>
      <c r="J444" s="172">
        <f>ROUND(I444*H444,3)</f>
        <v>0</v>
      </c>
      <c r="K444" s="174"/>
      <c r="L444" s="34"/>
      <c r="M444" s="175" t="s">
        <v>1</v>
      </c>
      <c r="N444" s="176" t="s">
        <v>38</v>
      </c>
      <c r="O444" s="59"/>
      <c r="P444" s="177">
        <f>O444*H444</f>
        <v>0</v>
      </c>
      <c r="Q444" s="177">
        <v>0</v>
      </c>
      <c r="R444" s="177">
        <f>Q444*H444</f>
        <v>0</v>
      </c>
      <c r="S444" s="177">
        <v>0</v>
      </c>
      <c r="T444" s="178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79" t="s">
        <v>468</v>
      </c>
      <c r="AT444" s="179" t="s">
        <v>185</v>
      </c>
      <c r="AU444" s="179" t="s">
        <v>84</v>
      </c>
      <c r="AY444" s="18" t="s">
        <v>182</v>
      </c>
      <c r="BE444" s="180">
        <f>IF(N444="základná",J444,0)</f>
        <v>0</v>
      </c>
      <c r="BF444" s="180">
        <f>IF(N444="znížená",J444,0)</f>
        <v>0</v>
      </c>
      <c r="BG444" s="180">
        <f>IF(N444="zákl. prenesená",J444,0)</f>
        <v>0</v>
      </c>
      <c r="BH444" s="180">
        <f>IF(N444="zníž. prenesená",J444,0)</f>
        <v>0</v>
      </c>
      <c r="BI444" s="180">
        <f>IF(N444="nulová",J444,0)</f>
        <v>0</v>
      </c>
      <c r="BJ444" s="18" t="s">
        <v>84</v>
      </c>
      <c r="BK444" s="181">
        <f>ROUND(I444*H444,3)</f>
        <v>0</v>
      </c>
      <c r="BL444" s="18" t="s">
        <v>468</v>
      </c>
      <c r="BM444" s="179" t="s">
        <v>851</v>
      </c>
    </row>
    <row r="445" ht="11" customFormat="1" s="13">
      <c r="B445" s="182"/>
      <c r="D445" s="183" t="s">
        <v>191</v>
      </c>
      <c r="E445" s="184" t="s">
        <v>1</v>
      </c>
      <c r="F445" s="185" t="s">
        <v>852</v>
      </c>
      <c r="H445" s="186">
        <v>14.4</v>
      </c>
      <c r="I445" s="187"/>
      <c r="L445" s="182"/>
      <c r="M445" s="188"/>
      <c r="N445" s="189"/>
      <c r="O445" s="189"/>
      <c r="P445" s="189"/>
      <c r="Q445" s="189"/>
      <c r="R445" s="189"/>
      <c r="S445" s="189"/>
      <c r="T445" s="190"/>
      <c r="AT445" s="184" t="s">
        <v>191</v>
      </c>
      <c r="AU445" s="184" t="s">
        <v>84</v>
      </c>
      <c r="AV445" s="13" t="s">
        <v>84</v>
      </c>
      <c r="AW445" s="13" t="s">
        <v>28</v>
      </c>
      <c r="AX445" s="13" t="s">
        <v>72</v>
      </c>
      <c r="AY445" s="184" t="s">
        <v>182</v>
      </c>
    </row>
    <row r="446" ht="11" customFormat="1" s="14">
      <c r="B446" s="191"/>
      <c r="D446" s="183" t="s">
        <v>191</v>
      </c>
      <c r="E446" s="192" t="s">
        <v>1</v>
      </c>
      <c r="F446" s="193" t="s">
        <v>688</v>
      </c>
      <c r="H446" s="194">
        <v>14.4</v>
      </c>
      <c r="I446" s="195"/>
      <c r="L446" s="191"/>
      <c r="M446" s="196"/>
      <c r="N446" s="197"/>
      <c r="O446" s="197"/>
      <c r="P446" s="197"/>
      <c r="Q446" s="197"/>
      <c r="R446" s="197"/>
      <c r="S446" s="197"/>
      <c r="T446" s="198"/>
      <c r="AT446" s="192" t="s">
        <v>191</v>
      </c>
      <c r="AU446" s="192" t="s">
        <v>84</v>
      </c>
      <c r="AV446" s="14" t="s">
        <v>89</v>
      </c>
      <c r="AW446" s="14" t="s">
        <v>28</v>
      </c>
      <c r="AX446" s="14" t="s">
        <v>72</v>
      </c>
      <c r="AY446" s="192" t="s">
        <v>182</v>
      </c>
    </row>
    <row r="447" ht="11" customFormat="1" s="13">
      <c r="B447" s="182"/>
      <c r="D447" s="183" t="s">
        <v>191</v>
      </c>
      <c r="E447" s="184" t="s">
        <v>1</v>
      </c>
      <c r="F447" s="185" t="s">
        <v>852</v>
      </c>
      <c r="H447" s="186">
        <v>14.4</v>
      </c>
      <c r="I447" s="187"/>
      <c r="L447" s="182"/>
      <c r="M447" s="188"/>
      <c r="N447" s="189"/>
      <c r="O447" s="189"/>
      <c r="P447" s="189"/>
      <c r="Q447" s="189"/>
      <c r="R447" s="189"/>
      <c r="S447" s="189"/>
      <c r="T447" s="190"/>
      <c r="AT447" s="184" t="s">
        <v>191</v>
      </c>
      <c r="AU447" s="184" t="s">
        <v>84</v>
      </c>
      <c r="AV447" s="13" t="s">
        <v>84</v>
      </c>
      <c r="AW447" s="13" t="s">
        <v>28</v>
      </c>
      <c r="AX447" s="13" t="s">
        <v>72</v>
      </c>
      <c r="AY447" s="184" t="s">
        <v>182</v>
      </c>
    </row>
    <row r="448" ht="11" customFormat="1" s="14">
      <c r="B448" s="191"/>
      <c r="D448" s="183" t="s">
        <v>191</v>
      </c>
      <c r="E448" s="192" t="s">
        <v>1</v>
      </c>
      <c r="F448" s="193" t="s">
        <v>689</v>
      </c>
      <c r="H448" s="194">
        <v>14.4</v>
      </c>
      <c r="I448" s="195"/>
      <c r="L448" s="191"/>
      <c r="M448" s="196"/>
      <c r="N448" s="197"/>
      <c r="O448" s="197"/>
      <c r="P448" s="197"/>
      <c r="Q448" s="197"/>
      <c r="R448" s="197"/>
      <c r="S448" s="197"/>
      <c r="T448" s="198"/>
      <c r="AT448" s="192" t="s">
        <v>191</v>
      </c>
      <c r="AU448" s="192" t="s">
        <v>84</v>
      </c>
      <c r="AV448" s="14" t="s">
        <v>89</v>
      </c>
      <c r="AW448" s="14" t="s">
        <v>28</v>
      </c>
      <c r="AX448" s="14" t="s">
        <v>72</v>
      </c>
      <c r="AY448" s="192" t="s">
        <v>182</v>
      </c>
    </row>
    <row r="449" ht="11" customFormat="1" s="13">
      <c r="B449" s="182"/>
      <c r="D449" s="183" t="s">
        <v>191</v>
      </c>
      <c r="E449" s="184" t="s">
        <v>1</v>
      </c>
      <c r="F449" s="185" t="s">
        <v>852</v>
      </c>
      <c r="H449" s="186">
        <v>14.4</v>
      </c>
      <c r="I449" s="187"/>
      <c r="L449" s="182"/>
      <c r="M449" s="188"/>
      <c r="N449" s="189"/>
      <c r="O449" s="189"/>
      <c r="P449" s="189"/>
      <c r="Q449" s="189"/>
      <c r="R449" s="189"/>
      <c r="S449" s="189"/>
      <c r="T449" s="190"/>
      <c r="AT449" s="184" t="s">
        <v>191</v>
      </c>
      <c r="AU449" s="184" t="s">
        <v>84</v>
      </c>
      <c r="AV449" s="13" t="s">
        <v>84</v>
      </c>
      <c r="AW449" s="13" t="s">
        <v>28</v>
      </c>
      <c r="AX449" s="13" t="s">
        <v>72</v>
      </c>
      <c r="AY449" s="184" t="s">
        <v>182</v>
      </c>
    </row>
    <row r="450" ht="11" customFormat="1" s="14">
      <c r="B450" s="191"/>
      <c r="D450" s="183" t="s">
        <v>191</v>
      </c>
      <c r="E450" s="192" t="s">
        <v>1</v>
      </c>
      <c r="F450" s="193" t="s">
        <v>690</v>
      </c>
      <c r="H450" s="194">
        <v>14.4</v>
      </c>
      <c r="I450" s="195"/>
      <c r="L450" s="191"/>
      <c r="M450" s="196"/>
      <c r="N450" s="197"/>
      <c r="O450" s="197"/>
      <c r="P450" s="197"/>
      <c r="Q450" s="197"/>
      <c r="R450" s="197"/>
      <c r="S450" s="197"/>
      <c r="T450" s="198"/>
      <c r="AT450" s="192" t="s">
        <v>191</v>
      </c>
      <c r="AU450" s="192" t="s">
        <v>84</v>
      </c>
      <c r="AV450" s="14" t="s">
        <v>89</v>
      </c>
      <c r="AW450" s="14" t="s">
        <v>28</v>
      </c>
      <c r="AX450" s="14" t="s">
        <v>72</v>
      </c>
      <c r="AY450" s="192" t="s">
        <v>182</v>
      </c>
    </row>
    <row r="451" ht="11" customFormat="1" s="13">
      <c r="B451" s="182"/>
      <c r="D451" s="183" t="s">
        <v>191</v>
      </c>
      <c r="E451" s="184" t="s">
        <v>1</v>
      </c>
      <c r="F451" s="185" t="s">
        <v>852</v>
      </c>
      <c r="H451" s="186">
        <v>14.4</v>
      </c>
      <c r="I451" s="187"/>
      <c r="L451" s="182"/>
      <c r="M451" s="188"/>
      <c r="N451" s="189"/>
      <c r="O451" s="189"/>
      <c r="P451" s="189"/>
      <c r="Q451" s="189"/>
      <c r="R451" s="189"/>
      <c r="S451" s="189"/>
      <c r="T451" s="190"/>
      <c r="AT451" s="184" t="s">
        <v>191</v>
      </c>
      <c r="AU451" s="184" t="s">
        <v>84</v>
      </c>
      <c r="AV451" s="13" t="s">
        <v>84</v>
      </c>
      <c r="AW451" s="13" t="s">
        <v>28</v>
      </c>
      <c r="AX451" s="13" t="s">
        <v>72</v>
      </c>
      <c r="AY451" s="184" t="s">
        <v>182</v>
      </c>
    </row>
    <row r="452" ht="11" customFormat="1" s="14">
      <c r="B452" s="191"/>
      <c r="D452" s="183" t="s">
        <v>191</v>
      </c>
      <c r="E452" s="192" t="s">
        <v>1</v>
      </c>
      <c r="F452" s="193" t="s">
        <v>691</v>
      </c>
      <c r="H452" s="194">
        <v>14.4</v>
      </c>
      <c r="I452" s="195"/>
      <c r="L452" s="191"/>
      <c r="M452" s="196"/>
      <c r="N452" s="197"/>
      <c r="O452" s="197"/>
      <c r="P452" s="197"/>
      <c r="Q452" s="197"/>
      <c r="R452" s="197"/>
      <c r="S452" s="197"/>
      <c r="T452" s="198"/>
      <c r="AT452" s="192" t="s">
        <v>191</v>
      </c>
      <c r="AU452" s="192" t="s">
        <v>84</v>
      </c>
      <c r="AV452" s="14" t="s">
        <v>89</v>
      </c>
      <c r="AW452" s="14" t="s">
        <v>28</v>
      </c>
      <c r="AX452" s="14" t="s">
        <v>72</v>
      </c>
      <c r="AY452" s="192" t="s">
        <v>182</v>
      </c>
    </row>
    <row r="453" ht="11" customFormat="1" s="13">
      <c r="B453" s="182"/>
      <c r="D453" s="183" t="s">
        <v>191</v>
      </c>
      <c r="E453" s="184" t="s">
        <v>1</v>
      </c>
      <c r="F453" s="185" t="s">
        <v>852</v>
      </c>
      <c r="H453" s="186">
        <v>14.4</v>
      </c>
      <c r="I453" s="187"/>
      <c r="L453" s="182"/>
      <c r="M453" s="188"/>
      <c r="N453" s="189"/>
      <c r="O453" s="189"/>
      <c r="P453" s="189"/>
      <c r="Q453" s="189"/>
      <c r="R453" s="189"/>
      <c r="S453" s="189"/>
      <c r="T453" s="190"/>
      <c r="AT453" s="184" t="s">
        <v>191</v>
      </c>
      <c r="AU453" s="184" t="s">
        <v>84</v>
      </c>
      <c r="AV453" s="13" t="s">
        <v>84</v>
      </c>
      <c r="AW453" s="13" t="s">
        <v>28</v>
      </c>
      <c r="AX453" s="13" t="s">
        <v>72</v>
      </c>
      <c r="AY453" s="184" t="s">
        <v>182</v>
      </c>
    </row>
    <row r="454" ht="11" customFormat="1" s="14">
      <c r="B454" s="191"/>
      <c r="D454" s="183" t="s">
        <v>191</v>
      </c>
      <c r="E454" s="192" t="s">
        <v>1</v>
      </c>
      <c r="F454" s="193" t="s">
        <v>692</v>
      </c>
      <c r="H454" s="194">
        <v>14.4</v>
      </c>
      <c r="I454" s="195"/>
      <c r="L454" s="191"/>
      <c r="M454" s="196"/>
      <c r="N454" s="197"/>
      <c r="O454" s="197"/>
      <c r="P454" s="197"/>
      <c r="Q454" s="197"/>
      <c r="R454" s="197"/>
      <c r="S454" s="197"/>
      <c r="T454" s="198"/>
      <c r="AT454" s="192" t="s">
        <v>191</v>
      </c>
      <c r="AU454" s="192" t="s">
        <v>84</v>
      </c>
      <c r="AV454" s="14" t="s">
        <v>89</v>
      </c>
      <c r="AW454" s="14" t="s">
        <v>28</v>
      </c>
      <c r="AX454" s="14" t="s">
        <v>72</v>
      </c>
      <c r="AY454" s="192" t="s">
        <v>182</v>
      </c>
    </row>
    <row r="455" ht="11" customFormat="1" s="13">
      <c r="B455" s="182"/>
      <c r="D455" s="183" t="s">
        <v>191</v>
      </c>
      <c r="E455" s="184" t="s">
        <v>1</v>
      </c>
      <c r="F455" s="185" t="s">
        <v>852</v>
      </c>
      <c r="H455" s="186">
        <v>14.4</v>
      </c>
      <c r="I455" s="187"/>
      <c r="L455" s="182"/>
      <c r="M455" s="188"/>
      <c r="N455" s="189"/>
      <c r="O455" s="189"/>
      <c r="P455" s="189"/>
      <c r="Q455" s="189"/>
      <c r="R455" s="189"/>
      <c r="S455" s="189"/>
      <c r="T455" s="190"/>
      <c r="AT455" s="184" t="s">
        <v>191</v>
      </c>
      <c r="AU455" s="184" t="s">
        <v>84</v>
      </c>
      <c r="AV455" s="13" t="s">
        <v>84</v>
      </c>
      <c r="AW455" s="13" t="s">
        <v>28</v>
      </c>
      <c r="AX455" s="13" t="s">
        <v>72</v>
      </c>
      <c r="AY455" s="184" t="s">
        <v>182</v>
      </c>
    </row>
    <row r="456" ht="11" customFormat="1" s="14">
      <c r="B456" s="191"/>
      <c r="D456" s="183" t="s">
        <v>191</v>
      </c>
      <c r="E456" s="192" t="s">
        <v>1</v>
      </c>
      <c r="F456" s="193" t="s">
        <v>853</v>
      </c>
      <c r="H456" s="194">
        <v>14.4</v>
      </c>
      <c r="I456" s="195"/>
      <c r="L456" s="191"/>
      <c r="M456" s="196"/>
      <c r="N456" s="197"/>
      <c r="O456" s="197"/>
      <c r="P456" s="197"/>
      <c r="Q456" s="197"/>
      <c r="R456" s="197"/>
      <c r="S456" s="197"/>
      <c r="T456" s="198"/>
      <c r="AT456" s="192" t="s">
        <v>191</v>
      </c>
      <c r="AU456" s="192" t="s">
        <v>84</v>
      </c>
      <c r="AV456" s="14" t="s">
        <v>89</v>
      </c>
      <c r="AW456" s="14" t="s">
        <v>28</v>
      </c>
      <c r="AX456" s="14" t="s">
        <v>72</v>
      </c>
      <c r="AY456" s="192" t="s">
        <v>182</v>
      </c>
    </row>
    <row r="457" ht="11" customFormat="1" s="13">
      <c r="B457" s="182"/>
      <c r="D457" s="183" t="s">
        <v>191</v>
      </c>
      <c r="E457" s="184" t="s">
        <v>1</v>
      </c>
      <c r="F457" s="185" t="s">
        <v>852</v>
      </c>
      <c r="H457" s="186">
        <v>14.4</v>
      </c>
      <c r="I457" s="187"/>
      <c r="L457" s="182"/>
      <c r="M457" s="188"/>
      <c r="N457" s="189"/>
      <c r="O457" s="189"/>
      <c r="P457" s="189"/>
      <c r="Q457" s="189"/>
      <c r="R457" s="189"/>
      <c r="S457" s="189"/>
      <c r="T457" s="190"/>
      <c r="AT457" s="184" t="s">
        <v>191</v>
      </c>
      <c r="AU457" s="184" t="s">
        <v>84</v>
      </c>
      <c r="AV457" s="13" t="s">
        <v>84</v>
      </c>
      <c r="AW457" s="13" t="s">
        <v>28</v>
      </c>
      <c r="AX457" s="13" t="s">
        <v>72</v>
      </c>
      <c r="AY457" s="184" t="s">
        <v>182</v>
      </c>
    </row>
    <row r="458" ht="11" customFormat="1" s="14">
      <c r="B458" s="191"/>
      <c r="D458" s="183" t="s">
        <v>191</v>
      </c>
      <c r="E458" s="192" t="s">
        <v>1</v>
      </c>
      <c r="F458" s="193" t="s">
        <v>694</v>
      </c>
      <c r="H458" s="194">
        <v>14.4</v>
      </c>
      <c r="I458" s="195"/>
      <c r="L458" s="191"/>
      <c r="M458" s="196"/>
      <c r="N458" s="197"/>
      <c r="O458" s="197"/>
      <c r="P458" s="197"/>
      <c r="Q458" s="197"/>
      <c r="R458" s="197"/>
      <c r="S458" s="197"/>
      <c r="T458" s="198"/>
      <c r="AT458" s="192" t="s">
        <v>191</v>
      </c>
      <c r="AU458" s="192" t="s">
        <v>84</v>
      </c>
      <c r="AV458" s="14" t="s">
        <v>89</v>
      </c>
      <c r="AW458" s="14" t="s">
        <v>28</v>
      </c>
      <c r="AX458" s="14" t="s">
        <v>72</v>
      </c>
      <c r="AY458" s="192" t="s">
        <v>182</v>
      </c>
    </row>
    <row r="459" ht="11" customFormat="1" s="13">
      <c r="B459" s="182"/>
      <c r="D459" s="183" t="s">
        <v>191</v>
      </c>
      <c r="E459" s="184" t="s">
        <v>1</v>
      </c>
      <c r="F459" s="185" t="s">
        <v>852</v>
      </c>
      <c r="H459" s="186">
        <v>14.4</v>
      </c>
      <c r="I459" s="187"/>
      <c r="L459" s="182"/>
      <c r="M459" s="188"/>
      <c r="N459" s="189"/>
      <c r="O459" s="189"/>
      <c r="P459" s="189"/>
      <c r="Q459" s="189"/>
      <c r="R459" s="189"/>
      <c r="S459" s="189"/>
      <c r="T459" s="190"/>
      <c r="AT459" s="184" t="s">
        <v>191</v>
      </c>
      <c r="AU459" s="184" t="s">
        <v>84</v>
      </c>
      <c r="AV459" s="13" t="s">
        <v>84</v>
      </c>
      <c r="AW459" s="13" t="s">
        <v>28</v>
      </c>
      <c r="AX459" s="13" t="s">
        <v>72</v>
      </c>
      <c r="AY459" s="184" t="s">
        <v>182</v>
      </c>
    </row>
    <row r="460" ht="11" customFormat="1" s="14">
      <c r="B460" s="191"/>
      <c r="D460" s="183" t="s">
        <v>191</v>
      </c>
      <c r="E460" s="192" t="s">
        <v>1</v>
      </c>
      <c r="F460" s="193" t="s">
        <v>695</v>
      </c>
      <c r="H460" s="194">
        <v>14.4</v>
      </c>
      <c r="I460" s="195"/>
      <c r="L460" s="191"/>
      <c r="M460" s="196"/>
      <c r="N460" s="197"/>
      <c r="O460" s="197"/>
      <c r="P460" s="197"/>
      <c r="Q460" s="197"/>
      <c r="R460" s="197"/>
      <c r="S460" s="197"/>
      <c r="T460" s="198"/>
      <c r="AT460" s="192" t="s">
        <v>191</v>
      </c>
      <c r="AU460" s="192" t="s">
        <v>84</v>
      </c>
      <c r="AV460" s="14" t="s">
        <v>89</v>
      </c>
      <c r="AW460" s="14" t="s">
        <v>28</v>
      </c>
      <c r="AX460" s="14" t="s">
        <v>72</v>
      </c>
      <c r="AY460" s="192" t="s">
        <v>182</v>
      </c>
    </row>
    <row r="461" ht="11" customFormat="1" s="13">
      <c r="B461" s="182"/>
      <c r="D461" s="183" t="s">
        <v>191</v>
      </c>
      <c r="E461" s="184" t="s">
        <v>1</v>
      </c>
      <c r="F461" s="185" t="s">
        <v>852</v>
      </c>
      <c r="H461" s="186">
        <v>14.4</v>
      </c>
      <c r="I461" s="187"/>
      <c r="L461" s="182"/>
      <c r="M461" s="188"/>
      <c r="N461" s="189"/>
      <c r="O461" s="189"/>
      <c r="P461" s="189"/>
      <c r="Q461" s="189"/>
      <c r="R461" s="189"/>
      <c r="S461" s="189"/>
      <c r="T461" s="190"/>
      <c r="AT461" s="184" t="s">
        <v>191</v>
      </c>
      <c r="AU461" s="184" t="s">
        <v>84</v>
      </c>
      <c r="AV461" s="13" t="s">
        <v>84</v>
      </c>
      <c r="AW461" s="13" t="s">
        <v>28</v>
      </c>
      <c r="AX461" s="13" t="s">
        <v>72</v>
      </c>
      <c r="AY461" s="184" t="s">
        <v>182</v>
      </c>
    </row>
    <row r="462" ht="11" customFormat="1" s="14">
      <c r="B462" s="191"/>
      <c r="D462" s="183" t="s">
        <v>191</v>
      </c>
      <c r="E462" s="192" t="s">
        <v>1</v>
      </c>
      <c r="F462" s="193" t="s">
        <v>696</v>
      </c>
      <c r="H462" s="194">
        <v>14.4</v>
      </c>
      <c r="I462" s="195"/>
      <c r="L462" s="191"/>
      <c r="M462" s="196"/>
      <c r="N462" s="197"/>
      <c r="O462" s="197"/>
      <c r="P462" s="197"/>
      <c r="Q462" s="197"/>
      <c r="R462" s="197"/>
      <c r="S462" s="197"/>
      <c r="T462" s="198"/>
      <c r="AT462" s="192" t="s">
        <v>191</v>
      </c>
      <c r="AU462" s="192" t="s">
        <v>84</v>
      </c>
      <c r="AV462" s="14" t="s">
        <v>89</v>
      </c>
      <c r="AW462" s="14" t="s">
        <v>28</v>
      </c>
      <c r="AX462" s="14" t="s">
        <v>72</v>
      </c>
      <c r="AY462" s="192" t="s">
        <v>182</v>
      </c>
    </row>
    <row r="463" ht="11" customFormat="1" s="13">
      <c r="B463" s="182"/>
      <c r="D463" s="183" t="s">
        <v>191</v>
      </c>
      <c r="E463" s="184" t="s">
        <v>1</v>
      </c>
      <c r="F463" s="185" t="s">
        <v>852</v>
      </c>
      <c r="H463" s="186">
        <v>14.4</v>
      </c>
      <c r="I463" s="187"/>
      <c r="L463" s="182"/>
      <c r="M463" s="188"/>
      <c r="N463" s="189"/>
      <c r="O463" s="189"/>
      <c r="P463" s="189"/>
      <c r="Q463" s="189"/>
      <c r="R463" s="189"/>
      <c r="S463" s="189"/>
      <c r="T463" s="190"/>
      <c r="AT463" s="184" t="s">
        <v>191</v>
      </c>
      <c r="AU463" s="184" t="s">
        <v>84</v>
      </c>
      <c r="AV463" s="13" t="s">
        <v>84</v>
      </c>
      <c r="AW463" s="13" t="s">
        <v>28</v>
      </c>
      <c r="AX463" s="13" t="s">
        <v>72</v>
      </c>
      <c r="AY463" s="184" t="s">
        <v>182</v>
      </c>
    </row>
    <row r="464" ht="11" customFormat="1" s="14">
      <c r="B464" s="191"/>
      <c r="D464" s="183" t="s">
        <v>191</v>
      </c>
      <c r="E464" s="192" t="s">
        <v>1</v>
      </c>
      <c r="F464" s="193" t="s">
        <v>697</v>
      </c>
      <c r="H464" s="194">
        <v>14.4</v>
      </c>
      <c r="I464" s="195"/>
      <c r="L464" s="191"/>
      <c r="M464" s="196"/>
      <c r="N464" s="197"/>
      <c r="O464" s="197"/>
      <c r="P464" s="197"/>
      <c r="Q464" s="197"/>
      <c r="R464" s="197"/>
      <c r="S464" s="197"/>
      <c r="T464" s="198"/>
      <c r="AT464" s="192" t="s">
        <v>191</v>
      </c>
      <c r="AU464" s="192" t="s">
        <v>84</v>
      </c>
      <c r="AV464" s="14" t="s">
        <v>89</v>
      </c>
      <c r="AW464" s="14" t="s">
        <v>28</v>
      </c>
      <c r="AX464" s="14" t="s">
        <v>72</v>
      </c>
      <c r="AY464" s="192" t="s">
        <v>182</v>
      </c>
    </row>
    <row r="465" ht="11" customFormat="1" s="13">
      <c r="B465" s="182"/>
      <c r="D465" s="183" t="s">
        <v>191</v>
      </c>
      <c r="E465" s="184" t="s">
        <v>1</v>
      </c>
      <c r="F465" s="185" t="s">
        <v>852</v>
      </c>
      <c r="H465" s="186">
        <v>14.4</v>
      </c>
      <c r="I465" s="187"/>
      <c r="L465" s="182"/>
      <c r="M465" s="188"/>
      <c r="N465" s="189"/>
      <c r="O465" s="189"/>
      <c r="P465" s="189"/>
      <c r="Q465" s="189"/>
      <c r="R465" s="189"/>
      <c r="S465" s="189"/>
      <c r="T465" s="190"/>
      <c r="AT465" s="184" t="s">
        <v>191</v>
      </c>
      <c r="AU465" s="184" t="s">
        <v>84</v>
      </c>
      <c r="AV465" s="13" t="s">
        <v>84</v>
      </c>
      <c r="AW465" s="13" t="s">
        <v>28</v>
      </c>
      <c r="AX465" s="13" t="s">
        <v>72</v>
      </c>
      <c r="AY465" s="184" t="s">
        <v>182</v>
      </c>
    </row>
    <row r="466" ht="11" customFormat="1" s="14">
      <c r="B466" s="191"/>
      <c r="D466" s="183" t="s">
        <v>191</v>
      </c>
      <c r="E466" s="192" t="s">
        <v>1</v>
      </c>
      <c r="F466" s="193" t="s">
        <v>698</v>
      </c>
      <c r="H466" s="194">
        <v>14.4</v>
      </c>
      <c r="I466" s="195"/>
      <c r="L466" s="191"/>
      <c r="M466" s="196"/>
      <c r="N466" s="197"/>
      <c r="O466" s="197"/>
      <c r="P466" s="197"/>
      <c r="Q466" s="197"/>
      <c r="R466" s="197"/>
      <c r="S466" s="197"/>
      <c r="T466" s="198"/>
      <c r="AT466" s="192" t="s">
        <v>191</v>
      </c>
      <c r="AU466" s="192" t="s">
        <v>84</v>
      </c>
      <c r="AV466" s="14" t="s">
        <v>89</v>
      </c>
      <c r="AW466" s="14" t="s">
        <v>28</v>
      </c>
      <c r="AX466" s="14" t="s">
        <v>72</v>
      </c>
      <c r="AY466" s="192" t="s">
        <v>182</v>
      </c>
    </row>
    <row r="467" ht="11" customFormat="1" s="13">
      <c r="B467" s="182"/>
      <c r="D467" s="183" t="s">
        <v>191</v>
      </c>
      <c r="E467" s="184" t="s">
        <v>1</v>
      </c>
      <c r="F467" s="185" t="s">
        <v>852</v>
      </c>
      <c r="H467" s="186">
        <v>14.4</v>
      </c>
      <c r="I467" s="187"/>
      <c r="L467" s="182"/>
      <c r="M467" s="188"/>
      <c r="N467" s="189"/>
      <c r="O467" s="189"/>
      <c r="P467" s="189"/>
      <c r="Q467" s="189"/>
      <c r="R467" s="189"/>
      <c r="S467" s="189"/>
      <c r="T467" s="190"/>
      <c r="AT467" s="184" t="s">
        <v>191</v>
      </c>
      <c r="AU467" s="184" t="s">
        <v>84</v>
      </c>
      <c r="AV467" s="13" t="s">
        <v>84</v>
      </c>
      <c r="AW467" s="13" t="s">
        <v>28</v>
      </c>
      <c r="AX467" s="13" t="s">
        <v>72</v>
      </c>
      <c r="AY467" s="184" t="s">
        <v>182</v>
      </c>
    </row>
    <row r="468" ht="11" customFormat="1" s="14">
      <c r="B468" s="191"/>
      <c r="D468" s="183" t="s">
        <v>191</v>
      </c>
      <c r="E468" s="192" t="s">
        <v>1</v>
      </c>
      <c r="F468" s="193" t="s">
        <v>699</v>
      </c>
      <c r="H468" s="194">
        <v>14.4</v>
      </c>
      <c r="I468" s="195"/>
      <c r="L468" s="191"/>
      <c r="M468" s="196"/>
      <c r="N468" s="197"/>
      <c r="O468" s="197"/>
      <c r="P468" s="197"/>
      <c r="Q468" s="197"/>
      <c r="R468" s="197"/>
      <c r="S468" s="197"/>
      <c r="T468" s="198"/>
      <c r="AT468" s="192" t="s">
        <v>191</v>
      </c>
      <c r="AU468" s="192" t="s">
        <v>84</v>
      </c>
      <c r="AV468" s="14" t="s">
        <v>89</v>
      </c>
      <c r="AW468" s="14" t="s">
        <v>28</v>
      </c>
      <c r="AX468" s="14" t="s">
        <v>72</v>
      </c>
      <c r="AY468" s="192" t="s">
        <v>182</v>
      </c>
    </row>
    <row r="469" ht="11" customFormat="1" s="15">
      <c r="B469" s="199"/>
      <c r="D469" s="183" t="s">
        <v>191</v>
      </c>
      <c r="E469" s="200" t="s">
        <v>1</v>
      </c>
      <c r="F469" s="201" t="s">
        <v>251</v>
      </c>
      <c r="H469" s="202">
        <v>172.80000000000004</v>
      </c>
      <c r="I469" s="203"/>
      <c r="L469" s="199"/>
      <c r="M469" s="204"/>
      <c r="N469" s="205"/>
      <c r="O469" s="205"/>
      <c r="P469" s="205"/>
      <c r="Q469" s="205"/>
      <c r="R469" s="205"/>
      <c r="S469" s="205"/>
      <c r="T469" s="206"/>
      <c r="AT469" s="200" t="s">
        <v>191</v>
      </c>
      <c r="AU469" s="200" t="s">
        <v>84</v>
      </c>
      <c r="AV469" s="15" t="s">
        <v>189</v>
      </c>
      <c r="AW469" s="15" t="s">
        <v>28</v>
      </c>
      <c r="AX469" s="15" t="s">
        <v>79</v>
      </c>
      <c r="AY469" s="200" t="s">
        <v>182</v>
      </c>
    </row>
    <row r="470" customHeight="1" ht="21" customFormat="1" s="2">
      <c r="A470" s="33"/>
      <c r="B470" s="167"/>
      <c r="C470" s="217" t="s">
        <v>7</v>
      </c>
      <c r="D470" s="217" t="s">
        <v>602</v>
      </c>
      <c r="E470" s="218" t="s">
        <v>854</v>
      </c>
      <c r="F470" s="219" t="s">
        <v>855</v>
      </c>
      <c r="G470" s="220" t="s">
        <v>305</v>
      </c>
      <c r="H470" s="221">
        <v>176.256</v>
      </c>
      <c r="I470" s="222"/>
      <c r="J470" s="221">
        <f>ROUND(I470*H470,3)</f>
        <v>0</v>
      </c>
      <c r="K470" s="223"/>
      <c r="L470" s="224"/>
      <c r="M470" s="225" t="s">
        <v>1</v>
      </c>
      <c r="N470" s="226" t="s">
        <v>38</v>
      </c>
      <c r="O470" s="59"/>
      <c r="P470" s="177">
        <f>O470*H470</f>
        <v>0</v>
      </c>
      <c r="Q470" s="177">
        <v>1.5E-3</v>
      </c>
      <c r="R470" s="177">
        <f>Q470*H470</f>
        <v>0.264384</v>
      </c>
      <c r="S470" s="177">
        <v>0</v>
      </c>
      <c r="T470" s="178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79" t="s">
        <v>620</v>
      </c>
      <c r="AT470" s="179" t="s">
        <v>602</v>
      </c>
      <c r="AU470" s="179" t="s">
        <v>84</v>
      </c>
      <c r="AY470" s="18" t="s">
        <v>182</v>
      </c>
      <c r="BE470" s="180">
        <f>IF(N470="základná",J470,0)</f>
        <v>0</v>
      </c>
      <c r="BF470" s="180">
        <f>IF(N470="znížená",J470,0)</f>
        <v>0</v>
      </c>
      <c r="BG470" s="180">
        <f>IF(N470="zákl. prenesená",J470,0)</f>
        <v>0</v>
      </c>
      <c r="BH470" s="180">
        <f>IF(N470="zníž. prenesená",J470,0)</f>
        <v>0</v>
      </c>
      <c r="BI470" s="180">
        <f>IF(N470="nulová",J470,0)</f>
        <v>0</v>
      </c>
      <c r="BJ470" s="18" t="s">
        <v>84</v>
      </c>
      <c r="BK470" s="181">
        <f>ROUND(I470*H470,3)</f>
        <v>0</v>
      </c>
      <c r="BL470" s="18" t="s">
        <v>468</v>
      </c>
      <c r="BM470" s="179" t="s">
        <v>856</v>
      </c>
    </row>
    <row r="471" ht="11" customFormat="1" s="13">
      <c r="B471" s="182"/>
      <c r="D471" s="183" t="s">
        <v>191</v>
      </c>
      <c r="F471" s="185" t="s">
        <v>857</v>
      </c>
      <c r="H471" s="186">
        <v>176.256</v>
      </c>
      <c r="I471" s="187"/>
      <c r="L471" s="182"/>
      <c r="M471" s="188"/>
      <c r="N471" s="189"/>
      <c r="O471" s="189"/>
      <c r="P471" s="189"/>
      <c r="Q471" s="189"/>
      <c r="R471" s="189"/>
      <c r="S471" s="189"/>
      <c r="T471" s="190"/>
      <c r="AT471" s="184" t="s">
        <v>191</v>
      </c>
      <c r="AU471" s="184" t="s">
        <v>84</v>
      </c>
      <c r="AV471" s="13" t="s">
        <v>84</v>
      </c>
      <c r="AW471" s="13" t="s">
        <v>3</v>
      </c>
      <c r="AX471" s="13" t="s">
        <v>79</v>
      </c>
      <c r="AY471" s="184" t="s">
        <v>182</v>
      </c>
    </row>
    <row r="472" customHeight="1" ht="21" customFormat="1" s="2">
      <c r="A472" s="33"/>
      <c r="B472" s="167"/>
      <c r="C472" s="168" t="s">
        <v>493</v>
      </c>
      <c r="D472" s="168" t="s">
        <v>185</v>
      </c>
      <c r="E472" s="169" t="s">
        <v>858</v>
      </c>
      <c r="F472" s="170" t="s">
        <v>859</v>
      </c>
      <c r="G472" s="171" t="s">
        <v>438</v>
      </c>
      <c r="H472" s="172">
        <v>0.264</v>
      </c>
      <c r="I472" s="173"/>
      <c r="J472" s="172">
        <f>ROUND(I472*H472,3)</f>
        <v>0</v>
      </c>
      <c r="K472" s="174"/>
      <c r="L472" s="34"/>
      <c r="M472" s="175" t="s">
        <v>1</v>
      </c>
      <c r="N472" s="176" t="s">
        <v>38</v>
      </c>
      <c r="O472" s="59"/>
      <c r="P472" s="177">
        <f>O472*H472</f>
        <v>0</v>
      </c>
      <c r="Q472" s="177">
        <v>0</v>
      </c>
      <c r="R472" s="177">
        <f>Q472*H472</f>
        <v>0</v>
      </c>
      <c r="S472" s="177">
        <v>0</v>
      </c>
      <c r="T472" s="178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79" t="s">
        <v>468</v>
      </c>
      <c r="AT472" s="179" t="s">
        <v>185</v>
      </c>
      <c r="AU472" s="179" t="s">
        <v>84</v>
      </c>
      <c r="AY472" s="18" t="s">
        <v>182</v>
      </c>
      <c r="BE472" s="180">
        <f>IF(N472="základná",J472,0)</f>
        <v>0</v>
      </c>
      <c r="BF472" s="180">
        <f>IF(N472="znížená",J472,0)</f>
        <v>0</v>
      </c>
      <c r="BG472" s="180">
        <f>IF(N472="zákl. prenesená",J472,0)</f>
        <v>0</v>
      </c>
      <c r="BH472" s="180">
        <f>IF(N472="zníž. prenesená",J472,0)</f>
        <v>0</v>
      </c>
      <c r="BI472" s="180">
        <f>IF(N472="nulová",J472,0)</f>
        <v>0</v>
      </c>
      <c r="BJ472" s="18" t="s">
        <v>84</v>
      </c>
      <c r="BK472" s="181">
        <f>ROUND(I472*H472,3)</f>
        <v>0</v>
      </c>
      <c r="BL472" s="18" t="s">
        <v>468</v>
      </c>
      <c r="BM472" s="179" t="s">
        <v>860</v>
      </c>
    </row>
    <row r="473" customHeight="1" ht="22" customFormat="1" s="12">
      <c r="B473" s="154"/>
      <c r="D473" s="155" t="s">
        <v>71</v>
      </c>
      <c r="E473" s="165" t="s">
        <v>861</v>
      </c>
      <c r="F473" s="165" t="s">
        <v>862</v>
      </c>
      <c r="I473" s="157"/>
      <c r="J473" s="166">
        <f>BK473</f>
        <v>0</v>
      </c>
      <c r="L473" s="154"/>
      <c r="M473" s="159"/>
      <c r="N473" s="160"/>
      <c r="O473" s="160"/>
      <c r="P473" s="161">
        <f>SUM(P474:P494)</f>
        <v>0</v>
      </c>
      <c r="Q473" s="160"/>
      <c r="R473" s="161">
        <f>SUM(R474:R494)</f>
        <v>0</v>
      </c>
      <c r="S473" s="160"/>
      <c r="T473" s="162">
        <f>SUM(T474:T494)</f>
        <v>0</v>
      </c>
      <c r="AR473" s="155" t="s">
        <v>84</v>
      </c>
      <c r="AT473" s="163" t="s">
        <v>71</v>
      </c>
      <c r="AU473" s="163" t="s">
        <v>79</v>
      </c>
      <c r="AY473" s="155" t="s">
        <v>182</v>
      </c>
      <c r="BK473" s="164">
        <f>SUM(BK474:BK494)</f>
        <v>0</v>
      </c>
    </row>
    <row r="474" customHeight="1" ht="21" customFormat="1" s="2">
      <c r="A474" s="33"/>
      <c r="B474" s="167"/>
      <c r="C474" s="168" t="s">
        <v>511</v>
      </c>
      <c r="D474" s="168" t="s">
        <v>185</v>
      </c>
      <c r="E474" s="169" t="s">
        <v>863</v>
      </c>
      <c r="F474" s="170" t="s">
        <v>864</v>
      </c>
      <c r="G474" s="171" t="s">
        <v>327</v>
      </c>
      <c r="H474" s="172">
        <v>484</v>
      </c>
      <c r="I474" s="173"/>
      <c r="J474" s="172">
        <f>ROUND(I474*H474,3)</f>
        <v>0</v>
      </c>
      <c r="K474" s="174"/>
      <c r="L474" s="34"/>
      <c r="M474" s="175" t="s">
        <v>1</v>
      </c>
      <c r="N474" s="176" t="s">
        <v>38</v>
      </c>
      <c r="O474" s="59"/>
      <c r="P474" s="177">
        <f>O474*H474</f>
        <v>0</v>
      </c>
      <c r="Q474" s="177">
        <v>0</v>
      </c>
      <c r="R474" s="177">
        <f>Q474*H474</f>
        <v>0</v>
      </c>
      <c r="S474" s="177">
        <v>0</v>
      </c>
      <c r="T474" s="178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79" t="s">
        <v>468</v>
      </c>
      <c r="AT474" s="179" t="s">
        <v>185</v>
      </c>
      <c r="AU474" s="179" t="s">
        <v>84</v>
      </c>
      <c r="AY474" s="18" t="s">
        <v>182</v>
      </c>
      <c r="BE474" s="180">
        <f>IF(N474="základná",J474,0)</f>
        <v>0</v>
      </c>
      <c r="BF474" s="180">
        <f>IF(N474="znížená",J474,0)</f>
        <v>0</v>
      </c>
      <c r="BG474" s="180">
        <f>IF(N474="zákl. prenesená",J474,0)</f>
        <v>0</v>
      </c>
      <c r="BH474" s="180">
        <f>IF(N474="zníž. prenesená",J474,0)</f>
        <v>0</v>
      </c>
      <c r="BI474" s="180">
        <f>IF(N474="nulová",J474,0)</f>
        <v>0</v>
      </c>
      <c r="BJ474" s="18" t="s">
        <v>84</v>
      </c>
      <c r="BK474" s="181">
        <f>ROUND(I474*H474,3)</f>
        <v>0</v>
      </c>
      <c r="BL474" s="18" t="s">
        <v>468</v>
      </c>
      <c r="BM474" s="179" t="s">
        <v>865</v>
      </c>
    </row>
    <row r="475" ht="11" customFormat="1" s="13">
      <c r="B475" s="182"/>
      <c r="D475" s="183" t="s">
        <v>191</v>
      </c>
      <c r="E475" s="184" t="s">
        <v>1</v>
      </c>
      <c r="F475" s="185" t="s">
        <v>866</v>
      </c>
      <c r="H475" s="186">
        <v>38</v>
      </c>
      <c r="I475" s="187"/>
      <c r="L475" s="182"/>
      <c r="M475" s="188"/>
      <c r="N475" s="189"/>
      <c r="O475" s="189"/>
      <c r="P475" s="189"/>
      <c r="Q475" s="189"/>
      <c r="R475" s="189"/>
      <c r="S475" s="189"/>
      <c r="T475" s="190"/>
      <c r="AT475" s="184" t="s">
        <v>191</v>
      </c>
      <c r="AU475" s="184" t="s">
        <v>84</v>
      </c>
      <c r="AV475" s="13" t="s">
        <v>84</v>
      </c>
      <c r="AW475" s="13" t="s">
        <v>28</v>
      </c>
      <c r="AX475" s="13" t="s">
        <v>72</v>
      </c>
      <c r="AY475" s="184" t="s">
        <v>182</v>
      </c>
    </row>
    <row r="476" ht="11" customFormat="1" s="14">
      <c r="B476" s="191"/>
      <c r="D476" s="183" t="s">
        <v>191</v>
      </c>
      <c r="E476" s="192" t="s">
        <v>1</v>
      </c>
      <c r="F476" s="193" t="s">
        <v>867</v>
      </c>
      <c r="H476" s="194">
        <v>38</v>
      </c>
      <c r="I476" s="195"/>
      <c r="L476" s="191"/>
      <c r="M476" s="196"/>
      <c r="N476" s="197"/>
      <c r="O476" s="197"/>
      <c r="P476" s="197"/>
      <c r="Q476" s="197"/>
      <c r="R476" s="197"/>
      <c r="S476" s="197"/>
      <c r="T476" s="198"/>
      <c r="AT476" s="192" t="s">
        <v>191</v>
      </c>
      <c r="AU476" s="192" t="s">
        <v>84</v>
      </c>
      <c r="AV476" s="14" t="s">
        <v>89</v>
      </c>
      <c r="AW476" s="14" t="s">
        <v>28</v>
      </c>
      <c r="AX476" s="14" t="s">
        <v>72</v>
      </c>
      <c r="AY476" s="192" t="s">
        <v>182</v>
      </c>
    </row>
    <row r="477" ht="11" customFormat="1" s="13">
      <c r="B477" s="182"/>
      <c r="D477" s="183" t="s">
        <v>191</v>
      </c>
      <c r="E477" s="184" t="s">
        <v>1</v>
      </c>
      <c r="F477" s="185" t="s">
        <v>866</v>
      </c>
      <c r="H477" s="186">
        <v>38</v>
      </c>
      <c r="I477" s="187"/>
      <c r="L477" s="182"/>
      <c r="M477" s="188"/>
      <c r="N477" s="189"/>
      <c r="O477" s="189"/>
      <c r="P477" s="189"/>
      <c r="Q477" s="189"/>
      <c r="R477" s="189"/>
      <c r="S477" s="189"/>
      <c r="T477" s="190"/>
      <c r="AT477" s="184" t="s">
        <v>191</v>
      </c>
      <c r="AU477" s="184" t="s">
        <v>84</v>
      </c>
      <c r="AV477" s="13" t="s">
        <v>84</v>
      </c>
      <c r="AW477" s="13" t="s">
        <v>28</v>
      </c>
      <c r="AX477" s="13" t="s">
        <v>72</v>
      </c>
      <c r="AY477" s="184" t="s">
        <v>182</v>
      </c>
    </row>
    <row r="478" ht="11" customFormat="1" s="14">
      <c r="B478" s="191"/>
      <c r="D478" s="183" t="s">
        <v>191</v>
      </c>
      <c r="E478" s="192" t="s">
        <v>1</v>
      </c>
      <c r="F478" s="193" t="s">
        <v>868</v>
      </c>
      <c r="H478" s="194">
        <v>38</v>
      </c>
      <c r="I478" s="195"/>
      <c r="L478" s="191"/>
      <c r="M478" s="196"/>
      <c r="N478" s="197"/>
      <c r="O478" s="197"/>
      <c r="P478" s="197"/>
      <c r="Q478" s="197"/>
      <c r="R478" s="197"/>
      <c r="S478" s="197"/>
      <c r="T478" s="198"/>
      <c r="AT478" s="192" t="s">
        <v>191</v>
      </c>
      <c r="AU478" s="192" t="s">
        <v>84</v>
      </c>
      <c r="AV478" s="14" t="s">
        <v>89</v>
      </c>
      <c r="AW478" s="14" t="s">
        <v>28</v>
      </c>
      <c r="AX478" s="14" t="s">
        <v>72</v>
      </c>
      <c r="AY478" s="192" t="s">
        <v>182</v>
      </c>
    </row>
    <row r="479" ht="11" customFormat="1" s="13">
      <c r="B479" s="182"/>
      <c r="D479" s="183" t="s">
        <v>191</v>
      </c>
      <c r="E479" s="184" t="s">
        <v>1</v>
      </c>
      <c r="F479" s="185" t="s">
        <v>532</v>
      </c>
      <c r="H479" s="186">
        <v>24</v>
      </c>
      <c r="I479" s="187"/>
      <c r="L479" s="182"/>
      <c r="M479" s="188"/>
      <c r="N479" s="189"/>
      <c r="O479" s="189"/>
      <c r="P479" s="189"/>
      <c r="Q479" s="189"/>
      <c r="R479" s="189"/>
      <c r="S479" s="189"/>
      <c r="T479" s="190"/>
      <c r="AT479" s="184" t="s">
        <v>191</v>
      </c>
      <c r="AU479" s="184" t="s">
        <v>84</v>
      </c>
      <c r="AV479" s="13" t="s">
        <v>84</v>
      </c>
      <c r="AW479" s="13" t="s">
        <v>28</v>
      </c>
      <c r="AX479" s="13" t="s">
        <v>72</v>
      </c>
      <c r="AY479" s="184" t="s">
        <v>182</v>
      </c>
    </row>
    <row r="480" ht="11" customFormat="1" s="14">
      <c r="B480" s="191"/>
      <c r="D480" s="183" t="s">
        <v>191</v>
      </c>
      <c r="E480" s="192" t="s">
        <v>1</v>
      </c>
      <c r="F480" s="193" t="s">
        <v>869</v>
      </c>
      <c r="H480" s="194">
        <v>24</v>
      </c>
      <c r="I480" s="195"/>
      <c r="L480" s="191"/>
      <c r="M480" s="196"/>
      <c r="N480" s="197"/>
      <c r="O480" s="197"/>
      <c r="P480" s="197"/>
      <c r="Q480" s="197"/>
      <c r="R480" s="197"/>
      <c r="S480" s="197"/>
      <c r="T480" s="198"/>
      <c r="AT480" s="192" t="s">
        <v>191</v>
      </c>
      <c r="AU480" s="192" t="s">
        <v>84</v>
      </c>
      <c r="AV480" s="14" t="s">
        <v>89</v>
      </c>
      <c r="AW480" s="14" t="s">
        <v>28</v>
      </c>
      <c r="AX480" s="14" t="s">
        <v>72</v>
      </c>
      <c r="AY480" s="192" t="s">
        <v>182</v>
      </c>
    </row>
    <row r="481" ht="11" customFormat="1" s="13">
      <c r="B481" s="182"/>
      <c r="D481" s="183" t="s">
        <v>191</v>
      </c>
      <c r="E481" s="184" t="s">
        <v>1</v>
      </c>
      <c r="F481" s="185" t="s">
        <v>870</v>
      </c>
      <c r="H481" s="186">
        <v>324</v>
      </c>
      <c r="I481" s="187"/>
      <c r="L481" s="182"/>
      <c r="M481" s="188"/>
      <c r="N481" s="189"/>
      <c r="O481" s="189"/>
      <c r="P481" s="189"/>
      <c r="Q481" s="189"/>
      <c r="R481" s="189"/>
      <c r="S481" s="189"/>
      <c r="T481" s="190"/>
      <c r="AT481" s="184" t="s">
        <v>191</v>
      </c>
      <c r="AU481" s="184" t="s">
        <v>84</v>
      </c>
      <c r="AV481" s="13" t="s">
        <v>84</v>
      </c>
      <c r="AW481" s="13" t="s">
        <v>28</v>
      </c>
      <c r="AX481" s="13" t="s">
        <v>72</v>
      </c>
      <c r="AY481" s="184" t="s">
        <v>182</v>
      </c>
    </row>
    <row r="482" ht="11" customFormat="1" s="14">
      <c r="B482" s="191"/>
      <c r="D482" s="183" t="s">
        <v>191</v>
      </c>
      <c r="E482" s="192" t="s">
        <v>1</v>
      </c>
      <c r="F482" s="193" t="s">
        <v>871</v>
      </c>
      <c r="H482" s="194">
        <v>324</v>
      </c>
      <c r="I482" s="195"/>
      <c r="L482" s="191"/>
      <c r="M482" s="196"/>
      <c r="N482" s="197"/>
      <c r="O482" s="197"/>
      <c r="P482" s="197"/>
      <c r="Q482" s="197"/>
      <c r="R482" s="197"/>
      <c r="S482" s="197"/>
      <c r="T482" s="198"/>
      <c r="AT482" s="192" t="s">
        <v>191</v>
      </c>
      <c r="AU482" s="192" t="s">
        <v>84</v>
      </c>
      <c r="AV482" s="14" t="s">
        <v>89</v>
      </c>
      <c r="AW482" s="14" t="s">
        <v>28</v>
      </c>
      <c r="AX482" s="14" t="s">
        <v>72</v>
      </c>
      <c r="AY482" s="192" t="s">
        <v>182</v>
      </c>
    </row>
    <row r="483" ht="11" customFormat="1" s="13">
      <c r="B483" s="182"/>
      <c r="D483" s="183" t="s">
        <v>191</v>
      </c>
      <c r="E483" s="184" t="s">
        <v>1</v>
      </c>
      <c r="F483" s="185" t="s">
        <v>468</v>
      </c>
      <c r="H483" s="186">
        <v>16</v>
      </c>
      <c r="I483" s="187"/>
      <c r="L483" s="182"/>
      <c r="M483" s="188"/>
      <c r="N483" s="189"/>
      <c r="O483" s="189"/>
      <c r="P483" s="189"/>
      <c r="Q483" s="189"/>
      <c r="R483" s="189"/>
      <c r="S483" s="189"/>
      <c r="T483" s="190"/>
      <c r="AT483" s="184" t="s">
        <v>191</v>
      </c>
      <c r="AU483" s="184" t="s">
        <v>84</v>
      </c>
      <c r="AV483" s="13" t="s">
        <v>84</v>
      </c>
      <c r="AW483" s="13" t="s">
        <v>28</v>
      </c>
      <c r="AX483" s="13" t="s">
        <v>72</v>
      </c>
      <c r="AY483" s="184" t="s">
        <v>182</v>
      </c>
    </row>
    <row r="484" ht="11" customFormat="1" s="14">
      <c r="B484" s="191"/>
      <c r="D484" s="183" t="s">
        <v>191</v>
      </c>
      <c r="E484" s="192" t="s">
        <v>1</v>
      </c>
      <c r="F484" s="193" t="s">
        <v>872</v>
      </c>
      <c r="H484" s="194">
        <v>16</v>
      </c>
      <c r="I484" s="195"/>
      <c r="L484" s="191"/>
      <c r="M484" s="196"/>
      <c r="N484" s="197"/>
      <c r="O484" s="197"/>
      <c r="P484" s="197"/>
      <c r="Q484" s="197"/>
      <c r="R484" s="197"/>
      <c r="S484" s="197"/>
      <c r="T484" s="198"/>
      <c r="AT484" s="192" t="s">
        <v>191</v>
      </c>
      <c r="AU484" s="192" t="s">
        <v>84</v>
      </c>
      <c r="AV484" s="14" t="s">
        <v>89</v>
      </c>
      <c r="AW484" s="14" t="s">
        <v>28</v>
      </c>
      <c r="AX484" s="14" t="s">
        <v>72</v>
      </c>
      <c r="AY484" s="192" t="s">
        <v>182</v>
      </c>
    </row>
    <row r="485" ht="11" customFormat="1" s="13">
      <c r="B485" s="182"/>
      <c r="D485" s="183" t="s">
        <v>191</v>
      </c>
      <c r="E485" s="184" t="s">
        <v>1</v>
      </c>
      <c r="F485" s="185" t="s">
        <v>873</v>
      </c>
      <c r="H485" s="186">
        <v>44</v>
      </c>
      <c r="I485" s="187"/>
      <c r="L485" s="182"/>
      <c r="M485" s="188"/>
      <c r="N485" s="189"/>
      <c r="O485" s="189"/>
      <c r="P485" s="189"/>
      <c r="Q485" s="189"/>
      <c r="R485" s="189"/>
      <c r="S485" s="189"/>
      <c r="T485" s="190"/>
      <c r="AT485" s="184" t="s">
        <v>191</v>
      </c>
      <c r="AU485" s="184" t="s">
        <v>84</v>
      </c>
      <c r="AV485" s="13" t="s">
        <v>84</v>
      </c>
      <c r="AW485" s="13" t="s">
        <v>28</v>
      </c>
      <c r="AX485" s="13" t="s">
        <v>72</v>
      </c>
      <c r="AY485" s="184" t="s">
        <v>182</v>
      </c>
    </row>
    <row r="486" ht="11" customFormat="1" s="14">
      <c r="B486" s="191"/>
      <c r="D486" s="183" t="s">
        <v>191</v>
      </c>
      <c r="E486" s="192" t="s">
        <v>1</v>
      </c>
      <c r="F486" s="193" t="s">
        <v>874</v>
      </c>
      <c r="H486" s="194">
        <v>44</v>
      </c>
      <c r="I486" s="195"/>
      <c r="L486" s="191"/>
      <c r="M486" s="196"/>
      <c r="N486" s="197"/>
      <c r="O486" s="197"/>
      <c r="P486" s="197"/>
      <c r="Q486" s="197"/>
      <c r="R486" s="197"/>
      <c r="S486" s="197"/>
      <c r="T486" s="198"/>
      <c r="AT486" s="192" t="s">
        <v>191</v>
      </c>
      <c r="AU486" s="192" t="s">
        <v>84</v>
      </c>
      <c r="AV486" s="14" t="s">
        <v>89</v>
      </c>
      <c r="AW486" s="14" t="s">
        <v>28</v>
      </c>
      <c r="AX486" s="14" t="s">
        <v>72</v>
      </c>
      <c r="AY486" s="192" t="s">
        <v>182</v>
      </c>
    </row>
    <row r="487" ht="11" customFormat="1" s="15">
      <c r="B487" s="199"/>
      <c r="D487" s="183" t="s">
        <v>191</v>
      </c>
      <c r="E487" s="200" t="s">
        <v>1</v>
      </c>
      <c r="F487" s="201" t="s">
        <v>251</v>
      </c>
      <c r="H487" s="202">
        <v>484</v>
      </c>
      <c r="I487" s="203"/>
      <c r="L487" s="199"/>
      <c r="M487" s="204"/>
      <c r="N487" s="205"/>
      <c r="O487" s="205"/>
      <c r="P487" s="205"/>
      <c r="Q487" s="205"/>
      <c r="R487" s="205"/>
      <c r="S487" s="205"/>
      <c r="T487" s="206"/>
      <c r="AT487" s="200" t="s">
        <v>191</v>
      </c>
      <c r="AU487" s="200" t="s">
        <v>84</v>
      </c>
      <c r="AV487" s="15" t="s">
        <v>189</v>
      </c>
      <c r="AW487" s="15" t="s">
        <v>28</v>
      </c>
      <c r="AX487" s="15" t="s">
        <v>79</v>
      </c>
      <c r="AY487" s="200" t="s">
        <v>182</v>
      </c>
    </row>
    <row r="488" customHeight="1" ht="33" customFormat="1" s="2">
      <c r="A488" s="33"/>
      <c r="B488" s="167"/>
      <c r="C488" s="217" t="s">
        <v>518</v>
      </c>
      <c r="D488" s="217" t="s">
        <v>602</v>
      </c>
      <c r="E488" s="218" t="s">
        <v>875</v>
      </c>
      <c r="F488" s="219" t="s">
        <v>876</v>
      </c>
      <c r="G488" s="220" t="s">
        <v>327</v>
      </c>
      <c r="H488" s="221">
        <v>38</v>
      </c>
      <c r="I488" s="222"/>
      <c r="J488" s="221">
        <f>ROUND(I488*H488,3)</f>
        <v>0</v>
      </c>
      <c r="K488" s="223"/>
      <c r="L488" s="224"/>
      <c r="M488" s="225" t="s">
        <v>1</v>
      </c>
      <c r="N488" s="226" t="s">
        <v>38</v>
      </c>
      <c r="O488" s="59"/>
      <c r="P488" s="177">
        <f>O488*H488</f>
        <v>0</v>
      </c>
      <c r="Q488" s="177">
        <v>0</v>
      </c>
      <c r="R488" s="177">
        <f>Q488*H488</f>
        <v>0</v>
      </c>
      <c r="S488" s="177">
        <v>0</v>
      </c>
      <c r="T488" s="178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79" t="s">
        <v>620</v>
      </c>
      <c r="AT488" s="179" t="s">
        <v>602</v>
      </c>
      <c r="AU488" s="179" t="s">
        <v>84</v>
      </c>
      <c r="AY488" s="18" t="s">
        <v>182</v>
      </c>
      <c r="BE488" s="180">
        <f>IF(N488="základná",J488,0)</f>
        <v>0</v>
      </c>
      <c r="BF488" s="180">
        <f>IF(N488="znížená",J488,0)</f>
        <v>0</v>
      </c>
      <c r="BG488" s="180">
        <f>IF(N488="zákl. prenesená",J488,0)</f>
        <v>0</v>
      </c>
      <c r="BH488" s="180">
        <f>IF(N488="zníž. prenesená",J488,0)</f>
        <v>0</v>
      </c>
      <c r="BI488" s="180">
        <f>IF(N488="nulová",J488,0)</f>
        <v>0</v>
      </c>
      <c r="BJ488" s="18" t="s">
        <v>84</v>
      </c>
      <c r="BK488" s="181">
        <f>ROUND(I488*H488,3)</f>
        <v>0</v>
      </c>
      <c r="BL488" s="18" t="s">
        <v>468</v>
      </c>
      <c r="BM488" s="179" t="s">
        <v>877</v>
      </c>
    </row>
    <row r="489" customHeight="1" ht="21" customFormat="1" s="2">
      <c r="A489" s="33"/>
      <c r="B489" s="167"/>
      <c r="C489" s="217" t="s">
        <v>532</v>
      </c>
      <c r="D489" s="217" t="s">
        <v>602</v>
      </c>
      <c r="E489" s="218" t="s">
        <v>878</v>
      </c>
      <c r="F489" s="219" t="s">
        <v>879</v>
      </c>
      <c r="G489" s="220" t="s">
        <v>327</v>
      </c>
      <c r="H489" s="221">
        <v>38</v>
      </c>
      <c r="I489" s="222"/>
      <c r="J489" s="221">
        <f>ROUND(I489*H489,3)</f>
        <v>0</v>
      </c>
      <c r="K489" s="223"/>
      <c r="L489" s="224"/>
      <c r="M489" s="225" t="s">
        <v>1</v>
      </c>
      <c r="N489" s="226" t="s">
        <v>38</v>
      </c>
      <c r="O489" s="59"/>
      <c r="P489" s="177">
        <f>O489*H489</f>
        <v>0</v>
      </c>
      <c r="Q489" s="177">
        <v>0</v>
      </c>
      <c r="R489" s="177">
        <f>Q489*H489</f>
        <v>0</v>
      </c>
      <c r="S489" s="177">
        <v>0</v>
      </c>
      <c r="T489" s="178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79" t="s">
        <v>620</v>
      </c>
      <c r="AT489" s="179" t="s">
        <v>602</v>
      </c>
      <c r="AU489" s="179" t="s">
        <v>84</v>
      </c>
      <c r="AY489" s="18" t="s">
        <v>182</v>
      </c>
      <c r="BE489" s="180">
        <f>IF(N489="základná",J489,0)</f>
        <v>0</v>
      </c>
      <c r="BF489" s="180">
        <f>IF(N489="znížená",J489,0)</f>
        <v>0</v>
      </c>
      <c r="BG489" s="180">
        <f>IF(N489="zákl. prenesená",J489,0)</f>
        <v>0</v>
      </c>
      <c r="BH489" s="180">
        <f>IF(N489="zníž. prenesená",J489,0)</f>
        <v>0</v>
      </c>
      <c r="BI489" s="180">
        <f>IF(N489="nulová",J489,0)</f>
        <v>0</v>
      </c>
      <c r="BJ489" s="18" t="s">
        <v>84</v>
      </c>
      <c r="BK489" s="181">
        <f>ROUND(I489*H489,3)</f>
        <v>0</v>
      </c>
      <c r="BL489" s="18" t="s">
        <v>468</v>
      </c>
      <c r="BM489" s="179" t="s">
        <v>880</v>
      </c>
    </row>
    <row r="490" customHeight="1" ht="21" customFormat="1" s="2">
      <c r="A490" s="33"/>
      <c r="B490" s="167"/>
      <c r="C490" s="217" t="s">
        <v>551</v>
      </c>
      <c r="D490" s="217" t="s">
        <v>602</v>
      </c>
      <c r="E490" s="218" t="s">
        <v>881</v>
      </c>
      <c r="F490" s="219" t="s">
        <v>882</v>
      </c>
      <c r="G490" s="220" t="s">
        <v>327</v>
      </c>
      <c r="H490" s="221">
        <v>24</v>
      </c>
      <c r="I490" s="222"/>
      <c r="J490" s="221">
        <f>ROUND(I490*H490,3)</f>
        <v>0</v>
      </c>
      <c r="K490" s="223"/>
      <c r="L490" s="224"/>
      <c r="M490" s="225" t="s">
        <v>1</v>
      </c>
      <c r="N490" s="226" t="s">
        <v>38</v>
      </c>
      <c r="O490" s="59"/>
      <c r="P490" s="177">
        <f>O490*H490</f>
        <v>0</v>
      </c>
      <c r="Q490" s="177">
        <v>0</v>
      </c>
      <c r="R490" s="177">
        <f>Q490*H490</f>
        <v>0</v>
      </c>
      <c r="S490" s="177">
        <v>0</v>
      </c>
      <c r="T490" s="178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79" t="s">
        <v>620</v>
      </c>
      <c r="AT490" s="179" t="s">
        <v>602</v>
      </c>
      <c r="AU490" s="179" t="s">
        <v>84</v>
      </c>
      <c r="AY490" s="18" t="s">
        <v>182</v>
      </c>
      <c r="BE490" s="180">
        <f>IF(N490="základná",J490,0)</f>
        <v>0</v>
      </c>
      <c r="BF490" s="180">
        <f>IF(N490="znížená",J490,0)</f>
        <v>0</v>
      </c>
      <c r="BG490" s="180">
        <f>IF(N490="zákl. prenesená",J490,0)</f>
        <v>0</v>
      </c>
      <c r="BH490" s="180">
        <f>IF(N490="zníž. prenesená",J490,0)</f>
        <v>0</v>
      </c>
      <c r="BI490" s="180">
        <f>IF(N490="nulová",J490,0)</f>
        <v>0</v>
      </c>
      <c r="BJ490" s="18" t="s">
        <v>84</v>
      </c>
      <c r="BK490" s="181">
        <f>ROUND(I490*H490,3)</f>
        <v>0</v>
      </c>
      <c r="BL490" s="18" t="s">
        <v>468</v>
      </c>
      <c r="BM490" s="179" t="s">
        <v>883</v>
      </c>
    </row>
    <row r="491" customHeight="1" ht="21" customFormat="1" s="2">
      <c r="A491" s="33"/>
      <c r="B491" s="167"/>
      <c r="C491" s="217" t="s">
        <v>557</v>
      </c>
      <c r="D491" s="217" t="s">
        <v>602</v>
      </c>
      <c r="E491" s="218" t="s">
        <v>884</v>
      </c>
      <c r="F491" s="219" t="s">
        <v>885</v>
      </c>
      <c r="G491" s="220" t="s">
        <v>327</v>
      </c>
      <c r="H491" s="221">
        <v>24</v>
      </c>
      <c r="I491" s="222"/>
      <c r="J491" s="221">
        <f>ROUND(I491*H491,3)</f>
        <v>0</v>
      </c>
      <c r="K491" s="223"/>
      <c r="L491" s="224"/>
      <c r="M491" s="225" t="s">
        <v>1</v>
      </c>
      <c r="N491" s="226" t="s">
        <v>38</v>
      </c>
      <c r="O491" s="59"/>
      <c r="P491" s="177">
        <f>O491*H491</f>
        <v>0</v>
      </c>
      <c r="Q491" s="177">
        <v>0</v>
      </c>
      <c r="R491" s="177">
        <f>Q491*H491</f>
        <v>0</v>
      </c>
      <c r="S491" s="177">
        <v>0</v>
      </c>
      <c r="T491" s="178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79" t="s">
        <v>620</v>
      </c>
      <c r="AT491" s="179" t="s">
        <v>602</v>
      </c>
      <c r="AU491" s="179" t="s">
        <v>84</v>
      </c>
      <c r="AY491" s="18" t="s">
        <v>182</v>
      </c>
      <c r="BE491" s="180">
        <f>IF(N491="základná",J491,0)</f>
        <v>0</v>
      </c>
      <c r="BF491" s="180">
        <f>IF(N491="znížená",J491,0)</f>
        <v>0</v>
      </c>
      <c r="BG491" s="180">
        <f>IF(N491="zákl. prenesená",J491,0)</f>
        <v>0</v>
      </c>
      <c r="BH491" s="180">
        <f>IF(N491="zníž. prenesená",J491,0)</f>
        <v>0</v>
      </c>
      <c r="BI491" s="180">
        <f>IF(N491="nulová",J491,0)</f>
        <v>0</v>
      </c>
      <c r="BJ491" s="18" t="s">
        <v>84</v>
      </c>
      <c r="BK491" s="181">
        <f>ROUND(I491*H491,3)</f>
        <v>0</v>
      </c>
      <c r="BL491" s="18" t="s">
        <v>468</v>
      </c>
      <c r="BM491" s="179" t="s">
        <v>886</v>
      </c>
    </row>
    <row r="492" customHeight="1" ht="21" customFormat="1" s="2">
      <c r="A492" s="33"/>
      <c r="B492" s="167"/>
      <c r="C492" s="217" t="s">
        <v>573</v>
      </c>
      <c r="D492" s="217" t="s">
        <v>602</v>
      </c>
      <c r="E492" s="218" t="s">
        <v>887</v>
      </c>
      <c r="F492" s="219" t="s">
        <v>888</v>
      </c>
      <c r="G492" s="220" t="s">
        <v>327</v>
      </c>
      <c r="H492" s="221">
        <v>16</v>
      </c>
      <c r="I492" s="222"/>
      <c r="J492" s="221">
        <f>ROUND(I492*H492,3)</f>
        <v>0</v>
      </c>
      <c r="K492" s="223"/>
      <c r="L492" s="224"/>
      <c r="M492" s="225" t="s">
        <v>1</v>
      </c>
      <c r="N492" s="226" t="s">
        <v>38</v>
      </c>
      <c r="O492" s="59"/>
      <c r="P492" s="177">
        <f>O492*H492</f>
        <v>0</v>
      </c>
      <c r="Q492" s="177">
        <v>0</v>
      </c>
      <c r="R492" s="177">
        <f>Q492*H492</f>
        <v>0</v>
      </c>
      <c r="S492" s="177">
        <v>0</v>
      </c>
      <c r="T492" s="178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79" t="s">
        <v>620</v>
      </c>
      <c r="AT492" s="179" t="s">
        <v>602</v>
      </c>
      <c r="AU492" s="179" t="s">
        <v>84</v>
      </c>
      <c r="AY492" s="18" t="s">
        <v>182</v>
      </c>
      <c r="BE492" s="180">
        <f>IF(N492="základná",J492,0)</f>
        <v>0</v>
      </c>
      <c r="BF492" s="180">
        <f>IF(N492="znížená",J492,0)</f>
        <v>0</v>
      </c>
      <c r="BG492" s="180">
        <f>IF(N492="zákl. prenesená",J492,0)</f>
        <v>0</v>
      </c>
      <c r="BH492" s="180">
        <f>IF(N492="zníž. prenesená",J492,0)</f>
        <v>0</v>
      </c>
      <c r="BI492" s="180">
        <f>IF(N492="nulová",J492,0)</f>
        <v>0</v>
      </c>
      <c r="BJ492" s="18" t="s">
        <v>84</v>
      </c>
      <c r="BK492" s="181">
        <f>ROUND(I492*H492,3)</f>
        <v>0</v>
      </c>
      <c r="BL492" s="18" t="s">
        <v>468</v>
      </c>
      <c r="BM492" s="179" t="s">
        <v>889</v>
      </c>
    </row>
    <row r="493" customHeight="1" ht="21" customFormat="1" s="2">
      <c r="A493" s="33"/>
      <c r="B493" s="167"/>
      <c r="C493" s="217" t="s">
        <v>606</v>
      </c>
      <c r="D493" s="217" t="s">
        <v>602</v>
      </c>
      <c r="E493" s="218" t="s">
        <v>890</v>
      </c>
      <c r="F493" s="219" t="s">
        <v>891</v>
      </c>
      <c r="G493" s="220" t="s">
        <v>327</v>
      </c>
      <c r="H493" s="221">
        <v>44</v>
      </c>
      <c r="I493" s="222"/>
      <c r="J493" s="221">
        <f>ROUND(I493*H493,3)</f>
        <v>0</v>
      </c>
      <c r="K493" s="223"/>
      <c r="L493" s="224"/>
      <c r="M493" s="225" t="s">
        <v>1</v>
      </c>
      <c r="N493" s="226" t="s">
        <v>38</v>
      </c>
      <c r="O493" s="59"/>
      <c r="P493" s="177">
        <f>O493*H493</f>
        <v>0</v>
      </c>
      <c r="Q493" s="177">
        <v>0</v>
      </c>
      <c r="R493" s="177">
        <f>Q493*H493</f>
        <v>0</v>
      </c>
      <c r="S493" s="177">
        <v>0</v>
      </c>
      <c r="T493" s="178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79" t="s">
        <v>620</v>
      </c>
      <c r="AT493" s="179" t="s">
        <v>602</v>
      </c>
      <c r="AU493" s="179" t="s">
        <v>84</v>
      </c>
      <c r="AY493" s="18" t="s">
        <v>182</v>
      </c>
      <c r="BE493" s="180">
        <f>IF(N493="základná",J493,0)</f>
        <v>0</v>
      </c>
      <c r="BF493" s="180">
        <f>IF(N493="znížená",J493,0)</f>
        <v>0</v>
      </c>
      <c r="BG493" s="180">
        <f>IF(N493="zákl. prenesená",J493,0)</f>
        <v>0</v>
      </c>
      <c r="BH493" s="180">
        <f>IF(N493="zníž. prenesená",J493,0)</f>
        <v>0</v>
      </c>
      <c r="BI493" s="180">
        <f>IF(N493="nulová",J493,0)</f>
        <v>0</v>
      </c>
      <c r="BJ493" s="18" t="s">
        <v>84</v>
      </c>
      <c r="BK493" s="181">
        <f>ROUND(I493*H493,3)</f>
        <v>0</v>
      </c>
      <c r="BL493" s="18" t="s">
        <v>468</v>
      </c>
      <c r="BM493" s="179" t="s">
        <v>892</v>
      </c>
    </row>
    <row r="494" customHeight="1" ht="21" customFormat="1" s="2">
      <c r="A494" s="33"/>
      <c r="B494" s="167"/>
      <c r="C494" s="168" t="s">
        <v>616</v>
      </c>
      <c r="D494" s="168" t="s">
        <v>185</v>
      </c>
      <c r="E494" s="169" t="s">
        <v>893</v>
      </c>
      <c r="F494" s="170" t="s">
        <v>894</v>
      </c>
      <c r="G494" s="171" t="s">
        <v>895</v>
      </c>
      <c r="H494" s="173"/>
      <c r="I494" s="173"/>
      <c r="J494" s="172">
        <f>ROUND(I494*H494,3)</f>
        <v>0</v>
      </c>
      <c r="K494" s="174"/>
      <c r="L494" s="34"/>
      <c r="M494" s="175" t="s">
        <v>1</v>
      </c>
      <c r="N494" s="176" t="s">
        <v>38</v>
      </c>
      <c r="O494" s="59"/>
      <c r="P494" s="177">
        <f>O494*H494</f>
        <v>0</v>
      </c>
      <c r="Q494" s="177">
        <v>0</v>
      </c>
      <c r="R494" s="177">
        <f>Q494*H494</f>
        <v>0</v>
      </c>
      <c r="S494" s="177">
        <v>0</v>
      </c>
      <c r="T494" s="178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79" t="s">
        <v>468</v>
      </c>
      <c r="AT494" s="179" t="s">
        <v>185</v>
      </c>
      <c r="AU494" s="179" t="s">
        <v>84</v>
      </c>
      <c r="AY494" s="18" t="s">
        <v>182</v>
      </c>
      <c r="BE494" s="180">
        <f>IF(N494="základná",J494,0)</f>
        <v>0</v>
      </c>
      <c r="BF494" s="180">
        <f>IF(N494="znížená",J494,0)</f>
        <v>0</v>
      </c>
      <c r="BG494" s="180">
        <f>IF(N494="zákl. prenesená",J494,0)</f>
        <v>0</v>
      </c>
      <c r="BH494" s="180">
        <f>IF(N494="zníž. prenesená",J494,0)</f>
        <v>0</v>
      </c>
      <c r="BI494" s="180">
        <f>IF(N494="nulová",J494,0)</f>
        <v>0</v>
      </c>
      <c r="BJ494" s="18" t="s">
        <v>84</v>
      </c>
      <c r="BK494" s="181">
        <f>ROUND(I494*H494,3)</f>
        <v>0</v>
      </c>
      <c r="BL494" s="18" t="s">
        <v>468</v>
      </c>
      <c r="BM494" s="179" t="s">
        <v>896</v>
      </c>
    </row>
    <row r="495" customHeight="1" ht="22" customFormat="1" s="12">
      <c r="B495" s="154"/>
      <c r="D495" s="155" t="s">
        <v>71</v>
      </c>
      <c r="E495" s="165" t="s">
        <v>897</v>
      </c>
      <c r="F495" s="165" t="s">
        <v>898</v>
      </c>
      <c r="I495" s="157"/>
      <c r="J495" s="166">
        <f>BK495</f>
        <v>0</v>
      </c>
      <c r="L495" s="154"/>
      <c r="M495" s="159"/>
      <c r="N495" s="160"/>
      <c r="O495" s="160"/>
      <c r="P495" s="161">
        <f>SUM(P496:P549)</f>
        <v>0</v>
      </c>
      <c r="Q495" s="160"/>
      <c r="R495" s="161">
        <f>SUM(R496:R549)</f>
        <v>12.609968496</v>
      </c>
      <c r="S495" s="160"/>
      <c r="T495" s="162">
        <f>SUM(T496:T549)</f>
        <v>0</v>
      </c>
      <c r="AR495" s="155" t="s">
        <v>84</v>
      </c>
      <c r="AT495" s="163" t="s">
        <v>71</v>
      </c>
      <c r="AU495" s="163" t="s">
        <v>79</v>
      </c>
      <c r="AY495" s="155" t="s">
        <v>182</v>
      </c>
      <c r="BK495" s="164">
        <f>SUM(BK496:BK549)</f>
        <v>0</v>
      </c>
    </row>
    <row r="496" customHeight="1" ht="21" customFormat="1" s="2">
      <c r="A496" s="33"/>
      <c r="B496" s="167"/>
      <c r="C496" s="168" t="s">
        <v>623</v>
      </c>
      <c r="D496" s="168" t="s">
        <v>185</v>
      </c>
      <c r="E496" s="169" t="s">
        <v>899</v>
      </c>
      <c r="F496" s="170" t="s">
        <v>900</v>
      </c>
      <c r="G496" s="171" t="s">
        <v>305</v>
      </c>
      <c r="H496" s="172">
        <v>277.78</v>
      </c>
      <c r="I496" s="173"/>
      <c r="J496" s="172">
        <f>ROUND(I496*H496,3)</f>
        <v>0</v>
      </c>
      <c r="K496" s="174"/>
      <c r="L496" s="34"/>
      <c r="M496" s="175" t="s">
        <v>1</v>
      </c>
      <c r="N496" s="176" t="s">
        <v>38</v>
      </c>
      <c r="O496" s="59"/>
      <c r="P496" s="177">
        <f>O496*H496</f>
        <v>0</v>
      </c>
      <c r="Q496" s="177">
        <v>1.416E-2</v>
      </c>
      <c r="R496" s="177">
        <f>Q496*H496</f>
        <v>3.9333647999999997</v>
      </c>
      <c r="S496" s="177">
        <v>0</v>
      </c>
      <c r="T496" s="178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79" t="s">
        <v>468</v>
      </c>
      <c r="AT496" s="179" t="s">
        <v>185</v>
      </c>
      <c r="AU496" s="179" t="s">
        <v>84</v>
      </c>
      <c r="AY496" s="18" t="s">
        <v>182</v>
      </c>
      <c r="BE496" s="180">
        <f>IF(N496="základná",J496,0)</f>
        <v>0</v>
      </c>
      <c r="BF496" s="180">
        <f>IF(N496="znížená",J496,0)</f>
        <v>0</v>
      </c>
      <c r="BG496" s="180">
        <f>IF(N496="zákl. prenesená",J496,0)</f>
        <v>0</v>
      </c>
      <c r="BH496" s="180">
        <f>IF(N496="zníž. prenesená",J496,0)</f>
        <v>0</v>
      </c>
      <c r="BI496" s="180">
        <f>IF(N496="nulová",J496,0)</f>
        <v>0</v>
      </c>
      <c r="BJ496" s="18" t="s">
        <v>84</v>
      </c>
      <c r="BK496" s="181">
        <f>ROUND(I496*H496,3)</f>
        <v>0</v>
      </c>
      <c r="BL496" s="18" t="s">
        <v>468</v>
      </c>
      <c r="BM496" s="179" t="s">
        <v>901</v>
      </c>
    </row>
    <row r="497" ht="11" customFormat="1" s="13">
      <c r="B497" s="182"/>
      <c r="D497" s="183" t="s">
        <v>191</v>
      </c>
      <c r="E497" s="184" t="s">
        <v>1</v>
      </c>
      <c r="F497" s="185" t="s">
        <v>902</v>
      </c>
      <c r="H497" s="186">
        <v>94.6</v>
      </c>
      <c r="I497" s="187"/>
      <c r="L497" s="182"/>
      <c r="M497" s="188"/>
      <c r="N497" s="189"/>
      <c r="O497" s="189"/>
      <c r="P497" s="189"/>
      <c r="Q497" s="189"/>
      <c r="R497" s="189"/>
      <c r="S497" s="189"/>
      <c r="T497" s="190"/>
      <c r="AT497" s="184" t="s">
        <v>191</v>
      </c>
      <c r="AU497" s="184" t="s">
        <v>84</v>
      </c>
      <c r="AV497" s="13" t="s">
        <v>84</v>
      </c>
      <c r="AW497" s="13" t="s">
        <v>28</v>
      </c>
      <c r="AX497" s="13" t="s">
        <v>72</v>
      </c>
      <c r="AY497" s="184" t="s">
        <v>182</v>
      </c>
    </row>
    <row r="498" ht="11" customFormat="1" s="14">
      <c r="B498" s="191"/>
      <c r="D498" s="183" t="s">
        <v>191</v>
      </c>
      <c r="E498" s="192" t="s">
        <v>1</v>
      </c>
      <c r="F498" s="193" t="s">
        <v>903</v>
      </c>
      <c r="H498" s="194">
        <v>94.6</v>
      </c>
      <c r="I498" s="195"/>
      <c r="L498" s="191"/>
      <c r="M498" s="196"/>
      <c r="N498" s="197"/>
      <c r="O498" s="197"/>
      <c r="P498" s="197"/>
      <c r="Q498" s="197"/>
      <c r="R498" s="197"/>
      <c r="S498" s="197"/>
      <c r="T498" s="198"/>
      <c r="AT498" s="192" t="s">
        <v>191</v>
      </c>
      <c r="AU498" s="192" t="s">
        <v>84</v>
      </c>
      <c r="AV498" s="14" t="s">
        <v>89</v>
      </c>
      <c r="AW498" s="14" t="s">
        <v>28</v>
      </c>
      <c r="AX498" s="14" t="s">
        <v>72</v>
      </c>
      <c r="AY498" s="192" t="s">
        <v>182</v>
      </c>
    </row>
    <row r="499" ht="11" customFormat="1" s="13">
      <c r="B499" s="182"/>
      <c r="D499" s="183" t="s">
        <v>191</v>
      </c>
      <c r="E499" s="184" t="s">
        <v>1</v>
      </c>
      <c r="F499" s="185" t="s">
        <v>902</v>
      </c>
      <c r="H499" s="186">
        <v>94.6</v>
      </c>
      <c r="I499" s="187"/>
      <c r="L499" s="182"/>
      <c r="M499" s="188"/>
      <c r="N499" s="189"/>
      <c r="O499" s="189"/>
      <c r="P499" s="189"/>
      <c r="Q499" s="189"/>
      <c r="R499" s="189"/>
      <c r="S499" s="189"/>
      <c r="T499" s="190"/>
      <c r="AT499" s="184" t="s">
        <v>191</v>
      </c>
      <c r="AU499" s="184" t="s">
        <v>84</v>
      </c>
      <c r="AV499" s="13" t="s">
        <v>84</v>
      </c>
      <c r="AW499" s="13" t="s">
        <v>28</v>
      </c>
      <c r="AX499" s="13" t="s">
        <v>72</v>
      </c>
      <c r="AY499" s="184" t="s">
        <v>182</v>
      </c>
    </row>
    <row r="500" ht="11" customFormat="1" s="14">
      <c r="B500" s="191"/>
      <c r="D500" s="183" t="s">
        <v>191</v>
      </c>
      <c r="E500" s="192" t="s">
        <v>1</v>
      </c>
      <c r="F500" s="193" t="s">
        <v>547</v>
      </c>
      <c r="H500" s="194">
        <v>94.6</v>
      </c>
      <c r="I500" s="195"/>
      <c r="L500" s="191"/>
      <c r="M500" s="196"/>
      <c r="N500" s="197"/>
      <c r="O500" s="197"/>
      <c r="P500" s="197"/>
      <c r="Q500" s="197"/>
      <c r="R500" s="197"/>
      <c r="S500" s="197"/>
      <c r="T500" s="198"/>
      <c r="AT500" s="192" t="s">
        <v>191</v>
      </c>
      <c r="AU500" s="192" t="s">
        <v>84</v>
      </c>
      <c r="AV500" s="14" t="s">
        <v>89</v>
      </c>
      <c r="AW500" s="14" t="s">
        <v>28</v>
      </c>
      <c r="AX500" s="14" t="s">
        <v>72</v>
      </c>
      <c r="AY500" s="192" t="s">
        <v>182</v>
      </c>
    </row>
    <row r="501" ht="11" customFormat="1" s="13">
      <c r="B501" s="182"/>
      <c r="D501" s="183" t="s">
        <v>191</v>
      </c>
      <c r="E501" s="184" t="s">
        <v>1</v>
      </c>
      <c r="F501" s="185" t="s">
        <v>904</v>
      </c>
      <c r="H501" s="186">
        <v>88.58</v>
      </c>
      <c r="I501" s="187"/>
      <c r="L501" s="182"/>
      <c r="M501" s="188"/>
      <c r="N501" s="189"/>
      <c r="O501" s="189"/>
      <c r="P501" s="189"/>
      <c r="Q501" s="189"/>
      <c r="R501" s="189"/>
      <c r="S501" s="189"/>
      <c r="T501" s="190"/>
      <c r="AT501" s="184" t="s">
        <v>191</v>
      </c>
      <c r="AU501" s="184" t="s">
        <v>84</v>
      </c>
      <c r="AV501" s="13" t="s">
        <v>84</v>
      </c>
      <c r="AW501" s="13" t="s">
        <v>28</v>
      </c>
      <c r="AX501" s="13" t="s">
        <v>72</v>
      </c>
      <c r="AY501" s="184" t="s">
        <v>182</v>
      </c>
    </row>
    <row r="502" ht="11" customFormat="1" s="14">
      <c r="B502" s="191"/>
      <c r="D502" s="183" t="s">
        <v>191</v>
      </c>
      <c r="E502" s="192" t="s">
        <v>1</v>
      </c>
      <c r="F502" s="193" t="s">
        <v>905</v>
      </c>
      <c r="H502" s="194">
        <v>88.58</v>
      </c>
      <c r="I502" s="195"/>
      <c r="L502" s="191"/>
      <c r="M502" s="196"/>
      <c r="N502" s="197"/>
      <c r="O502" s="197"/>
      <c r="P502" s="197"/>
      <c r="Q502" s="197"/>
      <c r="R502" s="197"/>
      <c r="S502" s="197"/>
      <c r="T502" s="198"/>
      <c r="AT502" s="192" t="s">
        <v>191</v>
      </c>
      <c r="AU502" s="192" t="s">
        <v>84</v>
      </c>
      <c r="AV502" s="14" t="s">
        <v>89</v>
      </c>
      <c r="AW502" s="14" t="s">
        <v>28</v>
      </c>
      <c r="AX502" s="14" t="s">
        <v>72</v>
      </c>
      <c r="AY502" s="192" t="s">
        <v>182</v>
      </c>
    </row>
    <row r="503" ht="11" customFormat="1" s="15">
      <c r="B503" s="199"/>
      <c r="D503" s="183" t="s">
        <v>191</v>
      </c>
      <c r="E503" s="200" t="s">
        <v>1</v>
      </c>
      <c r="F503" s="201" t="s">
        <v>251</v>
      </c>
      <c r="H503" s="202">
        <v>277.78</v>
      </c>
      <c r="I503" s="203"/>
      <c r="L503" s="199"/>
      <c r="M503" s="204"/>
      <c r="N503" s="205"/>
      <c r="O503" s="205"/>
      <c r="P503" s="205"/>
      <c r="Q503" s="205"/>
      <c r="R503" s="205"/>
      <c r="S503" s="205"/>
      <c r="T503" s="206"/>
      <c r="AT503" s="200" t="s">
        <v>191</v>
      </c>
      <c r="AU503" s="200" t="s">
        <v>84</v>
      </c>
      <c r="AV503" s="15" t="s">
        <v>189</v>
      </c>
      <c r="AW503" s="15" t="s">
        <v>28</v>
      </c>
      <c r="AX503" s="15" t="s">
        <v>79</v>
      </c>
      <c r="AY503" s="200" t="s">
        <v>182</v>
      </c>
    </row>
    <row r="504" customHeight="1" ht="44" customFormat="1" s="2">
      <c r="A504" s="33"/>
      <c r="B504" s="167"/>
      <c r="C504" s="168" t="s">
        <v>906</v>
      </c>
      <c r="D504" s="168" t="s">
        <v>185</v>
      </c>
      <c r="E504" s="169" t="s">
        <v>907</v>
      </c>
      <c r="F504" s="170" t="s">
        <v>908</v>
      </c>
      <c r="G504" s="171" t="s">
        <v>305</v>
      </c>
      <c r="H504" s="172">
        <v>57.2</v>
      </c>
      <c r="I504" s="173"/>
      <c r="J504" s="172">
        <f>ROUND(I504*H504,3)</f>
        <v>0</v>
      </c>
      <c r="K504" s="174"/>
      <c r="L504" s="34"/>
      <c r="M504" s="175" t="s">
        <v>1</v>
      </c>
      <c r="N504" s="176" t="s">
        <v>38</v>
      </c>
      <c r="O504" s="59"/>
      <c r="P504" s="177">
        <f>O504*H504</f>
        <v>0</v>
      </c>
      <c r="Q504" s="177">
        <v>2.354E-2</v>
      </c>
      <c r="R504" s="177">
        <f>Q504*H504</f>
        <v>1.346488</v>
      </c>
      <c r="S504" s="177">
        <v>0</v>
      </c>
      <c r="T504" s="178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79" t="s">
        <v>468</v>
      </c>
      <c r="AT504" s="179" t="s">
        <v>185</v>
      </c>
      <c r="AU504" s="179" t="s">
        <v>84</v>
      </c>
      <c r="AY504" s="18" t="s">
        <v>182</v>
      </c>
      <c r="BE504" s="180">
        <f>IF(N504="základná",J504,0)</f>
        <v>0</v>
      </c>
      <c r="BF504" s="180">
        <f>IF(N504="znížená",J504,0)</f>
        <v>0</v>
      </c>
      <c r="BG504" s="180">
        <f>IF(N504="zákl. prenesená",J504,0)</f>
        <v>0</v>
      </c>
      <c r="BH504" s="180">
        <f>IF(N504="zníž. prenesená",J504,0)</f>
        <v>0</v>
      </c>
      <c r="BI504" s="180">
        <f>IF(N504="nulová",J504,0)</f>
        <v>0</v>
      </c>
      <c r="BJ504" s="18" t="s">
        <v>84</v>
      </c>
      <c r="BK504" s="181">
        <f>ROUND(I504*H504,3)</f>
        <v>0</v>
      </c>
      <c r="BL504" s="18" t="s">
        <v>468</v>
      </c>
      <c r="BM504" s="179" t="s">
        <v>909</v>
      </c>
    </row>
    <row r="505" ht="11" customFormat="1" s="13">
      <c r="B505" s="182"/>
      <c r="D505" s="183" t="s">
        <v>191</v>
      </c>
      <c r="E505" s="184" t="s">
        <v>1</v>
      </c>
      <c r="F505" s="185" t="s">
        <v>687</v>
      </c>
      <c r="H505" s="186">
        <v>3.6</v>
      </c>
      <c r="I505" s="187"/>
      <c r="L505" s="182"/>
      <c r="M505" s="188"/>
      <c r="N505" s="189"/>
      <c r="O505" s="189"/>
      <c r="P505" s="189"/>
      <c r="Q505" s="189"/>
      <c r="R505" s="189"/>
      <c r="S505" s="189"/>
      <c r="T505" s="190"/>
      <c r="AT505" s="184" t="s">
        <v>191</v>
      </c>
      <c r="AU505" s="184" t="s">
        <v>84</v>
      </c>
      <c r="AV505" s="13" t="s">
        <v>84</v>
      </c>
      <c r="AW505" s="13" t="s">
        <v>28</v>
      </c>
      <c r="AX505" s="13" t="s">
        <v>72</v>
      </c>
      <c r="AY505" s="184" t="s">
        <v>182</v>
      </c>
    </row>
    <row r="506" ht="11" customFormat="1" s="14">
      <c r="B506" s="191"/>
      <c r="D506" s="183" t="s">
        <v>191</v>
      </c>
      <c r="E506" s="192" t="s">
        <v>1</v>
      </c>
      <c r="F506" s="193" t="s">
        <v>903</v>
      </c>
      <c r="H506" s="194">
        <v>3.6</v>
      </c>
      <c r="I506" s="195"/>
      <c r="L506" s="191"/>
      <c r="M506" s="196"/>
      <c r="N506" s="197"/>
      <c r="O506" s="197"/>
      <c r="P506" s="197"/>
      <c r="Q506" s="197"/>
      <c r="R506" s="197"/>
      <c r="S506" s="197"/>
      <c r="T506" s="198"/>
      <c r="AT506" s="192" t="s">
        <v>191</v>
      </c>
      <c r="AU506" s="192" t="s">
        <v>84</v>
      </c>
      <c r="AV506" s="14" t="s">
        <v>89</v>
      </c>
      <c r="AW506" s="14" t="s">
        <v>28</v>
      </c>
      <c r="AX506" s="14" t="s">
        <v>72</v>
      </c>
      <c r="AY506" s="192" t="s">
        <v>182</v>
      </c>
    </row>
    <row r="507" ht="11" customFormat="1" s="13">
      <c r="B507" s="182"/>
      <c r="D507" s="183" t="s">
        <v>191</v>
      </c>
      <c r="E507" s="184" t="s">
        <v>1</v>
      </c>
      <c r="F507" s="185" t="s">
        <v>687</v>
      </c>
      <c r="H507" s="186">
        <v>3.6</v>
      </c>
      <c r="I507" s="187"/>
      <c r="L507" s="182"/>
      <c r="M507" s="188"/>
      <c r="N507" s="189"/>
      <c r="O507" s="189"/>
      <c r="P507" s="189"/>
      <c r="Q507" s="189"/>
      <c r="R507" s="189"/>
      <c r="S507" s="189"/>
      <c r="T507" s="190"/>
      <c r="AT507" s="184" t="s">
        <v>191</v>
      </c>
      <c r="AU507" s="184" t="s">
        <v>84</v>
      </c>
      <c r="AV507" s="13" t="s">
        <v>84</v>
      </c>
      <c r="AW507" s="13" t="s">
        <v>28</v>
      </c>
      <c r="AX507" s="13" t="s">
        <v>72</v>
      </c>
      <c r="AY507" s="184" t="s">
        <v>182</v>
      </c>
    </row>
    <row r="508" ht="11" customFormat="1" s="14">
      <c r="B508" s="191"/>
      <c r="D508" s="183" t="s">
        <v>191</v>
      </c>
      <c r="E508" s="192" t="s">
        <v>1</v>
      </c>
      <c r="F508" s="193" t="s">
        <v>547</v>
      </c>
      <c r="H508" s="194">
        <v>3.6</v>
      </c>
      <c r="I508" s="195"/>
      <c r="L508" s="191"/>
      <c r="M508" s="196"/>
      <c r="N508" s="197"/>
      <c r="O508" s="197"/>
      <c r="P508" s="197"/>
      <c r="Q508" s="197"/>
      <c r="R508" s="197"/>
      <c r="S508" s="197"/>
      <c r="T508" s="198"/>
      <c r="AT508" s="192" t="s">
        <v>191</v>
      </c>
      <c r="AU508" s="192" t="s">
        <v>84</v>
      </c>
      <c r="AV508" s="14" t="s">
        <v>89</v>
      </c>
      <c r="AW508" s="14" t="s">
        <v>28</v>
      </c>
      <c r="AX508" s="14" t="s">
        <v>72</v>
      </c>
      <c r="AY508" s="192" t="s">
        <v>182</v>
      </c>
    </row>
    <row r="509" ht="11" customFormat="1" s="13">
      <c r="B509" s="182"/>
      <c r="D509" s="183" t="s">
        <v>191</v>
      </c>
      <c r="E509" s="184" t="s">
        <v>1</v>
      </c>
      <c r="F509" s="185" t="s">
        <v>910</v>
      </c>
      <c r="H509" s="186">
        <v>50</v>
      </c>
      <c r="I509" s="187"/>
      <c r="L509" s="182"/>
      <c r="M509" s="188"/>
      <c r="N509" s="189"/>
      <c r="O509" s="189"/>
      <c r="P509" s="189"/>
      <c r="Q509" s="189"/>
      <c r="R509" s="189"/>
      <c r="S509" s="189"/>
      <c r="T509" s="190"/>
      <c r="AT509" s="184" t="s">
        <v>191</v>
      </c>
      <c r="AU509" s="184" t="s">
        <v>84</v>
      </c>
      <c r="AV509" s="13" t="s">
        <v>84</v>
      </c>
      <c r="AW509" s="13" t="s">
        <v>28</v>
      </c>
      <c r="AX509" s="13" t="s">
        <v>72</v>
      </c>
      <c r="AY509" s="184" t="s">
        <v>182</v>
      </c>
    </row>
    <row r="510" ht="11" customFormat="1" s="14">
      <c r="B510" s="191"/>
      <c r="D510" s="183" t="s">
        <v>191</v>
      </c>
      <c r="E510" s="192" t="s">
        <v>1</v>
      </c>
      <c r="F510" s="193" t="s">
        <v>250</v>
      </c>
      <c r="H510" s="194">
        <v>50</v>
      </c>
      <c r="I510" s="195"/>
      <c r="L510" s="191"/>
      <c r="M510" s="196"/>
      <c r="N510" s="197"/>
      <c r="O510" s="197"/>
      <c r="P510" s="197"/>
      <c r="Q510" s="197"/>
      <c r="R510" s="197"/>
      <c r="S510" s="197"/>
      <c r="T510" s="198"/>
      <c r="AT510" s="192" t="s">
        <v>191</v>
      </c>
      <c r="AU510" s="192" t="s">
        <v>84</v>
      </c>
      <c r="AV510" s="14" t="s">
        <v>89</v>
      </c>
      <c r="AW510" s="14" t="s">
        <v>28</v>
      </c>
      <c r="AX510" s="14" t="s">
        <v>72</v>
      </c>
      <c r="AY510" s="192" t="s">
        <v>182</v>
      </c>
    </row>
    <row r="511" ht="11" customFormat="1" s="15">
      <c r="B511" s="199"/>
      <c r="D511" s="183" t="s">
        <v>191</v>
      </c>
      <c r="E511" s="200" t="s">
        <v>1</v>
      </c>
      <c r="F511" s="201" t="s">
        <v>251</v>
      </c>
      <c r="H511" s="202">
        <v>57.2</v>
      </c>
      <c r="I511" s="203"/>
      <c r="L511" s="199"/>
      <c r="M511" s="204"/>
      <c r="N511" s="205"/>
      <c r="O511" s="205"/>
      <c r="P511" s="205"/>
      <c r="Q511" s="205"/>
      <c r="R511" s="205"/>
      <c r="S511" s="205"/>
      <c r="T511" s="206"/>
      <c r="AT511" s="200" t="s">
        <v>191</v>
      </c>
      <c r="AU511" s="200" t="s">
        <v>84</v>
      </c>
      <c r="AV511" s="15" t="s">
        <v>189</v>
      </c>
      <c r="AW511" s="15" t="s">
        <v>28</v>
      </c>
      <c r="AX511" s="15" t="s">
        <v>79</v>
      </c>
      <c r="AY511" s="200" t="s">
        <v>182</v>
      </c>
    </row>
    <row r="512" customHeight="1" ht="33" customFormat="1" s="2">
      <c r="A512" s="33"/>
      <c r="B512" s="167"/>
      <c r="C512" s="168" t="s">
        <v>620</v>
      </c>
      <c r="D512" s="168" t="s">
        <v>185</v>
      </c>
      <c r="E512" s="169" t="s">
        <v>911</v>
      </c>
      <c r="F512" s="170" t="s">
        <v>912</v>
      </c>
      <c r="G512" s="171" t="s">
        <v>305</v>
      </c>
      <c r="H512" s="172">
        <v>113.6</v>
      </c>
      <c r="I512" s="173"/>
      <c r="J512" s="172">
        <f>ROUND(I512*H512,3)</f>
        <v>0</v>
      </c>
      <c r="K512" s="174"/>
      <c r="L512" s="34"/>
      <c r="M512" s="175" t="s">
        <v>1</v>
      </c>
      <c r="N512" s="176" t="s">
        <v>38</v>
      </c>
      <c r="O512" s="59"/>
      <c r="P512" s="177">
        <f>O512*H512</f>
        <v>0</v>
      </c>
      <c r="Q512" s="177">
        <v>2.264336E-2</v>
      </c>
      <c r="R512" s="177">
        <f>Q512*H512</f>
        <v>2.5722856960000002</v>
      </c>
      <c r="S512" s="177">
        <v>0</v>
      </c>
      <c r="T512" s="178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79" t="s">
        <v>468</v>
      </c>
      <c r="AT512" s="179" t="s">
        <v>185</v>
      </c>
      <c r="AU512" s="179" t="s">
        <v>84</v>
      </c>
      <c r="AY512" s="18" t="s">
        <v>182</v>
      </c>
      <c r="BE512" s="180">
        <f>IF(N512="základná",J512,0)</f>
        <v>0</v>
      </c>
      <c r="BF512" s="180">
        <f>IF(N512="znížená",J512,0)</f>
        <v>0</v>
      </c>
      <c r="BG512" s="180">
        <f>IF(N512="zákl. prenesená",J512,0)</f>
        <v>0</v>
      </c>
      <c r="BH512" s="180">
        <f>IF(N512="zníž. prenesená",J512,0)</f>
        <v>0</v>
      </c>
      <c r="BI512" s="180">
        <f>IF(N512="nulová",J512,0)</f>
        <v>0</v>
      </c>
      <c r="BJ512" s="18" t="s">
        <v>84</v>
      </c>
      <c r="BK512" s="181">
        <f>ROUND(I512*H512,3)</f>
        <v>0</v>
      </c>
      <c r="BL512" s="18" t="s">
        <v>468</v>
      </c>
      <c r="BM512" s="179" t="s">
        <v>913</v>
      </c>
    </row>
    <row r="513" ht="11" customFormat="1" s="13">
      <c r="B513" s="182"/>
      <c r="D513" s="183" t="s">
        <v>191</v>
      </c>
      <c r="E513" s="184" t="s">
        <v>1</v>
      </c>
      <c r="F513" s="185" t="s">
        <v>914</v>
      </c>
      <c r="H513" s="186">
        <v>14.2</v>
      </c>
      <c r="I513" s="187"/>
      <c r="L513" s="182"/>
      <c r="M513" s="188"/>
      <c r="N513" s="189"/>
      <c r="O513" s="189"/>
      <c r="P513" s="189"/>
      <c r="Q513" s="189"/>
      <c r="R513" s="189"/>
      <c r="S513" s="189"/>
      <c r="T513" s="190"/>
      <c r="AT513" s="184" t="s">
        <v>191</v>
      </c>
      <c r="AU513" s="184" t="s">
        <v>84</v>
      </c>
      <c r="AV513" s="13" t="s">
        <v>84</v>
      </c>
      <c r="AW513" s="13" t="s">
        <v>28</v>
      </c>
      <c r="AX513" s="13" t="s">
        <v>72</v>
      </c>
      <c r="AY513" s="184" t="s">
        <v>182</v>
      </c>
    </row>
    <row r="514" ht="11" customFormat="1" s="14">
      <c r="B514" s="191"/>
      <c r="D514" s="183" t="s">
        <v>191</v>
      </c>
      <c r="E514" s="192" t="s">
        <v>1</v>
      </c>
      <c r="F514" s="193" t="s">
        <v>915</v>
      </c>
      <c r="H514" s="194">
        <v>14.2</v>
      </c>
      <c r="I514" s="195"/>
      <c r="L514" s="191"/>
      <c r="M514" s="196"/>
      <c r="N514" s="197"/>
      <c r="O514" s="197"/>
      <c r="P514" s="197"/>
      <c r="Q514" s="197"/>
      <c r="R514" s="197"/>
      <c r="S514" s="197"/>
      <c r="T514" s="198"/>
      <c r="AT514" s="192" t="s">
        <v>191</v>
      </c>
      <c r="AU514" s="192" t="s">
        <v>84</v>
      </c>
      <c r="AV514" s="14" t="s">
        <v>89</v>
      </c>
      <c r="AW514" s="14" t="s">
        <v>28</v>
      </c>
      <c r="AX514" s="14" t="s">
        <v>72</v>
      </c>
      <c r="AY514" s="192" t="s">
        <v>182</v>
      </c>
    </row>
    <row r="515" ht="11" customFormat="1" s="13">
      <c r="B515" s="182"/>
      <c r="D515" s="183" t="s">
        <v>191</v>
      </c>
      <c r="E515" s="184" t="s">
        <v>1</v>
      </c>
      <c r="F515" s="185" t="s">
        <v>914</v>
      </c>
      <c r="H515" s="186">
        <v>14.2</v>
      </c>
      <c r="I515" s="187"/>
      <c r="L515" s="182"/>
      <c r="M515" s="188"/>
      <c r="N515" s="189"/>
      <c r="O515" s="189"/>
      <c r="P515" s="189"/>
      <c r="Q515" s="189"/>
      <c r="R515" s="189"/>
      <c r="S515" s="189"/>
      <c r="T515" s="190"/>
      <c r="AT515" s="184" t="s">
        <v>191</v>
      </c>
      <c r="AU515" s="184" t="s">
        <v>84</v>
      </c>
      <c r="AV515" s="13" t="s">
        <v>84</v>
      </c>
      <c r="AW515" s="13" t="s">
        <v>28</v>
      </c>
      <c r="AX515" s="13" t="s">
        <v>72</v>
      </c>
      <c r="AY515" s="184" t="s">
        <v>182</v>
      </c>
    </row>
    <row r="516" ht="11" customFormat="1" s="14">
      <c r="B516" s="191"/>
      <c r="D516" s="183" t="s">
        <v>191</v>
      </c>
      <c r="E516" s="192" t="s">
        <v>1</v>
      </c>
      <c r="F516" s="193" t="s">
        <v>916</v>
      </c>
      <c r="H516" s="194">
        <v>14.2</v>
      </c>
      <c r="I516" s="195"/>
      <c r="L516" s="191"/>
      <c r="M516" s="196"/>
      <c r="N516" s="197"/>
      <c r="O516" s="197"/>
      <c r="P516" s="197"/>
      <c r="Q516" s="197"/>
      <c r="R516" s="197"/>
      <c r="S516" s="197"/>
      <c r="T516" s="198"/>
      <c r="AT516" s="192" t="s">
        <v>191</v>
      </c>
      <c r="AU516" s="192" t="s">
        <v>84</v>
      </c>
      <c r="AV516" s="14" t="s">
        <v>89</v>
      </c>
      <c r="AW516" s="14" t="s">
        <v>28</v>
      </c>
      <c r="AX516" s="14" t="s">
        <v>72</v>
      </c>
      <c r="AY516" s="192" t="s">
        <v>182</v>
      </c>
    </row>
    <row r="517" ht="11" customFormat="1" s="13">
      <c r="B517" s="182"/>
      <c r="D517" s="183" t="s">
        <v>191</v>
      </c>
      <c r="E517" s="184" t="s">
        <v>1</v>
      </c>
      <c r="F517" s="185" t="s">
        <v>914</v>
      </c>
      <c r="H517" s="186">
        <v>14.2</v>
      </c>
      <c r="I517" s="187"/>
      <c r="L517" s="182"/>
      <c r="M517" s="188"/>
      <c r="N517" s="189"/>
      <c r="O517" s="189"/>
      <c r="P517" s="189"/>
      <c r="Q517" s="189"/>
      <c r="R517" s="189"/>
      <c r="S517" s="189"/>
      <c r="T517" s="190"/>
      <c r="AT517" s="184" t="s">
        <v>191</v>
      </c>
      <c r="AU517" s="184" t="s">
        <v>84</v>
      </c>
      <c r="AV517" s="13" t="s">
        <v>84</v>
      </c>
      <c r="AW517" s="13" t="s">
        <v>28</v>
      </c>
      <c r="AX517" s="13" t="s">
        <v>72</v>
      </c>
      <c r="AY517" s="184" t="s">
        <v>182</v>
      </c>
    </row>
    <row r="518" ht="11" customFormat="1" s="14">
      <c r="B518" s="191"/>
      <c r="D518" s="183" t="s">
        <v>191</v>
      </c>
      <c r="E518" s="192" t="s">
        <v>1</v>
      </c>
      <c r="F518" s="193" t="s">
        <v>917</v>
      </c>
      <c r="H518" s="194">
        <v>14.2</v>
      </c>
      <c r="I518" s="195"/>
      <c r="L518" s="191"/>
      <c r="M518" s="196"/>
      <c r="N518" s="197"/>
      <c r="O518" s="197"/>
      <c r="P518" s="197"/>
      <c r="Q518" s="197"/>
      <c r="R518" s="197"/>
      <c r="S518" s="197"/>
      <c r="T518" s="198"/>
      <c r="AT518" s="192" t="s">
        <v>191</v>
      </c>
      <c r="AU518" s="192" t="s">
        <v>84</v>
      </c>
      <c r="AV518" s="14" t="s">
        <v>89</v>
      </c>
      <c r="AW518" s="14" t="s">
        <v>28</v>
      </c>
      <c r="AX518" s="14" t="s">
        <v>72</v>
      </c>
      <c r="AY518" s="192" t="s">
        <v>182</v>
      </c>
    </row>
    <row r="519" ht="11" customFormat="1" s="13">
      <c r="B519" s="182"/>
      <c r="D519" s="183" t="s">
        <v>191</v>
      </c>
      <c r="E519" s="184" t="s">
        <v>1</v>
      </c>
      <c r="F519" s="185" t="s">
        <v>914</v>
      </c>
      <c r="H519" s="186">
        <v>14.2</v>
      </c>
      <c r="I519" s="187"/>
      <c r="L519" s="182"/>
      <c r="M519" s="188"/>
      <c r="N519" s="189"/>
      <c r="O519" s="189"/>
      <c r="P519" s="189"/>
      <c r="Q519" s="189"/>
      <c r="R519" s="189"/>
      <c r="S519" s="189"/>
      <c r="T519" s="190"/>
      <c r="AT519" s="184" t="s">
        <v>191</v>
      </c>
      <c r="AU519" s="184" t="s">
        <v>84</v>
      </c>
      <c r="AV519" s="13" t="s">
        <v>84</v>
      </c>
      <c r="AW519" s="13" t="s">
        <v>28</v>
      </c>
      <c r="AX519" s="13" t="s">
        <v>72</v>
      </c>
      <c r="AY519" s="184" t="s">
        <v>182</v>
      </c>
    </row>
    <row r="520" ht="11" customFormat="1" s="14">
      <c r="B520" s="191"/>
      <c r="D520" s="183" t="s">
        <v>191</v>
      </c>
      <c r="E520" s="192" t="s">
        <v>1</v>
      </c>
      <c r="F520" s="193" t="s">
        <v>918</v>
      </c>
      <c r="H520" s="194">
        <v>14.2</v>
      </c>
      <c r="I520" s="195"/>
      <c r="L520" s="191"/>
      <c r="M520" s="196"/>
      <c r="N520" s="197"/>
      <c r="O520" s="197"/>
      <c r="P520" s="197"/>
      <c r="Q520" s="197"/>
      <c r="R520" s="197"/>
      <c r="S520" s="197"/>
      <c r="T520" s="198"/>
      <c r="AT520" s="192" t="s">
        <v>191</v>
      </c>
      <c r="AU520" s="192" t="s">
        <v>84</v>
      </c>
      <c r="AV520" s="14" t="s">
        <v>89</v>
      </c>
      <c r="AW520" s="14" t="s">
        <v>28</v>
      </c>
      <c r="AX520" s="14" t="s">
        <v>72</v>
      </c>
      <c r="AY520" s="192" t="s">
        <v>182</v>
      </c>
    </row>
    <row r="521" ht="11" customFormat="1" s="13">
      <c r="B521" s="182"/>
      <c r="D521" s="183" t="s">
        <v>191</v>
      </c>
      <c r="E521" s="184" t="s">
        <v>1</v>
      </c>
      <c r="F521" s="185" t="s">
        <v>914</v>
      </c>
      <c r="H521" s="186">
        <v>14.2</v>
      </c>
      <c r="I521" s="187"/>
      <c r="L521" s="182"/>
      <c r="M521" s="188"/>
      <c r="N521" s="189"/>
      <c r="O521" s="189"/>
      <c r="P521" s="189"/>
      <c r="Q521" s="189"/>
      <c r="R521" s="189"/>
      <c r="S521" s="189"/>
      <c r="T521" s="190"/>
      <c r="AT521" s="184" t="s">
        <v>191</v>
      </c>
      <c r="AU521" s="184" t="s">
        <v>84</v>
      </c>
      <c r="AV521" s="13" t="s">
        <v>84</v>
      </c>
      <c r="AW521" s="13" t="s">
        <v>28</v>
      </c>
      <c r="AX521" s="13" t="s">
        <v>72</v>
      </c>
      <c r="AY521" s="184" t="s">
        <v>182</v>
      </c>
    </row>
    <row r="522" ht="11" customFormat="1" s="14">
      <c r="B522" s="191"/>
      <c r="D522" s="183" t="s">
        <v>191</v>
      </c>
      <c r="E522" s="192" t="s">
        <v>1</v>
      </c>
      <c r="F522" s="193" t="s">
        <v>919</v>
      </c>
      <c r="H522" s="194">
        <v>14.2</v>
      </c>
      <c r="I522" s="195"/>
      <c r="L522" s="191"/>
      <c r="M522" s="196"/>
      <c r="N522" s="197"/>
      <c r="O522" s="197"/>
      <c r="P522" s="197"/>
      <c r="Q522" s="197"/>
      <c r="R522" s="197"/>
      <c r="S522" s="197"/>
      <c r="T522" s="198"/>
      <c r="AT522" s="192" t="s">
        <v>191</v>
      </c>
      <c r="AU522" s="192" t="s">
        <v>84</v>
      </c>
      <c r="AV522" s="14" t="s">
        <v>89</v>
      </c>
      <c r="AW522" s="14" t="s">
        <v>28</v>
      </c>
      <c r="AX522" s="14" t="s">
        <v>72</v>
      </c>
      <c r="AY522" s="192" t="s">
        <v>182</v>
      </c>
    </row>
    <row r="523" ht="11" customFormat="1" s="13">
      <c r="B523" s="182"/>
      <c r="D523" s="183" t="s">
        <v>191</v>
      </c>
      <c r="E523" s="184" t="s">
        <v>1</v>
      </c>
      <c r="F523" s="185" t="s">
        <v>914</v>
      </c>
      <c r="H523" s="186">
        <v>14.2</v>
      </c>
      <c r="I523" s="187"/>
      <c r="L523" s="182"/>
      <c r="M523" s="188"/>
      <c r="N523" s="189"/>
      <c r="O523" s="189"/>
      <c r="P523" s="189"/>
      <c r="Q523" s="189"/>
      <c r="R523" s="189"/>
      <c r="S523" s="189"/>
      <c r="T523" s="190"/>
      <c r="AT523" s="184" t="s">
        <v>191</v>
      </c>
      <c r="AU523" s="184" t="s">
        <v>84</v>
      </c>
      <c r="AV523" s="13" t="s">
        <v>84</v>
      </c>
      <c r="AW523" s="13" t="s">
        <v>28</v>
      </c>
      <c r="AX523" s="13" t="s">
        <v>72</v>
      </c>
      <c r="AY523" s="184" t="s">
        <v>182</v>
      </c>
    </row>
    <row r="524" ht="11" customFormat="1" s="14">
      <c r="B524" s="191"/>
      <c r="D524" s="183" t="s">
        <v>191</v>
      </c>
      <c r="E524" s="192" t="s">
        <v>1</v>
      </c>
      <c r="F524" s="193" t="s">
        <v>920</v>
      </c>
      <c r="H524" s="194">
        <v>14.2</v>
      </c>
      <c r="I524" s="195"/>
      <c r="L524" s="191"/>
      <c r="M524" s="196"/>
      <c r="N524" s="197"/>
      <c r="O524" s="197"/>
      <c r="P524" s="197"/>
      <c r="Q524" s="197"/>
      <c r="R524" s="197"/>
      <c r="S524" s="197"/>
      <c r="T524" s="198"/>
      <c r="AT524" s="192" t="s">
        <v>191</v>
      </c>
      <c r="AU524" s="192" t="s">
        <v>84</v>
      </c>
      <c r="AV524" s="14" t="s">
        <v>89</v>
      </c>
      <c r="AW524" s="14" t="s">
        <v>28</v>
      </c>
      <c r="AX524" s="14" t="s">
        <v>72</v>
      </c>
      <c r="AY524" s="192" t="s">
        <v>182</v>
      </c>
    </row>
    <row r="525" ht="11" customFormat="1" s="13">
      <c r="B525" s="182"/>
      <c r="D525" s="183" t="s">
        <v>191</v>
      </c>
      <c r="E525" s="184" t="s">
        <v>1</v>
      </c>
      <c r="F525" s="185" t="s">
        <v>914</v>
      </c>
      <c r="H525" s="186">
        <v>14.2</v>
      </c>
      <c r="I525" s="187"/>
      <c r="L525" s="182"/>
      <c r="M525" s="188"/>
      <c r="N525" s="189"/>
      <c r="O525" s="189"/>
      <c r="P525" s="189"/>
      <c r="Q525" s="189"/>
      <c r="R525" s="189"/>
      <c r="S525" s="189"/>
      <c r="T525" s="190"/>
      <c r="AT525" s="184" t="s">
        <v>191</v>
      </c>
      <c r="AU525" s="184" t="s">
        <v>84</v>
      </c>
      <c r="AV525" s="13" t="s">
        <v>84</v>
      </c>
      <c r="AW525" s="13" t="s">
        <v>28</v>
      </c>
      <c r="AX525" s="13" t="s">
        <v>72</v>
      </c>
      <c r="AY525" s="184" t="s">
        <v>182</v>
      </c>
    </row>
    <row r="526" ht="11" customFormat="1" s="14">
      <c r="B526" s="191"/>
      <c r="D526" s="183" t="s">
        <v>191</v>
      </c>
      <c r="E526" s="192" t="s">
        <v>1</v>
      </c>
      <c r="F526" s="193" t="s">
        <v>921</v>
      </c>
      <c r="H526" s="194">
        <v>14.2</v>
      </c>
      <c r="I526" s="195"/>
      <c r="L526" s="191"/>
      <c r="M526" s="196"/>
      <c r="N526" s="197"/>
      <c r="O526" s="197"/>
      <c r="P526" s="197"/>
      <c r="Q526" s="197"/>
      <c r="R526" s="197"/>
      <c r="S526" s="197"/>
      <c r="T526" s="198"/>
      <c r="AT526" s="192" t="s">
        <v>191</v>
      </c>
      <c r="AU526" s="192" t="s">
        <v>84</v>
      </c>
      <c r="AV526" s="14" t="s">
        <v>89</v>
      </c>
      <c r="AW526" s="14" t="s">
        <v>28</v>
      </c>
      <c r="AX526" s="14" t="s">
        <v>72</v>
      </c>
      <c r="AY526" s="192" t="s">
        <v>182</v>
      </c>
    </row>
    <row r="527" ht="11" customFormat="1" s="13">
      <c r="B527" s="182"/>
      <c r="D527" s="183" t="s">
        <v>191</v>
      </c>
      <c r="E527" s="184" t="s">
        <v>1</v>
      </c>
      <c r="F527" s="185" t="s">
        <v>914</v>
      </c>
      <c r="H527" s="186">
        <v>14.2</v>
      </c>
      <c r="I527" s="187"/>
      <c r="L527" s="182"/>
      <c r="M527" s="188"/>
      <c r="N527" s="189"/>
      <c r="O527" s="189"/>
      <c r="P527" s="189"/>
      <c r="Q527" s="189"/>
      <c r="R527" s="189"/>
      <c r="S527" s="189"/>
      <c r="T527" s="190"/>
      <c r="AT527" s="184" t="s">
        <v>191</v>
      </c>
      <c r="AU527" s="184" t="s">
        <v>84</v>
      </c>
      <c r="AV527" s="13" t="s">
        <v>84</v>
      </c>
      <c r="AW527" s="13" t="s">
        <v>28</v>
      </c>
      <c r="AX527" s="13" t="s">
        <v>72</v>
      </c>
      <c r="AY527" s="184" t="s">
        <v>182</v>
      </c>
    </row>
    <row r="528" ht="11" customFormat="1" s="14">
      <c r="B528" s="191"/>
      <c r="D528" s="183" t="s">
        <v>191</v>
      </c>
      <c r="E528" s="192" t="s">
        <v>1</v>
      </c>
      <c r="F528" s="193" t="s">
        <v>922</v>
      </c>
      <c r="H528" s="194">
        <v>14.2</v>
      </c>
      <c r="I528" s="195"/>
      <c r="L528" s="191"/>
      <c r="M528" s="196"/>
      <c r="N528" s="197"/>
      <c r="O528" s="197"/>
      <c r="P528" s="197"/>
      <c r="Q528" s="197"/>
      <c r="R528" s="197"/>
      <c r="S528" s="197"/>
      <c r="T528" s="198"/>
      <c r="AT528" s="192" t="s">
        <v>191</v>
      </c>
      <c r="AU528" s="192" t="s">
        <v>84</v>
      </c>
      <c r="AV528" s="14" t="s">
        <v>89</v>
      </c>
      <c r="AW528" s="14" t="s">
        <v>28</v>
      </c>
      <c r="AX528" s="14" t="s">
        <v>72</v>
      </c>
      <c r="AY528" s="192" t="s">
        <v>182</v>
      </c>
    </row>
    <row r="529" ht="11" customFormat="1" s="15">
      <c r="B529" s="199"/>
      <c r="D529" s="183" t="s">
        <v>191</v>
      </c>
      <c r="E529" s="200" t="s">
        <v>1</v>
      </c>
      <c r="F529" s="201" t="s">
        <v>251</v>
      </c>
      <c r="H529" s="202">
        <v>113.60000000000001</v>
      </c>
      <c r="I529" s="203"/>
      <c r="L529" s="199"/>
      <c r="M529" s="204"/>
      <c r="N529" s="205"/>
      <c r="O529" s="205"/>
      <c r="P529" s="205"/>
      <c r="Q529" s="205"/>
      <c r="R529" s="205"/>
      <c r="S529" s="205"/>
      <c r="T529" s="206"/>
      <c r="AT529" s="200" t="s">
        <v>191</v>
      </c>
      <c r="AU529" s="200" t="s">
        <v>84</v>
      </c>
      <c r="AV529" s="15" t="s">
        <v>189</v>
      </c>
      <c r="AW529" s="15" t="s">
        <v>28</v>
      </c>
      <c r="AX529" s="15" t="s">
        <v>79</v>
      </c>
      <c r="AY529" s="200" t="s">
        <v>182</v>
      </c>
    </row>
    <row r="530" customHeight="1" ht="33" customFormat="1" s="2">
      <c r="A530" s="33"/>
      <c r="B530" s="167"/>
      <c r="C530" s="168" t="s">
        <v>923</v>
      </c>
      <c r="D530" s="168" t="s">
        <v>185</v>
      </c>
      <c r="E530" s="169" t="s">
        <v>924</v>
      </c>
      <c r="F530" s="170" t="s">
        <v>925</v>
      </c>
      <c r="G530" s="171" t="s">
        <v>305</v>
      </c>
      <c r="H530" s="172">
        <v>96.8</v>
      </c>
      <c r="I530" s="173"/>
      <c r="J530" s="172">
        <f>ROUND(I530*H530,3)</f>
        <v>0</v>
      </c>
      <c r="K530" s="174"/>
      <c r="L530" s="34"/>
      <c r="M530" s="175" t="s">
        <v>1</v>
      </c>
      <c r="N530" s="176" t="s">
        <v>38</v>
      </c>
      <c r="O530" s="59"/>
      <c r="P530" s="177">
        <f>O530*H530</f>
        <v>0</v>
      </c>
      <c r="Q530" s="177">
        <v>8.35E-3</v>
      </c>
      <c r="R530" s="177">
        <f>Q530*H530</f>
        <v>0.80828</v>
      </c>
      <c r="S530" s="177">
        <v>0</v>
      </c>
      <c r="T530" s="178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79" t="s">
        <v>468</v>
      </c>
      <c r="AT530" s="179" t="s">
        <v>185</v>
      </c>
      <c r="AU530" s="179" t="s">
        <v>84</v>
      </c>
      <c r="AY530" s="18" t="s">
        <v>182</v>
      </c>
      <c r="BE530" s="180">
        <f>IF(N530="základná",J530,0)</f>
        <v>0</v>
      </c>
      <c r="BF530" s="180">
        <f>IF(N530="znížená",J530,0)</f>
        <v>0</v>
      </c>
      <c r="BG530" s="180">
        <f>IF(N530="zákl. prenesená",J530,0)</f>
        <v>0</v>
      </c>
      <c r="BH530" s="180">
        <f>IF(N530="zníž. prenesená",J530,0)</f>
        <v>0</v>
      </c>
      <c r="BI530" s="180">
        <f>IF(N530="nulová",J530,0)</f>
        <v>0</v>
      </c>
      <c r="BJ530" s="18" t="s">
        <v>84</v>
      </c>
      <c r="BK530" s="181">
        <f>ROUND(I530*H530,3)</f>
        <v>0</v>
      </c>
      <c r="BL530" s="18" t="s">
        <v>468</v>
      </c>
      <c r="BM530" s="179" t="s">
        <v>926</v>
      </c>
    </row>
    <row r="531" ht="11" customFormat="1" s="13">
      <c r="B531" s="182"/>
      <c r="D531" s="183" t="s">
        <v>191</v>
      </c>
      <c r="E531" s="184" t="s">
        <v>1</v>
      </c>
      <c r="F531" s="185" t="s">
        <v>927</v>
      </c>
      <c r="H531" s="186">
        <v>12.1</v>
      </c>
      <c r="I531" s="187"/>
      <c r="L531" s="182"/>
      <c r="M531" s="188"/>
      <c r="N531" s="189"/>
      <c r="O531" s="189"/>
      <c r="P531" s="189"/>
      <c r="Q531" s="189"/>
      <c r="R531" s="189"/>
      <c r="S531" s="189"/>
      <c r="T531" s="190"/>
      <c r="AT531" s="184" t="s">
        <v>191</v>
      </c>
      <c r="AU531" s="184" t="s">
        <v>84</v>
      </c>
      <c r="AV531" s="13" t="s">
        <v>84</v>
      </c>
      <c r="AW531" s="13" t="s">
        <v>28</v>
      </c>
      <c r="AX531" s="13" t="s">
        <v>72</v>
      </c>
      <c r="AY531" s="184" t="s">
        <v>182</v>
      </c>
    </row>
    <row r="532" ht="11" customFormat="1" s="14">
      <c r="B532" s="191"/>
      <c r="D532" s="183" t="s">
        <v>191</v>
      </c>
      <c r="E532" s="192" t="s">
        <v>1</v>
      </c>
      <c r="F532" s="193" t="s">
        <v>928</v>
      </c>
      <c r="H532" s="194">
        <v>12.1</v>
      </c>
      <c r="I532" s="195"/>
      <c r="L532" s="191"/>
      <c r="M532" s="196"/>
      <c r="N532" s="197"/>
      <c r="O532" s="197"/>
      <c r="P532" s="197"/>
      <c r="Q532" s="197"/>
      <c r="R532" s="197"/>
      <c r="S532" s="197"/>
      <c r="T532" s="198"/>
      <c r="AT532" s="192" t="s">
        <v>191</v>
      </c>
      <c r="AU532" s="192" t="s">
        <v>84</v>
      </c>
      <c r="AV532" s="14" t="s">
        <v>89</v>
      </c>
      <c r="AW532" s="14" t="s">
        <v>28</v>
      </c>
      <c r="AX532" s="14" t="s">
        <v>72</v>
      </c>
      <c r="AY532" s="192" t="s">
        <v>182</v>
      </c>
    </row>
    <row r="533" ht="11" customFormat="1" s="13">
      <c r="B533" s="182"/>
      <c r="D533" s="183" t="s">
        <v>191</v>
      </c>
      <c r="E533" s="184" t="s">
        <v>1</v>
      </c>
      <c r="F533" s="185" t="s">
        <v>927</v>
      </c>
      <c r="H533" s="186">
        <v>12.1</v>
      </c>
      <c r="I533" s="187"/>
      <c r="L533" s="182"/>
      <c r="M533" s="188"/>
      <c r="N533" s="189"/>
      <c r="O533" s="189"/>
      <c r="P533" s="189"/>
      <c r="Q533" s="189"/>
      <c r="R533" s="189"/>
      <c r="S533" s="189"/>
      <c r="T533" s="190"/>
      <c r="AT533" s="184" t="s">
        <v>191</v>
      </c>
      <c r="AU533" s="184" t="s">
        <v>84</v>
      </c>
      <c r="AV533" s="13" t="s">
        <v>84</v>
      </c>
      <c r="AW533" s="13" t="s">
        <v>28</v>
      </c>
      <c r="AX533" s="13" t="s">
        <v>72</v>
      </c>
      <c r="AY533" s="184" t="s">
        <v>182</v>
      </c>
    </row>
    <row r="534" ht="11" customFormat="1" s="14">
      <c r="B534" s="191"/>
      <c r="D534" s="183" t="s">
        <v>191</v>
      </c>
      <c r="E534" s="192" t="s">
        <v>1</v>
      </c>
      <c r="F534" s="193" t="s">
        <v>929</v>
      </c>
      <c r="H534" s="194">
        <v>12.1</v>
      </c>
      <c r="I534" s="195"/>
      <c r="L534" s="191"/>
      <c r="M534" s="196"/>
      <c r="N534" s="197"/>
      <c r="O534" s="197"/>
      <c r="P534" s="197"/>
      <c r="Q534" s="197"/>
      <c r="R534" s="197"/>
      <c r="S534" s="197"/>
      <c r="T534" s="198"/>
      <c r="AT534" s="192" t="s">
        <v>191</v>
      </c>
      <c r="AU534" s="192" t="s">
        <v>84</v>
      </c>
      <c r="AV534" s="14" t="s">
        <v>89</v>
      </c>
      <c r="AW534" s="14" t="s">
        <v>28</v>
      </c>
      <c r="AX534" s="14" t="s">
        <v>72</v>
      </c>
      <c r="AY534" s="192" t="s">
        <v>182</v>
      </c>
    </row>
    <row r="535" ht="11" customFormat="1" s="13">
      <c r="B535" s="182"/>
      <c r="D535" s="183" t="s">
        <v>191</v>
      </c>
      <c r="E535" s="184" t="s">
        <v>1</v>
      </c>
      <c r="F535" s="185" t="s">
        <v>927</v>
      </c>
      <c r="H535" s="186">
        <v>12.1</v>
      </c>
      <c r="I535" s="187"/>
      <c r="L535" s="182"/>
      <c r="M535" s="188"/>
      <c r="N535" s="189"/>
      <c r="O535" s="189"/>
      <c r="P535" s="189"/>
      <c r="Q535" s="189"/>
      <c r="R535" s="189"/>
      <c r="S535" s="189"/>
      <c r="T535" s="190"/>
      <c r="AT535" s="184" t="s">
        <v>191</v>
      </c>
      <c r="AU535" s="184" t="s">
        <v>84</v>
      </c>
      <c r="AV535" s="13" t="s">
        <v>84</v>
      </c>
      <c r="AW535" s="13" t="s">
        <v>28</v>
      </c>
      <c r="AX535" s="13" t="s">
        <v>72</v>
      </c>
      <c r="AY535" s="184" t="s">
        <v>182</v>
      </c>
    </row>
    <row r="536" ht="11" customFormat="1" s="14">
      <c r="B536" s="191"/>
      <c r="D536" s="183" t="s">
        <v>191</v>
      </c>
      <c r="E536" s="192" t="s">
        <v>1</v>
      </c>
      <c r="F536" s="193" t="s">
        <v>930</v>
      </c>
      <c r="H536" s="194">
        <v>12.1</v>
      </c>
      <c r="I536" s="195"/>
      <c r="L536" s="191"/>
      <c r="M536" s="196"/>
      <c r="N536" s="197"/>
      <c r="O536" s="197"/>
      <c r="P536" s="197"/>
      <c r="Q536" s="197"/>
      <c r="R536" s="197"/>
      <c r="S536" s="197"/>
      <c r="T536" s="198"/>
      <c r="AT536" s="192" t="s">
        <v>191</v>
      </c>
      <c r="AU536" s="192" t="s">
        <v>84</v>
      </c>
      <c r="AV536" s="14" t="s">
        <v>89</v>
      </c>
      <c r="AW536" s="14" t="s">
        <v>28</v>
      </c>
      <c r="AX536" s="14" t="s">
        <v>72</v>
      </c>
      <c r="AY536" s="192" t="s">
        <v>182</v>
      </c>
    </row>
    <row r="537" ht="11" customFormat="1" s="13">
      <c r="B537" s="182"/>
      <c r="D537" s="183" t="s">
        <v>191</v>
      </c>
      <c r="E537" s="184" t="s">
        <v>1</v>
      </c>
      <c r="F537" s="185" t="s">
        <v>927</v>
      </c>
      <c r="H537" s="186">
        <v>12.1</v>
      </c>
      <c r="I537" s="187"/>
      <c r="L537" s="182"/>
      <c r="M537" s="188"/>
      <c r="N537" s="189"/>
      <c r="O537" s="189"/>
      <c r="P537" s="189"/>
      <c r="Q537" s="189"/>
      <c r="R537" s="189"/>
      <c r="S537" s="189"/>
      <c r="T537" s="190"/>
      <c r="AT537" s="184" t="s">
        <v>191</v>
      </c>
      <c r="AU537" s="184" t="s">
        <v>84</v>
      </c>
      <c r="AV537" s="13" t="s">
        <v>84</v>
      </c>
      <c r="AW537" s="13" t="s">
        <v>28</v>
      </c>
      <c r="AX537" s="13" t="s">
        <v>72</v>
      </c>
      <c r="AY537" s="184" t="s">
        <v>182</v>
      </c>
    </row>
    <row r="538" ht="11" customFormat="1" s="14">
      <c r="B538" s="191"/>
      <c r="D538" s="183" t="s">
        <v>191</v>
      </c>
      <c r="E538" s="192" t="s">
        <v>1</v>
      </c>
      <c r="F538" s="193" t="s">
        <v>931</v>
      </c>
      <c r="H538" s="194">
        <v>12.1</v>
      </c>
      <c r="I538" s="195"/>
      <c r="L538" s="191"/>
      <c r="M538" s="196"/>
      <c r="N538" s="197"/>
      <c r="O538" s="197"/>
      <c r="P538" s="197"/>
      <c r="Q538" s="197"/>
      <c r="R538" s="197"/>
      <c r="S538" s="197"/>
      <c r="T538" s="198"/>
      <c r="AT538" s="192" t="s">
        <v>191</v>
      </c>
      <c r="AU538" s="192" t="s">
        <v>84</v>
      </c>
      <c r="AV538" s="14" t="s">
        <v>89</v>
      </c>
      <c r="AW538" s="14" t="s">
        <v>28</v>
      </c>
      <c r="AX538" s="14" t="s">
        <v>72</v>
      </c>
      <c r="AY538" s="192" t="s">
        <v>182</v>
      </c>
    </row>
    <row r="539" ht="11" customFormat="1" s="13">
      <c r="B539" s="182"/>
      <c r="D539" s="183" t="s">
        <v>191</v>
      </c>
      <c r="E539" s="184" t="s">
        <v>1</v>
      </c>
      <c r="F539" s="185" t="s">
        <v>927</v>
      </c>
      <c r="H539" s="186">
        <v>12.1</v>
      </c>
      <c r="I539" s="187"/>
      <c r="L539" s="182"/>
      <c r="M539" s="188"/>
      <c r="N539" s="189"/>
      <c r="O539" s="189"/>
      <c r="P539" s="189"/>
      <c r="Q539" s="189"/>
      <c r="R539" s="189"/>
      <c r="S539" s="189"/>
      <c r="T539" s="190"/>
      <c r="AT539" s="184" t="s">
        <v>191</v>
      </c>
      <c r="AU539" s="184" t="s">
        <v>84</v>
      </c>
      <c r="AV539" s="13" t="s">
        <v>84</v>
      </c>
      <c r="AW539" s="13" t="s">
        <v>28</v>
      </c>
      <c r="AX539" s="13" t="s">
        <v>72</v>
      </c>
      <c r="AY539" s="184" t="s">
        <v>182</v>
      </c>
    </row>
    <row r="540" ht="11" customFormat="1" s="14">
      <c r="B540" s="191"/>
      <c r="D540" s="183" t="s">
        <v>191</v>
      </c>
      <c r="E540" s="192" t="s">
        <v>1</v>
      </c>
      <c r="F540" s="193" t="s">
        <v>932</v>
      </c>
      <c r="H540" s="194">
        <v>12.1</v>
      </c>
      <c r="I540" s="195"/>
      <c r="L540" s="191"/>
      <c r="M540" s="196"/>
      <c r="N540" s="197"/>
      <c r="O540" s="197"/>
      <c r="P540" s="197"/>
      <c r="Q540" s="197"/>
      <c r="R540" s="197"/>
      <c r="S540" s="197"/>
      <c r="T540" s="198"/>
      <c r="AT540" s="192" t="s">
        <v>191</v>
      </c>
      <c r="AU540" s="192" t="s">
        <v>84</v>
      </c>
      <c r="AV540" s="14" t="s">
        <v>89</v>
      </c>
      <c r="AW540" s="14" t="s">
        <v>28</v>
      </c>
      <c r="AX540" s="14" t="s">
        <v>72</v>
      </c>
      <c r="AY540" s="192" t="s">
        <v>182</v>
      </c>
    </row>
    <row r="541" ht="11" customFormat="1" s="13">
      <c r="B541" s="182"/>
      <c r="D541" s="183" t="s">
        <v>191</v>
      </c>
      <c r="E541" s="184" t="s">
        <v>1</v>
      </c>
      <c r="F541" s="185" t="s">
        <v>927</v>
      </c>
      <c r="H541" s="186">
        <v>12.1</v>
      </c>
      <c r="I541" s="187"/>
      <c r="L541" s="182"/>
      <c r="M541" s="188"/>
      <c r="N541" s="189"/>
      <c r="O541" s="189"/>
      <c r="P541" s="189"/>
      <c r="Q541" s="189"/>
      <c r="R541" s="189"/>
      <c r="S541" s="189"/>
      <c r="T541" s="190"/>
      <c r="AT541" s="184" t="s">
        <v>191</v>
      </c>
      <c r="AU541" s="184" t="s">
        <v>84</v>
      </c>
      <c r="AV541" s="13" t="s">
        <v>84</v>
      </c>
      <c r="AW541" s="13" t="s">
        <v>28</v>
      </c>
      <c r="AX541" s="13" t="s">
        <v>72</v>
      </c>
      <c r="AY541" s="184" t="s">
        <v>182</v>
      </c>
    </row>
    <row r="542" ht="11" customFormat="1" s="14">
      <c r="B542" s="191"/>
      <c r="D542" s="183" t="s">
        <v>191</v>
      </c>
      <c r="E542" s="192" t="s">
        <v>1</v>
      </c>
      <c r="F542" s="193" t="s">
        <v>933</v>
      </c>
      <c r="H542" s="194">
        <v>12.1</v>
      </c>
      <c r="I542" s="195"/>
      <c r="L542" s="191"/>
      <c r="M542" s="196"/>
      <c r="N542" s="197"/>
      <c r="O542" s="197"/>
      <c r="P542" s="197"/>
      <c r="Q542" s="197"/>
      <c r="R542" s="197"/>
      <c r="S542" s="197"/>
      <c r="T542" s="198"/>
      <c r="AT542" s="192" t="s">
        <v>191</v>
      </c>
      <c r="AU542" s="192" t="s">
        <v>84</v>
      </c>
      <c r="AV542" s="14" t="s">
        <v>89</v>
      </c>
      <c r="AW542" s="14" t="s">
        <v>28</v>
      </c>
      <c r="AX542" s="14" t="s">
        <v>72</v>
      </c>
      <c r="AY542" s="192" t="s">
        <v>182</v>
      </c>
    </row>
    <row r="543" ht="11" customFormat="1" s="13">
      <c r="B543" s="182"/>
      <c r="D543" s="183" t="s">
        <v>191</v>
      </c>
      <c r="E543" s="184" t="s">
        <v>1</v>
      </c>
      <c r="F543" s="185" t="s">
        <v>927</v>
      </c>
      <c r="H543" s="186">
        <v>12.1</v>
      </c>
      <c r="I543" s="187"/>
      <c r="L543" s="182"/>
      <c r="M543" s="188"/>
      <c r="N543" s="189"/>
      <c r="O543" s="189"/>
      <c r="P543" s="189"/>
      <c r="Q543" s="189"/>
      <c r="R543" s="189"/>
      <c r="S543" s="189"/>
      <c r="T543" s="190"/>
      <c r="AT543" s="184" t="s">
        <v>191</v>
      </c>
      <c r="AU543" s="184" t="s">
        <v>84</v>
      </c>
      <c r="AV543" s="13" t="s">
        <v>84</v>
      </c>
      <c r="AW543" s="13" t="s">
        <v>28</v>
      </c>
      <c r="AX543" s="13" t="s">
        <v>72</v>
      </c>
      <c r="AY543" s="184" t="s">
        <v>182</v>
      </c>
    </row>
    <row r="544" ht="11" customFormat="1" s="14">
      <c r="B544" s="191"/>
      <c r="D544" s="183" t="s">
        <v>191</v>
      </c>
      <c r="E544" s="192" t="s">
        <v>1</v>
      </c>
      <c r="F544" s="193" t="s">
        <v>934</v>
      </c>
      <c r="H544" s="194">
        <v>12.1</v>
      </c>
      <c r="I544" s="195"/>
      <c r="L544" s="191"/>
      <c r="M544" s="196"/>
      <c r="N544" s="197"/>
      <c r="O544" s="197"/>
      <c r="P544" s="197"/>
      <c r="Q544" s="197"/>
      <c r="R544" s="197"/>
      <c r="S544" s="197"/>
      <c r="T544" s="198"/>
      <c r="AT544" s="192" t="s">
        <v>191</v>
      </c>
      <c r="AU544" s="192" t="s">
        <v>84</v>
      </c>
      <c r="AV544" s="14" t="s">
        <v>89</v>
      </c>
      <c r="AW544" s="14" t="s">
        <v>28</v>
      </c>
      <c r="AX544" s="14" t="s">
        <v>72</v>
      </c>
      <c r="AY544" s="192" t="s">
        <v>182</v>
      </c>
    </row>
    <row r="545" ht="11" customFormat="1" s="13">
      <c r="B545" s="182"/>
      <c r="D545" s="183" t="s">
        <v>191</v>
      </c>
      <c r="E545" s="184" t="s">
        <v>1</v>
      </c>
      <c r="F545" s="185" t="s">
        <v>927</v>
      </c>
      <c r="H545" s="186">
        <v>12.1</v>
      </c>
      <c r="I545" s="187"/>
      <c r="L545" s="182"/>
      <c r="M545" s="188"/>
      <c r="N545" s="189"/>
      <c r="O545" s="189"/>
      <c r="P545" s="189"/>
      <c r="Q545" s="189"/>
      <c r="R545" s="189"/>
      <c r="S545" s="189"/>
      <c r="T545" s="190"/>
      <c r="AT545" s="184" t="s">
        <v>191</v>
      </c>
      <c r="AU545" s="184" t="s">
        <v>84</v>
      </c>
      <c r="AV545" s="13" t="s">
        <v>84</v>
      </c>
      <c r="AW545" s="13" t="s">
        <v>28</v>
      </c>
      <c r="AX545" s="13" t="s">
        <v>72</v>
      </c>
      <c r="AY545" s="184" t="s">
        <v>182</v>
      </c>
    </row>
    <row r="546" ht="11" customFormat="1" s="14">
      <c r="B546" s="191"/>
      <c r="D546" s="183" t="s">
        <v>191</v>
      </c>
      <c r="E546" s="192" t="s">
        <v>1</v>
      </c>
      <c r="F546" s="193" t="s">
        <v>935</v>
      </c>
      <c r="H546" s="194">
        <v>12.1</v>
      </c>
      <c r="I546" s="195"/>
      <c r="L546" s="191"/>
      <c r="M546" s="196"/>
      <c r="N546" s="197"/>
      <c r="O546" s="197"/>
      <c r="P546" s="197"/>
      <c r="Q546" s="197"/>
      <c r="R546" s="197"/>
      <c r="S546" s="197"/>
      <c r="T546" s="198"/>
      <c r="AT546" s="192" t="s">
        <v>191</v>
      </c>
      <c r="AU546" s="192" t="s">
        <v>84</v>
      </c>
      <c r="AV546" s="14" t="s">
        <v>89</v>
      </c>
      <c r="AW546" s="14" t="s">
        <v>28</v>
      </c>
      <c r="AX546" s="14" t="s">
        <v>72</v>
      </c>
      <c r="AY546" s="192" t="s">
        <v>182</v>
      </c>
    </row>
    <row r="547" ht="11" customFormat="1" s="15">
      <c r="B547" s="199"/>
      <c r="D547" s="183" t="s">
        <v>191</v>
      </c>
      <c r="E547" s="200" t="s">
        <v>1</v>
      </c>
      <c r="F547" s="201" t="s">
        <v>251</v>
      </c>
      <c r="H547" s="202">
        <v>96.79999999999998</v>
      </c>
      <c r="I547" s="203"/>
      <c r="L547" s="199"/>
      <c r="M547" s="204"/>
      <c r="N547" s="205"/>
      <c r="O547" s="205"/>
      <c r="P547" s="205"/>
      <c r="Q547" s="205"/>
      <c r="R547" s="205"/>
      <c r="S547" s="205"/>
      <c r="T547" s="206"/>
      <c r="AT547" s="200" t="s">
        <v>191</v>
      </c>
      <c r="AU547" s="200" t="s">
        <v>84</v>
      </c>
      <c r="AV547" s="15" t="s">
        <v>189</v>
      </c>
      <c r="AW547" s="15" t="s">
        <v>28</v>
      </c>
      <c r="AX547" s="15" t="s">
        <v>79</v>
      </c>
      <c r="AY547" s="200" t="s">
        <v>182</v>
      </c>
    </row>
    <row r="548" customHeight="1" ht="33" customFormat="1" s="2">
      <c r="A548" s="33"/>
      <c r="B548" s="167"/>
      <c r="C548" s="168" t="s">
        <v>936</v>
      </c>
      <c r="D548" s="168" t="s">
        <v>185</v>
      </c>
      <c r="E548" s="169" t="s">
        <v>937</v>
      </c>
      <c r="F548" s="170" t="s">
        <v>938</v>
      </c>
      <c r="G548" s="171" t="s">
        <v>305</v>
      </c>
      <c r="H548" s="172">
        <v>473</v>
      </c>
      <c r="I548" s="173"/>
      <c r="J548" s="172">
        <f>ROUND(I548*H548,3)</f>
        <v>0</v>
      </c>
      <c r="K548" s="174"/>
      <c r="L548" s="34"/>
      <c r="M548" s="175" t="s">
        <v>1</v>
      </c>
      <c r="N548" s="176" t="s">
        <v>38</v>
      </c>
      <c r="O548" s="59"/>
      <c r="P548" s="177">
        <f>O548*H548</f>
        <v>0</v>
      </c>
      <c r="Q548" s="177">
        <v>8.35E-3</v>
      </c>
      <c r="R548" s="177">
        <f>Q548*H548</f>
        <v>3.94955</v>
      </c>
      <c r="S548" s="177">
        <v>0</v>
      </c>
      <c r="T548" s="178">
        <f>S548*H548</f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79" t="s">
        <v>468</v>
      </c>
      <c r="AT548" s="179" t="s">
        <v>185</v>
      </c>
      <c r="AU548" s="179" t="s">
        <v>84</v>
      </c>
      <c r="AY548" s="18" t="s">
        <v>182</v>
      </c>
      <c r="BE548" s="180">
        <f>IF(N548="základná",J548,0)</f>
        <v>0</v>
      </c>
      <c r="BF548" s="180">
        <f>IF(N548="znížená",J548,0)</f>
        <v>0</v>
      </c>
      <c r="BG548" s="180">
        <f>IF(N548="zákl. prenesená",J548,0)</f>
        <v>0</v>
      </c>
      <c r="BH548" s="180">
        <f>IF(N548="zníž. prenesená",J548,0)</f>
        <v>0</v>
      </c>
      <c r="BI548" s="180">
        <f>IF(N548="nulová",J548,0)</f>
        <v>0</v>
      </c>
      <c r="BJ548" s="18" t="s">
        <v>84</v>
      </c>
      <c r="BK548" s="181">
        <f>ROUND(I548*H548,3)</f>
        <v>0</v>
      </c>
      <c r="BL548" s="18" t="s">
        <v>468</v>
      </c>
      <c r="BM548" s="179" t="s">
        <v>939</v>
      </c>
    </row>
    <row r="549" customHeight="1" ht="21" customFormat="1" s="2">
      <c r="A549" s="33"/>
      <c r="B549" s="167"/>
      <c r="C549" s="168" t="s">
        <v>940</v>
      </c>
      <c r="D549" s="168" t="s">
        <v>185</v>
      </c>
      <c r="E549" s="169" t="s">
        <v>941</v>
      </c>
      <c r="F549" s="170" t="s">
        <v>942</v>
      </c>
      <c r="G549" s="171" t="s">
        <v>438</v>
      </c>
      <c r="H549" s="172">
        <v>12.61</v>
      </c>
      <c r="I549" s="173"/>
      <c r="J549" s="172">
        <f>ROUND(I549*H549,3)</f>
        <v>0</v>
      </c>
      <c r="K549" s="174"/>
      <c r="L549" s="34"/>
      <c r="M549" s="175" t="s">
        <v>1</v>
      </c>
      <c r="N549" s="176" t="s">
        <v>38</v>
      </c>
      <c r="O549" s="59"/>
      <c r="P549" s="177">
        <f>O549*H549</f>
        <v>0</v>
      </c>
      <c r="Q549" s="177">
        <v>0</v>
      </c>
      <c r="R549" s="177">
        <f>Q549*H549</f>
        <v>0</v>
      </c>
      <c r="S549" s="177">
        <v>0</v>
      </c>
      <c r="T549" s="178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79" t="s">
        <v>468</v>
      </c>
      <c r="AT549" s="179" t="s">
        <v>185</v>
      </c>
      <c r="AU549" s="179" t="s">
        <v>84</v>
      </c>
      <c r="AY549" s="18" t="s">
        <v>182</v>
      </c>
      <c r="BE549" s="180">
        <f>IF(N549="základná",J549,0)</f>
        <v>0</v>
      </c>
      <c r="BF549" s="180">
        <f>IF(N549="znížená",J549,0)</f>
        <v>0</v>
      </c>
      <c r="BG549" s="180">
        <f>IF(N549="zákl. prenesená",J549,0)</f>
        <v>0</v>
      </c>
      <c r="BH549" s="180">
        <f>IF(N549="zníž. prenesená",J549,0)</f>
        <v>0</v>
      </c>
      <c r="BI549" s="180">
        <f>IF(N549="nulová",J549,0)</f>
        <v>0</v>
      </c>
      <c r="BJ549" s="18" t="s">
        <v>84</v>
      </c>
      <c r="BK549" s="181">
        <f>ROUND(I549*H549,3)</f>
        <v>0</v>
      </c>
      <c r="BL549" s="18" t="s">
        <v>468</v>
      </c>
      <c r="BM549" s="179" t="s">
        <v>943</v>
      </c>
    </row>
    <row r="550" customHeight="1" ht="22" customFormat="1" s="12">
      <c r="B550" s="154"/>
      <c r="D550" s="155" t="s">
        <v>71</v>
      </c>
      <c r="E550" s="165" t="s">
        <v>509</v>
      </c>
      <c r="F550" s="165" t="s">
        <v>510</v>
      </c>
      <c r="I550" s="157"/>
      <c r="J550" s="166">
        <f>BK550</f>
        <v>0</v>
      </c>
      <c r="L550" s="154"/>
      <c r="M550" s="159"/>
      <c r="N550" s="160"/>
      <c r="O550" s="160"/>
      <c r="P550" s="161">
        <f>SUM(P551:P585)</f>
        <v>0</v>
      </c>
      <c r="Q550" s="160"/>
      <c r="R550" s="161">
        <f>SUM(R551:R585)</f>
        <v>0.5957399999999999</v>
      </c>
      <c r="S550" s="160"/>
      <c r="T550" s="162">
        <f>SUM(T551:T585)</f>
        <v>0</v>
      </c>
      <c r="AR550" s="155" t="s">
        <v>84</v>
      </c>
      <c r="AT550" s="163" t="s">
        <v>71</v>
      </c>
      <c r="AU550" s="163" t="s">
        <v>79</v>
      </c>
      <c r="AY550" s="155" t="s">
        <v>182</v>
      </c>
      <c r="BK550" s="164">
        <f>SUM(BK551:BK585)</f>
        <v>0</v>
      </c>
    </row>
    <row r="551" customHeight="1" ht="21" customFormat="1" s="2">
      <c r="A551" s="33"/>
      <c r="B551" s="167"/>
      <c r="C551" s="168" t="s">
        <v>944</v>
      </c>
      <c r="D551" s="168" t="s">
        <v>185</v>
      </c>
      <c r="E551" s="169" t="s">
        <v>945</v>
      </c>
      <c r="F551" s="170" t="s">
        <v>946</v>
      </c>
      <c r="G551" s="171" t="s">
        <v>327</v>
      </c>
      <c r="H551" s="172">
        <v>8</v>
      </c>
      <c r="I551" s="173"/>
      <c r="J551" s="172">
        <f>ROUND(I551*H551,3)</f>
        <v>0</v>
      </c>
      <c r="K551" s="174"/>
      <c r="L551" s="34"/>
      <c r="M551" s="175" t="s">
        <v>1</v>
      </c>
      <c r="N551" s="176" t="s">
        <v>38</v>
      </c>
      <c r="O551" s="59"/>
      <c r="P551" s="177">
        <f>O551*H551</f>
        <v>0</v>
      </c>
      <c r="Q551" s="177">
        <v>0</v>
      </c>
      <c r="R551" s="177">
        <f>Q551*H551</f>
        <v>0</v>
      </c>
      <c r="S551" s="177">
        <v>0</v>
      </c>
      <c r="T551" s="178">
        <f>S551*H551</f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79" t="s">
        <v>468</v>
      </c>
      <c r="AT551" s="179" t="s">
        <v>185</v>
      </c>
      <c r="AU551" s="179" t="s">
        <v>84</v>
      </c>
      <c r="AY551" s="18" t="s">
        <v>182</v>
      </c>
      <c r="BE551" s="180">
        <f>IF(N551="základná",J551,0)</f>
        <v>0</v>
      </c>
      <c r="BF551" s="180">
        <f>IF(N551="znížená",J551,0)</f>
        <v>0</v>
      </c>
      <c r="BG551" s="180">
        <f>IF(N551="zákl. prenesená",J551,0)</f>
        <v>0</v>
      </c>
      <c r="BH551" s="180">
        <f>IF(N551="zníž. prenesená",J551,0)</f>
        <v>0</v>
      </c>
      <c r="BI551" s="180">
        <f>IF(N551="nulová",J551,0)</f>
        <v>0</v>
      </c>
      <c r="BJ551" s="18" t="s">
        <v>84</v>
      </c>
      <c r="BK551" s="181">
        <f>ROUND(I551*H551,3)</f>
        <v>0</v>
      </c>
      <c r="BL551" s="18" t="s">
        <v>468</v>
      </c>
      <c r="BM551" s="179" t="s">
        <v>947</v>
      </c>
    </row>
    <row r="552" ht="11" customFormat="1" s="13">
      <c r="B552" s="182"/>
      <c r="D552" s="183" t="s">
        <v>191</v>
      </c>
      <c r="E552" s="184" t="s">
        <v>1</v>
      </c>
      <c r="F552" s="185" t="s">
        <v>366</v>
      </c>
      <c r="H552" s="186">
        <v>8</v>
      </c>
      <c r="I552" s="187"/>
      <c r="L552" s="182"/>
      <c r="M552" s="188"/>
      <c r="N552" s="189"/>
      <c r="O552" s="189"/>
      <c r="P552" s="189"/>
      <c r="Q552" s="189"/>
      <c r="R552" s="189"/>
      <c r="S552" s="189"/>
      <c r="T552" s="190"/>
      <c r="AT552" s="184" t="s">
        <v>191</v>
      </c>
      <c r="AU552" s="184" t="s">
        <v>84</v>
      </c>
      <c r="AV552" s="13" t="s">
        <v>84</v>
      </c>
      <c r="AW552" s="13" t="s">
        <v>28</v>
      </c>
      <c r="AX552" s="13" t="s">
        <v>72</v>
      </c>
      <c r="AY552" s="184" t="s">
        <v>182</v>
      </c>
    </row>
    <row r="553" ht="11" customFormat="1" s="14">
      <c r="B553" s="191"/>
      <c r="D553" s="183" t="s">
        <v>191</v>
      </c>
      <c r="E553" s="192" t="s">
        <v>1</v>
      </c>
      <c r="F553" s="193" t="s">
        <v>250</v>
      </c>
      <c r="H553" s="194">
        <v>8</v>
      </c>
      <c r="I553" s="195"/>
      <c r="L553" s="191"/>
      <c r="M553" s="196"/>
      <c r="N553" s="197"/>
      <c r="O553" s="197"/>
      <c r="P553" s="197"/>
      <c r="Q553" s="197"/>
      <c r="R553" s="197"/>
      <c r="S553" s="197"/>
      <c r="T553" s="198"/>
      <c r="AT553" s="192" t="s">
        <v>191</v>
      </c>
      <c r="AU553" s="192" t="s">
        <v>84</v>
      </c>
      <c r="AV553" s="14" t="s">
        <v>89</v>
      </c>
      <c r="AW553" s="14" t="s">
        <v>28</v>
      </c>
      <c r="AX553" s="14" t="s">
        <v>72</v>
      </c>
      <c r="AY553" s="192" t="s">
        <v>182</v>
      </c>
    </row>
    <row r="554" ht="11" customFormat="1" s="15">
      <c r="B554" s="199"/>
      <c r="D554" s="183" t="s">
        <v>191</v>
      </c>
      <c r="E554" s="200" t="s">
        <v>1</v>
      </c>
      <c r="F554" s="201" t="s">
        <v>251</v>
      </c>
      <c r="H554" s="202">
        <v>8</v>
      </c>
      <c r="I554" s="203"/>
      <c r="L554" s="199"/>
      <c r="M554" s="204"/>
      <c r="N554" s="205"/>
      <c r="O554" s="205"/>
      <c r="P554" s="205"/>
      <c r="Q554" s="205"/>
      <c r="R554" s="205"/>
      <c r="S554" s="205"/>
      <c r="T554" s="206"/>
      <c r="AT554" s="200" t="s">
        <v>191</v>
      </c>
      <c r="AU554" s="200" t="s">
        <v>84</v>
      </c>
      <c r="AV554" s="15" t="s">
        <v>189</v>
      </c>
      <c r="AW554" s="15" t="s">
        <v>28</v>
      </c>
      <c r="AX554" s="15" t="s">
        <v>79</v>
      </c>
      <c r="AY554" s="200" t="s">
        <v>182</v>
      </c>
    </row>
    <row r="555" customHeight="1" ht="21" customFormat="1" s="2">
      <c r="A555" s="33"/>
      <c r="B555" s="167"/>
      <c r="C555" s="168" t="s">
        <v>948</v>
      </c>
      <c r="D555" s="168" t="s">
        <v>185</v>
      </c>
      <c r="E555" s="169" t="s">
        <v>949</v>
      </c>
      <c r="F555" s="170" t="s">
        <v>950</v>
      </c>
      <c r="G555" s="171" t="s">
        <v>327</v>
      </c>
      <c r="H555" s="172">
        <v>8</v>
      </c>
      <c r="I555" s="173"/>
      <c r="J555" s="172">
        <f>ROUND(I555*H555,3)</f>
        <v>0</v>
      </c>
      <c r="K555" s="174"/>
      <c r="L555" s="34"/>
      <c r="M555" s="175" t="s">
        <v>1</v>
      </c>
      <c r="N555" s="176" t="s">
        <v>38</v>
      </c>
      <c r="O555" s="59"/>
      <c r="P555" s="177">
        <f>O555*H555</f>
        <v>0</v>
      </c>
      <c r="Q555" s="177">
        <v>0</v>
      </c>
      <c r="R555" s="177">
        <f>Q555*H555</f>
        <v>0</v>
      </c>
      <c r="S555" s="177">
        <v>0</v>
      </c>
      <c r="T555" s="178">
        <f>S555*H555</f>
        <v>0</v>
      </c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R555" s="179" t="s">
        <v>468</v>
      </c>
      <c r="AT555" s="179" t="s">
        <v>185</v>
      </c>
      <c r="AU555" s="179" t="s">
        <v>84</v>
      </c>
      <c r="AY555" s="18" t="s">
        <v>182</v>
      </c>
      <c r="BE555" s="180">
        <f>IF(N555="základná",J555,0)</f>
        <v>0</v>
      </c>
      <c r="BF555" s="180">
        <f>IF(N555="znížená",J555,0)</f>
        <v>0</v>
      </c>
      <c r="BG555" s="180">
        <f>IF(N555="zákl. prenesená",J555,0)</f>
        <v>0</v>
      </c>
      <c r="BH555" s="180">
        <f>IF(N555="zníž. prenesená",J555,0)</f>
        <v>0</v>
      </c>
      <c r="BI555" s="180">
        <f>IF(N555="nulová",J555,0)</f>
        <v>0</v>
      </c>
      <c r="BJ555" s="18" t="s">
        <v>84</v>
      </c>
      <c r="BK555" s="181">
        <f>ROUND(I555*H555,3)</f>
        <v>0</v>
      </c>
      <c r="BL555" s="18" t="s">
        <v>468</v>
      </c>
      <c r="BM555" s="179" t="s">
        <v>951</v>
      </c>
    </row>
    <row r="556" ht="11" customFormat="1" s="13">
      <c r="B556" s="182"/>
      <c r="D556" s="183" t="s">
        <v>191</v>
      </c>
      <c r="E556" s="184" t="s">
        <v>1</v>
      </c>
      <c r="F556" s="185" t="s">
        <v>366</v>
      </c>
      <c r="H556" s="186">
        <v>8</v>
      </c>
      <c r="I556" s="187"/>
      <c r="L556" s="182"/>
      <c r="M556" s="188"/>
      <c r="N556" s="189"/>
      <c r="O556" s="189"/>
      <c r="P556" s="189"/>
      <c r="Q556" s="189"/>
      <c r="R556" s="189"/>
      <c r="S556" s="189"/>
      <c r="T556" s="190"/>
      <c r="AT556" s="184" t="s">
        <v>191</v>
      </c>
      <c r="AU556" s="184" t="s">
        <v>84</v>
      </c>
      <c r="AV556" s="13" t="s">
        <v>84</v>
      </c>
      <c r="AW556" s="13" t="s">
        <v>28</v>
      </c>
      <c r="AX556" s="13" t="s">
        <v>72</v>
      </c>
      <c r="AY556" s="184" t="s">
        <v>182</v>
      </c>
    </row>
    <row r="557" ht="11" customFormat="1" s="14">
      <c r="B557" s="191"/>
      <c r="D557" s="183" t="s">
        <v>191</v>
      </c>
      <c r="E557" s="192" t="s">
        <v>1</v>
      </c>
      <c r="F557" s="193" t="s">
        <v>250</v>
      </c>
      <c r="H557" s="194">
        <v>8</v>
      </c>
      <c r="I557" s="195"/>
      <c r="L557" s="191"/>
      <c r="M557" s="196"/>
      <c r="N557" s="197"/>
      <c r="O557" s="197"/>
      <c r="P557" s="197"/>
      <c r="Q557" s="197"/>
      <c r="R557" s="197"/>
      <c r="S557" s="197"/>
      <c r="T557" s="198"/>
      <c r="AT557" s="192" t="s">
        <v>191</v>
      </c>
      <c r="AU557" s="192" t="s">
        <v>84</v>
      </c>
      <c r="AV557" s="14" t="s">
        <v>89</v>
      </c>
      <c r="AW557" s="14" t="s">
        <v>28</v>
      </c>
      <c r="AX557" s="14" t="s">
        <v>72</v>
      </c>
      <c r="AY557" s="192" t="s">
        <v>182</v>
      </c>
    </row>
    <row r="558" ht="11" customFormat="1" s="15">
      <c r="B558" s="199"/>
      <c r="D558" s="183" t="s">
        <v>191</v>
      </c>
      <c r="E558" s="200" t="s">
        <v>1</v>
      </c>
      <c r="F558" s="201" t="s">
        <v>251</v>
      </c>
      <c r="H558" s="202">
        <v>8</v>
      </c>
      <c r="I558" s="203"/>
      <c r="L558" s="199"/>
      <c r="M558" s="204"/>
      <c r="N558" s="205"/>
      <c r="O558" s="205"/>
      <c r="P558" s="205"/>
      <c r="Q558" s="205"/>
      <c r="R558" s="205"/>
      <c r="S558" s="205"/>
      <c r="T558" s="206"/>
      <c r="AT558" s="200" t="s">
        <v>191</v>
      </c>
      <c r="AU558" s="200" t="s">
        <v>84</v>
      </c>
      <c r="AV558" s="15" t="s">
        <v>189</v>
      </c>
      <c r="AW558" s="15" t="s">
        <v>28</v>
      </c>
      <c r="AX558" s="15" t="s">
        <v>79</v>
      </c>
      <c r="AY558" s="200" t="s">
        <v>182</v>
      </c>
    </row>
    <row r="559" customHeight="1" ht="44" customFormat="1" s="2">
      <c r="A559" s="33"/>
      <c r="B559" s="167"/>
      <c r="C559" s="168" t="s">
        <v>866</v>
      </c>
      <c r="D559" s="168" t="s">
        <v>185</v>
      </c>
      <c r="E559" s="169" t="s">
        <v>952</v>
      </c>
      <c r="F559" s="170" t="s">
        <v>953</v>
      </c>
      <c r="G559" s="171" t="s">
        <v>327</v>
      </c>
      <c r="H559" s="172">
        <v>5</v>
      </c>
      <c r="I559" s="173"/>
      <c r="J559" s="172">
        <f>ROUND(I559*H559,3)</f>
        <v>0</v>
      </c>
      <c r="K559" s="174"/>
      <c r="L559" s="34"/>
      <c r="M559" s="175" t="s">
        <v>1</v>
      </c>
      <c r="N559" s="176" t="s">
        <v>38</v>
      </c>
      <c r="O559" s="59"/>
      <c r="P559" s="177">
        <f>O559*H559</f>
        <v>0</v>
      </c>
      <c r="Q559" s="177">
        <v>0</v>
      </c>
      <c r="R559" s="177">
        <f>Q559*H559</f>
        <v>0</v>
      </c>
      <c r="S559" s="177">
        <v>0</v>
      </c>
      <c r="T559" s="178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79" t="s">
        <v>468</v>
      </c>
      <c r="AT559" s="179" t="s">
        <v>185</v>
      </c>
      <c r="AU559" s="179" t="s">
        <v>84</v>
      </c>
      <c r="AY559" s="18" t="s">
        <v>182</v>
      </c>
      <c r="BE559" s="180">
        <f>IF(N559="základná",J559,0)</f>
        <v>0</v>
      </c>
      <c r="BF559" s="180">
        <f>IF(N559="znížená",J559,0)</f>
        <v>0</v>
      </c>
      <c r="BG559" s="180">
        <f>IF(N559="zákl. prenesená",J559,0)</f>
        <v>0</v>
      </c>
      <c r="BH559" s="180">
        <f>IF(N559="zníž. prenesená",J559,0)</f>
        <v>0</v>
      </c>
      <c r="BI559" s="180">
        <f>IF(N559="nulová",J559,0)</f>
        <v>0</v>
      </c>
      <c r="BJ559" s="18" t="s">
        <v>84</v>
      </c>
      <c r="BK559" s="181">
        <f>ROUND(I559*H559,3)</f>
        <v>0</v>
      </c>
      <c r="BL559" s="18" t="s">
        <v>468</v>
      </c>
      <c r="BM559" s="179" t="s">
        <v>954</v>
      </c>
    </row>
    <row r="560" customHeight="1" ht="21" customFormat="1" s="2">
      <c r="A560" s="33"/>
      <c r="B560" s="167"/>
      <c r="C560" s="168" t="s">
        <v>955</v>
      </c>
      <c r="D560" s="168" t="s">
        <v>185</v>
      </c>
      <c r="E560" s="169" t="s">
        <v>956</v>
      </c>
      <c r="F560" s="170" t="s">
        <v>957</v>
      </c>
      <c r="G560" s="171" t="s">
        <v>305</v>
      </c>
      <c r="H560" s="172">
        <v>118.8</v>
      </c>
      <c r="I560" s="173"/>
      <c r="J560" s="172">
        <f>ROUND(I560*H560,3)</f>
        <v>0</v>
      </c>
      <c r="K560" s="174"/>
      <c r="L560" s="34"/>
      <c r="M560" s="175" t="s">
        <v>1</v>
      </c>
      <c r="N560" s="176" t="s">
        <v>38</v>
      </c>
      <c r="O560" s="59"/>
      <c r="P560" s="177">
        <f>O560*H560</f>
        <v>0</v>
      </c>
      <c r="Q560" s="177">
        <v>4E-5</v>
      </c>
      <c r="R560" s="177">
        <f>Q560*H560</f>
        <v>4.752E-3</v>
      </c>
      <c r="S560" s="177">
        <v>0</v>
      </c>
      <c r="T560" s="178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79" t="s">
        <v>468</v>
      </c>
      <c r="AT560" s="179" t="s">
        <v>185</v>
      </c>
      <c r="AU560" s="179" t="s">
        <v>84</v>
      </c>
      <c r="AY560" s="18" t="s">
        <v>182</v>
      </c>
      <c r="BE560" s="180">
        <f>IF(N560="základná",J560,0)</f>
        <v>0</v>
      </c>
      <c r="BF560" s="180">
        <f>IF(N560="znížená",J560,0)</f>
        <v>0</v>
      </c>
      <c r="BG560" s="180">
        <f>IF(N560="zákl. prenesená",J560,0)</f>
        <v>0</v>
      </c>
      <c r="BH560" s="180">
        <f>IF(N560="zníž. prenesená",J560,0)</f>
        <v>0</v>
      </c>
      <c r="BI560" s="180">
        <f>IF(N560="nulová",J560,0)</f>
        <v>0</v>
      </c>
      <c r="BJ560" s="18" t="s">
        <v>84</v>
      </c>
      <c r="BK560" s="181">
        <f>ROUND(I560*H560,3)</f>
        <v>0</v>
      </c>
      <c r="BL560" s="18" t="s">
        <v>468</v>
      </c>
      <c r="BM560" s="179" t="s">
        <v>958</v>
      </c>
    </row>
    <row r="561" ht="11" customFormat="1" s="13">
      <c r="B561" s="182"/>
      <c r="D561" s="183" t="s">
        <v>191</v>
      </c>
      <c r="E561" s="184" t="s">
        <v>1</v>
      </c>
      <c r="F561" s="185" t="s">
        <v>515</v>
      </c>
      <c r="H561" s="186">
        <v>39.6</v>
      </c>
      <c r="I561" s="187"/>
      <c r="L561" s="182"/>
      <c r="M561" s="188"/>
      <c r="N561" s="189"/>
      <c r="O561" s="189"/>
      <c r="P561" s="189"/>
      <c r="Q561" s="189"/>
      <c r="R561" s="189"/>
      <c r="S561" s="189"/>
      <c r="T561" s="190"/>
      <c r="AT561" s="184" t="s">
        <v>191</v>
      </c>
      <c r="AU561" s="184" t="s">
        <v>84</v>
      </c>
      <c r="AV561" s="13" t="s">
        <v>84</v>
      </c>
      <c r="AW561" s="13" t="s">
        <v>28</v>
      </c>
      <c r="AX561" s="13" t="s">
        <v>72</v>
      </c>
      <c r="AY561" s="184" t="s">
        <v>182</v>
      </c>
    </row>
    <row r="562" ht="11" customFormat="1" s="14">
      <c r="B562" s="191"/>
      <c r="D562" s="183" t="s">
        <v>191</v>
      </c>
      <c r="E562" s="192" t="s">
        <v>1</v>
      </c>
      <c r="F562" s="193" t="s">
        <v>959</v>
      </c>
      <c r="H562" s="194">
        <v>39.6</v>
      </c>
      <c r="I562" s="195"/>
      <c r="L562" s="191"/>
      <c r="M562" s="196"/>
      <c r="N562" s="197"/>
      <c r="O562" s="197"/>
      <c r="P562" s="197"/>
      <c r="Q562" s="197"/>
      <c r="R562" s="197"/>
      <c r="S562" s="197"/>
      <c r="T562" s="198"/>
      <c r="AT562" s="192" t="s">
        <v>191</v>
      </c>
      <c r="AU562" s="192" t="s">
        <v>84</v>
      </c>
      <c r="AV562" s="14" t="s">
        <v>89</v>
      </c>
      <c r="AW562" s="14" t="s">
        <v>28</v>
      </c>
      <c r="AX562" s="14" t="s">
        <v>72</v>
      </c>
      <c r="AY562" s="192" t="s">
        <v>182</v>
      </c>
    </row>
    <row r="563" ht="11" customFormat="1" s="13">
      <c r="B563" s="182"/>
      <c r="D563" s="183" t="s">
        <v>191</v>
      </c>
      <c r="E563" s="184" t="s">
        <v>1</v>
      </c>
      <c r="F563" s="185" t="s">
        <v>515</v>
      </c>
      <c r="H563" s="186">
        <v>39.6</v>
      </c>
      <c r="I563" s="187"/>
      <c r="L563" s="182"/>
      <c r="M563" s="188"/>
      <c r="N563" s="189"/>
      <c r="O563" s="189"/>
      <c r="P563" s="189"/>
      <c r="Q563" s="189"/>
      <c r="R563" s="189"/>
      <c r="S563" s="189"/>
      <c r="T563" s="190"/>
      <c r="AT563" s="184" t="s">
        <v>191</v>
      </c>
      <c r="AU563" s="184" t="s">
        <v>84</v>
      </c>
      <c r="AV563" s="13" t="s">
        <v>84</v>
      </c>
      <c r="AW563" s="13" t="s">
        <v>28</v>
      </c>
      <c r="AX563" s="13" t="s">
        <v>72</v>
      </c>
      <c r="AY563" s="184" t="s">
        <v>182</v>
      </c>
    </row>
    <row r="564" ht="11" customFormat="1" s="14">
      <c r="B564" s="191"/>
      <c r="D564" s="183" t="s">
        <v>191</v>
      </c>
      <c r="E564" s="192" t="s">
        <v>1</v>
      </c>
      <c r="F564" s="193" t="s">
        <v>960</v>
      </c>
      <c r="H564" s="194">
        <v>39.6</v>
      </c>
      <c r="I564" s="195"/>
      <c r="L564" s="191"/>
      <c r="M564" s="196"/>
      <c r="N564" s="197"/>
      <c r="O564" s="197"/>
      <c r="P564" s="197"/>
      <c r="Q564" s="197"/>
      <c r="R564" s="197"/>
      <c r="S564" s="197"/>
      <c r="T564" s="198"/>
      <c r="AT564" s="192" t="s">
        <v>191</v>
      </c>
      <c r="AU564" s="192" t="s">
        <v>84</v>
      </c>
      <c r="AV564" s="14" t="s">
        <v>89</v>
      </c>
      <c r="AW564" s="14" t="s">
        <v>28</v>
      </c>
      <c r="AX564" s="14" t="s">
        <v>72</v>
      </c>
      <c r="AY564" s="192" t="s">
        <v>182</v>
      </c>
    </row>
    <row r="565" ht="11" customFormat="1" s="13">
      <c r="B565" s="182"/>
      <c r="D565" s="183" t="s">
        <v>191</v>
      </c>
      <c r="E565" s="184" t="s">
        <v>1</v>
      </c>
      <c r="F565" s="185" t="s">
        <v>515</v>
      </c>
      <c r="H565" s="186">
        <v>39.6</v>
      </c>
      <c r="I565" s="187"/>
      <c r="L565" s="182"/>
      <c r="M565" s="188"/>
      <c r="N565" s="189"/>
      <c r="O565" s="189"/>
      <c r="P565" s="189"/>
      <c r="Q565" s="189"/>
      <c r="R565" s="189"/>
      <c r="S565" s="189"/>
      <c r="T565" s="190"/>
      <c r="AT565" s="184" t="s">
        <v>191</v>
      </c>
      <c r="AU565" s="184" t="s">
        <v>84</v>
      </c>
      <c r="AV565" s="13" t="s">
        <v>84</v>
      </c>
      <c r="AW565" s="13" t="s">
        <v>28</v>
      </c>
      <c r="AX565" s="13" t="s">
        <v>72</v>
      </c>
      <c r="AY565" s="184" t="s">
        <v>182</v>
      </c>
    </row>
    <row r="566" ht="11" customFormat="1" s="14">
      <c r="B566" s="191"/>
      <c r="D566" s="183" t="s">
        <v>191</v>
      </c>
      <c r="E566" s="192" t="s">
        <v>1</v>
      </c>
      <c r="F566" s="193" t="s">
        <v>961</v>
      </c>
      <c r="H566" s="194">
        <v>39.6</v>
      </c>
      <c r="I566" s="195"/>
      <c r="L566" s="191"/>
      <c r="M566" s="196"/>
      <c r="N566" s="197"/>
      <c r="O566" s="197"/>
      <c r="P566" s="197"/>
      <c r="Q566" s="197"/>
      <c r="R566" s="197"/>
      <c r="S566" s="197"/>
      <c r="T566" s="198"/>
      <c r="AT566" s="192" t="s">
        <v>191</v>
      </c>
      <c r="AU566" s="192" t="s">
        <v>84</v>
      </c>
      <c r="AV566" s="14" t="s">
        <v>89</v>
      </c>
      <c r="AW566" s="14" t="s">
        <v>28</v>
      </c>
      <c r="AX566" s="14" t="s">
        <v>72</v>
      </c>
      <c r="AY566" s="192" t="s">
        <v>182</v>
      </c>
    </row>
    <row r="567" ht="11" customFormat="1" s="15">
      <c r="B567" s="199"/>
      <c r="D567" s="183" t="s">
        <v>191</v>
      </c>
      <c r="E567" s="200" t="s">
        <v>1</v>
      </c>
      <c r="F567" s="201" t="s">
        <v>251</v>
      </c>
      <c r="H567" s="202">
        <v>118.80000000000001</v>
      </c>
      <c r="I567" s="203"/>
      <c r="L567" s="199"/>
      <c r="M567" s="204"/>
      <c r="N567" s="205"/>
      <c r="O567" s="205"/>
      <c r="P567" s="205"/>
      <c r="Q567" s="205"/>
      <c r="R567" s="205"/>
      <c r="S567" s="205"/>
      <c r="T567" s="206"/>
      <c r="AT567" s="200" t="s">
        <v>191</v>
      </c>
      <c r="AU567" s="200" t="s">
        <v>84</v>
      </c>
      <c r="AV567" s="15" t="s">
        <v>189</v>
      </c>
      <c r="AW567" s="15" t="s">
        <v>28</v>
      </c>
      <c r="AX567" s="15" t="s">
        <v>79</v>
      </c>
      <c r="AY567" s="200" t="s">
        <v>182</v>
      </c>
    </row>
    <row r="568" customHeight="1" ht="33" customFormat="1" s="2">
      <c r="A568" s="33"/>
      <c r="B568" s="167"/>
      <c r="C568" s="168" t="s">
        <v>962</v>
      </c>
      <c r="D568" s="168" t="s">
        <v>185</v>
      </c>
      <c r="E568" s="169" t="s">
        <v>963</v>
      </c>
      <c r="F568" s="170" t="s">
        <v>964</v>
      </c>
      <c r="G568" s="171" t="s">
        <v>305</v>
      </c>
      <c r="H568" s="172">
        <v>19.4</v>
      </c>
      <c r="I568" s="173"/>
      <c r="J568" s="172">
        <f>ROUND(I568*H568,3)</f>
        <v>0</v>
      </c>
      <c r="K568" s="174"/>
      <c r="L568" s="34"/>
      <c r="M568" s="175" t="s">
        <v>1</v>
      </c>
      <c r="N568" s="176" t="s">
        <v>38</v>
      </c>
      <c r="O568" s="59"/>
      <c r="P568" s="177">
        <f>O568*H568</f>
        <v>0</v>
      </c>
      <c r="Q568" s="177">
        <v>2E-5</v>
      </c>
      <c r="R568" s="177">
        <f>Q568*H568</f>
        <v>3.88E-4</v>
      </c>
      <c r="S568" s="177">
        <v>0</v>
      </c>
      <c r="T568" s="178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79" t="s">
        <v>468</v>
      </c>
      <c r="AT568" s="179" t="s">
        <v>185</v>
      </c>
      <c r="AU568" s="179" t="s">
        <v>84</v>
      </c>
      <c r="AY568" s="18" t="s">
        <v>182</v>
      </c>
      <c r="BE568" s="180">
        <f>IF(N568="základná",J568,0)</f>
        <v>0</v>
      </c>
      <c r="BF568" s="180">
        <f>IF(N568="znížená",J568,0)</f>
        <v>0</v>
      </c>
      <c r="BG568" s="180">
        <f>IF(N568="zákl. prenesená",J568,0)</f>
        <v>0</v>
      </c>
      <c r="BH568" s="180">
        <f>IF(N568="zníž. prenesená",J568,0)</f>
        <v>0</v>
      </c>
      <c r="BI568" s="180">
        <f>IF(N568="nulová",J568,0)</f>
        <v>0</v>
      </c>
      <c r="BJ568" s="18" t="s">
        <v>84</v>
      </c>
      <c r="BK568" s="181">
        <f>ROUND(I568*H568,3)</f>
        <v>0</v>
      </c>
      <c r="BL568" s="18" t="s">
        <v>468</v>
      </c>
      <c r="BM568" s="179" t="s">
        <v>965</v>
      </c>
    </row>
    <row r="569" ht="11" customFormat="1" s="13">
      <c r="B569" s="182"/>
      <c r="D569" s="183" t="s">
        <v>191</v>
      </c>
      <c r="E569" s="184" t="s">
        <v>1</v>
      </c>
      <c r="F569" s="185" t="s">
        <v>966</v>
      </c>
      <c r="H569" s="186">
        <v>9.7</v>
      </c>
      <c r="I569" s="187"/>
      <c r="L569" s="182"/>
      <c r="M569" s="188"/>
      <c r="N569" s="189"/>
      <c r="O569" s="189"/>
      <c r="P569" s="189"/>
      <c r="Q569" s="189"/>
      <c r="R569" s="189"/>
      <c r="S569" s="189"/>
      <c r="T569" s="190"/>
      <c r="AT569" s="184" t="s">
        <v>191</v>
      </c>
      <c r="AU569" s="184" t="s">
        <v>84</v>
      </c>
      <c r="AV569" s="13" t="s">
        <v>84</v>
      </c>
      <c r="AW569" s="13" t="s">
        <v>28</v>
      </c>
      <c r="AX569" s="13" t="s">
        <v>72</v>
      </c>
      <c r="AY569" s="184" t="s">
        <v>182</v>
      </c>
    </row>
    <row r="570" ht="11" customFormat="1" s="14">
      <c r="B570" s="191"/>
      <c r="D570" s="183" t="s">
        <v>191</v>
      </c>
      <c r="E570" s="192" t="s">
        <v>1</v>
      </c>
      <c r="F570" s="193" t="s">
        <v>967</v>
      </c>
      <c r="H570" s="194">
        <v>9.7</v>
      </c>
      <c r="I570" s="195"/>
      <c r="L570" s="191"/>
      <c r="M570" s="196"/>
      <c r="N570" s="197"/>
      <c r="O570" s="197"/>
      <c r="P570" s="197"/>
      <c r="Q570" s="197"/>
      <c r="R570" s="197"/>
      <c r="S570" s="197"/>
      <c r="T570" s="198"/>
      <c r="AT570" s="192" t="s">
        <v>191</v>
      </c>
      <c r="AU570" s="192" t="s">
        <v>84</v>
      </c>
      <c r="AV570" s="14" t="s">
        <v>89</v>
      </c>
      <c r="AW570" s="14" t="s">
        <v>28</v>
      </c>
      <c r="AX570" s="14" t="s">
        <v>72</v>
      </c>
      <c r="AY570" s="192" t="s">
        <v>182</v>
      </c>
    </row>
    <row r="571" ht="11" customFormat="1" s="13">
      <c r="B571" s="182"/>
      <c r="D571" s="183" t="s">
        <v>191</v>
      </c>
      <c r="E571" s="184" t="s">
        <v>1</v>
      </c>
      <c r="F571" s="185" t="s">
        <v>966</v>
      </c>
      <c r="H571" s="186">
        <v>9.7</v>
      </c>
      <c r="I571" s="187"/>
      <c r="L571" s="182"/>
      <c r="M571" s="188"/>
      <c r="N571" s="189"/>
      <c r="O571" s="189"/>
      <c r="P571" s="189"/>
      <c r="Q571" s="189"/>
      <c r="R571" s="189"/>
      <c r="S571" s="189"/>
      <c r="T571" s="190"/>
      <c r="AT571" s="184" t="s">
        <v>191</v>
      </c>
      <c r="AU571" s="184" t="s">
        <v>84</v>
      </c>
      <c r="AV571" s="13" t="s">
        <v>84</v>
      </c>
      <c r="AW571" s="13" t="s">
        <v>28</v>
      </c>
      <c r="AX571" s="13" t="s">
        <v>72</v>
      </c>
      <c r="AY571" s="184" t="s">
        <v>182</v>
      </c>
    </row>
    <row r="572" ht="11" customFormat="1" s="14">
      <c r="B572" s="191"/>
      <c r="D572" s="183" t="s">
        <v>191</v>
      </c>
      <c r="E572" s="192" t="s">
        <v>1</v>
      </c>
      <c r="F572" s="193" t="s">
        <v>968</v>
      </c>
      <c r="H572" s="194">
        <v>9.7</v>
      </c>
      <c r="I572" s="195"/>
      <c r="L572" s="191"/>
      <c r="M572" s="196"/>
      <c r="N572" s="197"/>
      <c r="O572" s="197"/>
      <c r="P572" s="197"/>
      <c r="Q572" s="197"/>
      <c r="R572" s="197"/>
      <c r="S572" s="197"/>
      <c r="T572" s="198"/>
      <c r="AT572" s="192" t="s">
        <v>191</v>
      </c>
      <c r="AU572" s="192" t="s">
        <v>84</v>
      </c>
      <c r="AV572" s="14" t="s">
        <v>89</v>
      </c>
      <c r="AW572" s="14" t="s">
        <v>28</v>
      </c>
      <c r="AX572" s="14" t="s">
        <v>72</v>
      </c>
      <c r="AY572" s="192" t="s">
        <v>182</v>
      </c>
    </row>
    <row r="573" ht="11" customFormat="1" s="15">
      <c r="B573" s="199"/>
      <c r="D573" s="183" t="s">
        <v>191</v>
      </c>
      <c r="E573" s="200" t="s">
        <v>1</v>
      </c>
      <c r="F573" s="201" t="s">
        <v>251</v>
      </c>
      <c r="H573" s="202">
        <v>19.4</v>
      </c>
      <c r="I573" s="203"/>
      <c r="L573" s="199"/>
      <c r="M573" s="204"/>
      <c r="N573" s="205"/>
      <c r="O573" s="205"/>
      <c r="P573" s="205"/>
      <c r="Q573" s="205"/>
      <c r="R573" s="205"/>
      <c r="S573" s="205"/>
      <c r="T573" s="206"/>
      <c r="AT573" s="200" t="s">
        <v>191</v>
      </c>
      <c r="AU573" s="200" t="s">
        <v>84</v>
      </c>
      <c r="AV573" s="15" t="s">
        <v>189</v>
      </c>
      <c r="AW573" s="15" t="s">
        <v>28</v>
      </c>
      <c r="AX573" s="15" t="s">
        <v>79</v>
      </c>
      <c r="AY573" s="200" t="s">
        <v>182</v>
      </c>
    </row>
    <row r="574" customHeight="1" ht="21" customFormat="1" s="2">
      <c r="A574" s="33"/>
      <c r="B574" s="167"/>
      <c r="C574" s="217" t="s">
        <v>969</v>
      </c>
      <c r="D574" s="217" t="s">
        <v>602</v>
      </c>
      <c r="E574" s="218" t="s">
        <v>970</v>
      </c>
      <c r="F574" s="219" t="s">
        <v>971</v>
      </c>
      <c r="G574" s="220" t="s">
        <v>305</v>
      </c>
      <c r="H574" s="221">
        <v>19.4</v>
      </c>
      <c r="I574" s="222"/>
      <c r="J574" s="221">
        <f>ROUND(I574*H574,3)</f>
        <v>0</v>
      </c>
      <c r="K574" s="223"/>
      <c r="L574" s="224"/>
      <c r="M574" s="225" t="s">
        <v>1</v>
      </c>
      <c r="N574" s="226" t="s">
        <v>38</v>
      </c>
      <c r="O574" s="59"/>
      <c r="P574" s="177">
        <f>O574*H574</f>
        <v>0</v>
      </c>
      <c r="Q574" s="177">
        <v>9E-3</v>
      </c>
      <c r="R574" s="177">
        <f>Q574*H574</f>
        <v>0.17459999999999998</v>
      </c>
      <c r="S574" s="177">
        <v>0</v>
      </c>
      <c r="T574" s="178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79" t="s">
        <v>620</v>
      </c>
      <c r="AT574" s="179" t="s">
        <v>602</v>
      </c>
      <c r="AU574" s="179" t="s">
        <v>84</v>
      </c>
      <c r="AY574" s="18" t="s">
        <v>182</v>
      </c>
      <c r="BE574" s="180">
        <f>IF(N574="základná",J574,0)</f>
        <v>0</v>
      </c>
      <c r="BF574" s="180">
        <f>IF(N574="znížená",J574,0)</f>
        <v>0</v>
      </c>
      <c r="BG574" s="180">
        <f>IF(N574="zákl. prenesená",J574,0)</f>
        <v>0</v>
      </c>
      <c r="BH574" s="180">
        <f>IF(N574="zníž. prenesená",J574,0)</f>
        <v>0</v>
      </c>
      <c r="BI574" s="180">
        <f>IF(N574="nulová",J574,0)</f>
        <v>0</v>
      </c>
      <c r="BJ574" s="18" t="s">
        <v>84</v>
      </c>
      <c r="BK574" s="181">
        <f>ROUND(I574*H574,3)</f>
        <v>0</v>
      </c>
      <c r="BL574" s="18" t="s">
        <v>468</v>
      </c>
      <c r="BM574" s="179" t="s">
        <v>972</v>
      </c>
    </row>
    <row r="575" customHeight="1" ht="33" customFormat="1" s="2">
      <c r="A575" s="33"/>
      <c r="B575" s="167"/>
      <c r="C575" s="168" t="s">
        <v>973</v>
      </c>
      <c r="D575" s="168" t="s">
        <v>185</v>
      </c>
      <c r="E575" s="169" t="s">
        <v>974</v>
      </c>
      <c r="F575" s="170" t="s">
        <v>975</v>
      </c>
      <c r="G575" s="171" t="s">
        <v>327</v>
      </c>
      <c r="H575" s="172">
        <v>60</v>
      </c>
      <c r="I575" s="173"/>
      <c r="J575" s="172">
        <f>ROUND(I575*H575,3)</f>
        <v>0</v>
      </c>
      <c r="K575" s="174"/>
      <c r="L575" s="34"/>
      <c r="M575" s="175" t="s">
        <v>1</v>
      </c>
      <c r="N575" s="176" t="s">
        <v>38</v>
      </c>
      <c r="O575" s="59"/>
      <c r="P575" s="177">
        <f>O575*H575</f>
        <v>0</v>
      </c>
      <c r="Q575" s="177">
        <v>0</v>
      </c>
      <c r="R575" s="177">
        <f>Q575*H575</f>
        <v>0</v>
      </c>
      <c r="S575" s="177">
        <v>0</v>
      </c>
      <c r="T575" s="178">
        <f>S575*H575</f>
        <v>0</v>
      </c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R575" s="179" t="s">
        <v>468</v>
      </c>
      <c r="AT575" s="179" t="s">
        <v>185</v>
      </c>
      <c r="AU575" s="179" t="s">
        <v>84</v>
      </c>
      <c r="AY575" s="18" t="s">
        <v>182</v>
      </c>
      <c r="BE575" s="180">
        <f>IF(N575="základná",J575,0)</f>
        <v>0</v>
      </c>
      <c r="BF575" s="180">
        <f>IF(N575="znížená",J575,0)</f>
        <v>0</v>
      </c>
      <c r="BG575" s="180">
        <f>IF(N575="zákl. prenesená",J575,0)</f>
        <v>0</v>
      </c>
      <c r="BH575" s="180">
        <f>IF(N575="zníž. prenesená",J575,0)</f>
        <v>0</v>
      </c>
      <c r="BI575" s="180">
        <f>IF(N575="nulová",J575,0)</f>
        <v>0</v>
      </c>
      <c r="BJ575" s="18" t="s">
        <v>84</v>
      </c>
      <c r="BK575" s="181">
        <f>ROUND(I575*H575,3)</f>
        <v>0</v>
      </c>
      <c r="BL575" s="18" t="s">
        <v>468</v>
      </c>
      <c r="BM575" s="179" t="s">
        <v>976</v>
      </c>
    </row>
    <row r="576" ht="11" customFormat="1" s="13">
      <c r="B576" s="182"/>
      <c r="D576" s="183" t="s">
        <v>191</v>
      </c>
      <c r="E576" s="184" t="s">
        <v>1</v>
      </c>
      <c r="F576" s="185" t="s">
        <v>468</v>
      </c>
      <c r="H576" s="186">
        <v>16</v>
      </c>
      <c r="I576" s="187"/>
      <c r="L576" s="182"/>
      <c r="M576" s="188"/>
      <c r="N576" s="189"/>
      <c r="O576" s="189"/>
      <c r="P576" s="189"/>
      <c r="Q576" s="189"/>
      <c r="R576" s="189"/>
      <c r="S576" s="189"/>
      <c r="T576" s="190"/>
      <c r="AT576" s="184" t="s">
        <v>191</v>
      </c>
      <c r="AU576" s="184" t="s">
        <v>84</v>
      </c>
      <c r="AV576" s="13" t="s">
        <v>84</v>
      </c>
      <c r="AW576" s="13" t="s">
        <v>28</v>
      </c>
      <c r="AX576" s="13" t="s">
        <v>72</v>
      </c>
      <c r="AY576" s="184" t="s">
        <v>182</v>
      </c>
    </row>
    <row r="577" ht="11" customFormat="1" s="14">
      <c r="B577" s="191"/>
      <c r="D577" s="183" t="s">
        <v>191</v>
      </c>
      <c r="E577" s="192" t="s">
        <v>1</v>
      </c>
      <c r="F577" s="193" t="s">
        <v>977</v>
      </c>
      <c r="H577" s="194">
        <v>16</v>
      </c>
      <c r="I577" s="195"/>
      <c r="L577" s="191"/>
      <c r="M577" s="196"/>
      <c r="N577" s="197"/>
      <c r="O577" s="197"/>
      <c r="P577" s="197"/>
      <c r="Q577" s="197"/>
      <c r="R577" s="197"/>
      <c r="S577" s="197"/>
      <c r="T577" s="198"/>
      <c r="AT577" s="192" t="s">
        <v>191</v>
      </c>
      <c r="AU577" s="192" t="s">
        <v>84</v>
      </c>
      <c r="AV577" s="14" t="s">
        <v>89</v>
      </c>
      <c r="AW577" s="14" t="s">
        <v>28</v>
      </c>
      <c r="AX577" s="14" t="s">
        <v>72</v>
      </c>
      <c r="AY577" s="192" t="s">
        <v>182</v>
      </c>
    </row>
    <row r="578" ht="11" customFormat="1" s="13">
      <c r="B578" s="182"/>
      <c r="D578" s="183" t="s">
        <v>191</v>
      </c>
      <c r="E578" s="184" t="s">
        <v>1</v>
      </c>
      <c r="F578" s="185" t="s">
        <v>873</v>
      </c>
      <c r="H578" s="186">
        <v>44</v>
      </c>
      <c r="I578" s="187"/>
      <c r="L578" s="182"/>
      <c r="M578" s="188"/>
      <c r="N578" s="189"/>
      <c r="O578" s="189"/>
      <c r="P578" s="189"/>
      <c r="Q578" s="189"/>
      <c r="R578" s="189"/>
      <c r="S578" s="189"/>
      <c r="T578" s="190"/>
      <c r="AT578" s="184" t="s">
        <v>191</v>
      </c>
      <c r="AU578" s="184" t="s">
        <v>84</v>
      </c>
      <c r="AV578" s="13" t="s">
        <v>84</v>
      </c>
      <c r="AW578" s="13" t="s">
        <v>28</v>
      </c>
      <c r="AX578" s="13" t="s">
        <v>72</v>
      </c>
      <c r="AY578" s="184" t="s">
        <v>182</v>
      </c>
    </row>
    <row r="579" ht="11" customFormat="1" s="14">
      <c r="B579" s="191"/>
      <c r="D579" s="183" t="s">
        <v>191</v>
      </c>
      <c r="E579" s="192" t="s">
        <v>1</v>
      </c>
      <c r="F579" s="193" t="s">
        <v>978</v>
      </c>
      <c r="H579" s="194">
        <v>44</v>
      </c>
      <c r="I579" s="195"/>
      <c r="L579" s="191"/>
      <c r="M579" s="196"/>
      <c r="N579" s="197"/>
      <c r="O579" s="197"/>
      <c r="P579" s="197"/>
      <c r="Q579" s="197"/>
      <c r="R579" s="197"/>
      <c r="S579" s="197"/>
      <c r="T579" s="198"/>
      <c r="AT579" s="192" t="s">
        <v>191</v>
      </c>
      <c r="AU579" s="192" t="s">
        <v>84</v>
      </c>
      <c r="AV579" s="14" t="s">
        <v>89</v>
      </c>
      <c r="AW579" s="14" t="s">
        <v>28</v>
      </c>
      <c r="AX579" s="14" t="s">
        <v>72</v>
      </c>
      <c r="AY579" s="192" t="s">
        <v>182</v>
      </c>
    </row>
    <row r="580" ht="11" customFormat="1" s="15">
      <c r="B580" s="199"/>
      <c r="D580" s="183" t="s">
        <v>191</v>
      </c>
      <c r="E580" s="200" t="s">
        <v>1</v>
      </c>
      <c r="F580" s="201" t="s">
        <v>251</v>
      </c>
      <c r="H580" s="202">
        <v>60</v>
      </c>
      <c r="I580" s="203"/>
      <c r="L580" s="199"/>
      <c r="M580" s="204"/>
      <c r="N580" s="205"/>
      <c r="O580" s="205"/>
      <c r="P580" s="205"/>
      <c r="Q580" s="205"/>
      <c r="R580" s="205"/>
      <c r="S580" s="205"/>
      <c r="T580" s="206"/>
      <c r="AT580" s="200" t="s">
        <v>191</v>
      </c>
      <c r="AU580" s="200" t="s">
        <v>84</v>
      </c>
      <c r="AV580" s="15" t="s">
        <v>189</v>
      </c>
      <c r="AW580" s="15" t="s">
        <v>28</v>
      </c>
      <c r="AX580" s="15" t="s">
        <v>79</v>
      </c>
      <c r="AY580" s="200" t="s">
        <v>182</v>
      </c>
    </row>
    <row r="581" customHeight="1" ht="21" customFormat="1" s="2">
      <c r="A581" s="33"/>
      <c r="B581" s="167"/>
      <c r="C581" s="217" t="s">
        <v>979</v>
      </c>
      <c r="D581" s="217" t="s">
        <v>602</v>
      </c>
      <c r="E581" s="218" t="s">
        <v>980</v>
      </c>
      <c r="F581" s="219" t="s">
        <v>981</v>
      </c>
      <c r="G581" s="220" t="s">
        <v>327</v>
      </c>
      <c r="H581" s="221">
        <v>16</v>
      </c>
      <c r="I581" s="222"/>
      <c r="J581" s="221">
        <f>ROUND(I581*H581,3)</f>
        <v>0</v>
      </c>
      <c r="K581" s="223"/>
      <c r="L581" s="224"/>
      <c r="M581" s="225" t="s">
        <v>1</v>
      </c>
      <c r="N581" s="226" t="s">
        <v>38</v>
      </c>
      <c r="O581" s="59"/>
      <c r="P581" s="177">
        <f>O581*H581</f>
        <v>0</v>
      </c>
      <c r="Q581" s="177">
        <v>1E-3</v>
      </c>
      <c r="R581" s="177">
        <f>Q581*H581</f>
        <v>1.6E-2</v>
      </c>
      <c r="S581" s="177">
        <v>0</v>
      </c>
      <c r="T581" s="178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79" t="s">
        <v>620</v>
      </c>
      <c r="AT581" s="179" t="s">
        <v>602</v>
      </c>
      <c r="AU581" s="179" t="s">
        <v>84</v>
      </c>
      <c r="AY581" s="18" t="s">
        <v>182</v>
      </c>
      <c r="BE581" s="180">
        <f>IF(N581="základná",J581,0)</f>
        <v>0</v>
      </c>
      <c r="BF581" s="180">
        <f>IF(N581="znížená",J581,0)</f>
        <v>0</v>
      </c>
      <c r="BG581" s="180">
        <f>IF(N581="zákl. prenesená",J581,0)</f>
        <v>0</v>
      </c>
      <c r="BH581" s="180">
        <f>IF(N581="zníž. prenesená",J581,0)</f>
        <v>0</v>
      </c>
      <c r="BI581" s="180">
        <f>IF(N581="nulová",J581,0)</f>
        <v>0</v>
      </c>
      <c r="BJ581" s="18" t="s">
        <v>84</v>
      </c>
      <c r="BK581" s="181">
        <f>ROUND(I581*H581,3)</f>
        <v>0</v>
      </c>
      <c r="BL581" s="18" t="s">
        <v>468</v>
      </c>
      <c r="BM581" s="179" t="s">
        <v>982</v>
      </c>
    </row>
    <row r="582" customHeight="1" ht="21" customFormat="1" s="2">
      <c r="A582" s="33"/>
      <c r="B582" s="167"/>
      <c r="C582" s="217" t="s">
        <v>873</v>
      </c>
      <c r="D582" s="217" t="s">
        <v>602</v>
      </c>
      <c r="E582" s="218" t="s">
        <v>983</v>
      </c>
      <c r="F582" s="219" t="s">
        <v>984</v>
      </c>
      <c r="G582" s="220" t="s">
        <v>327</v>
      </c>
      <c r="H582" s="221">
        <v>16</v>
      </c>
      <c r="I582" s="222"/>
      <c r="J582" s="221">
        <f>ROUND(I582*H582,3)</f>
        <v>0</v>
      </c>
      <c r="K582" s="223"/>
      <c r="L582" s="224"/>
      <c r="M582" s="225" t="s">
        <v>1</v>
      </c>
      <c r="N582" s="226" t="s">
        <v>38</v>
      </c>
      <c r="O582" s="59"/>
      <c r="P582" s="177">
        <f>O582*H582</f>
        <v>0</v>
      </c>
      <c r="Q582" s="177">
        <v>2.5E-2</v>
      </c>
      <c r="R582" s="177">
        <f>Q582*H582</f>
        <v>0.4</v>
      </c>
      <c r="S582" s="177">
        <v>0</v>
      </c>
      <c r="T582" s="178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79" t="s">
        <v>620</v>
      </c>
      <c r="AT582" s="179" t="s">
        <v>602</v>
      </c>
      <c r="AU582" s="179" t="s">
        <v>84</v>
      </c>
      <c r="AY582" s="18" t="s">
        <v>182</v>
      </c>
      <c r="BE582" s="180">
        <f>IF(N582="základná",J582,0)</f>
        <v>0</v>
      </c>
      <c r="BF582" s="180">
        <f>IF(N582="znížená",J582,0)</f>
        <v>0</v>
      </c>
      <c r="BG582" s="180">
        <f>IF(N582="zákl. prenesená",J582,0)</f>
        <v>0</v>
      </c>
      <c r="BH582" s="180">
        <f>IF(N582="zníž. prenesená",J582,0)</f>
        <v>0</v>
      </c>
      <c r="BI582" s="180">
        <f>IF(N582="nulová",J582,0)</f>
        <v>0</v>
      </c>
      <c r="BJ582" s="18" t="s">
        <v>84</v>
      </c>
      <c r="BK582" s="181">
        <f>ROUND(I582*H582,3)</f>
        <v>0</v>
      </c>
      <c r="BL582" s="18" t="s">
        <v>468</v>
      </c>
      <c r="BM582" s="179" t="s">
        <v>985</v>
      </c>
    </row>
    <row r="583" customHeight="1" ht="21" customFormat="1" s="2">
      <c r="A583" s="33"/>
      <c r="B583" s="167"/>
      <c r="C583" s="168" t="s">
        <v>986</v>
      </c>
      <c r="D583" s="168" t="s">
        <v>185</v>
      </c>
      <c r="E583" s="169" t="s">
        <v>987</v>
      </c>
      <c r="F583" s="170" t="s">
        <v>988</v>
      </c>
      <c r="G583" s="171" t="s">
        <v>989</v>
      </c>
      <c r="H583" s="172">
        <v>12</v>
      </c>
      <c r="I583" s="173"/>
      <c r="J583" s="172">
        <f>ROUND(I583*H583,3)</f>
        <v>0</v>
      </c>
      <c r="K583" s="174"/>
      <c r="L583" s="34"/>
      <c r="M583" s="175" t="s">
        <v>1</v>
      </c>
      <c r="N583" s="176" t="s">
        <v>38</v>
      </c>
      <c r="O583" s="59"/>
      <c r="P583" s="177">
        <f>O583*H583</f>
        <v>0</v>
      </c>
      <c r="Q583" s="177">
        <v>0</v>
      </c>
      <c r="R583" s="177">
        <f>Q583*H583</f>
        <v>0</v>
      </c>
      <c r="S583" s="177">
        <v>0</v>
      </c>
      <c r="T583" s="178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79" t="s">
        <v>468</v>
      </c>
      <c r="AT583" s="179" t="s">
        <v>185</v>
      </c>
      <c r="AU583" s="179" t="s">
        <v>84</v>
      </c>
      <c r="AY583" s="18" t="s">
        <v>182</v>
      </c>
      <c r="BE583" s="180">
        <f>IF(N583="základná",J583,0)</f>
        <v>0</v>
      </c>
      <c r="BF583" s="180">
        <f>IF(N583="znížená",J583,0)</f>
        <v>0</v>
      </c>
      <c r="BG583" s="180">
        <f>IF(N583="zákl. prenesená",J583,0)</f>
        <v>0</v>
      </c>
      <c r="BH583" s="180">
        <f>IF(N583="zníž. prenesená",J583,0)</f>
        <v>0</v>
      </c>
      <c r="BI583" s="180">
        <f>IF(N583="nulová",J583,0)</f>
        <v>0</v>
      </c>
      <c r="BJ583" s="18" t="s">
        <v>84</v>
      </c>
      <c r="BK583" s="181">
        <f>ROUND(I583*H583,3)</f>
        <v>0</v>
      </c>
      <c r="BL583" s="18" t="s">
        <v>468</v>
      </c>
      <c r="BM583" s="179" t="s">
        <v>990</v>
      </c>
    </row>
    <row r="584" customHeight="1" ht="21" customFormat="1" s="2">
      <c r="A584" s="33"/>
      <c r="B584" s="167"/>
      <c r="C584" s="168" t="s">
        <v>991</v>
      </c>
      <c r="D584" s="168" t="s">
        <v>185</v>
      </c>
      <c r="E584" s="169" t="s">
        <v>992</v>
      </c>
      <c r="F584" s="170" t="s">
        <v>993</v>
      </c>
      <c r="G584" s="171" t="s">
        <v>989</v>
      </c>
      <c r="H584" s="172">
        <v>1</v>
      </c>
      <c r="I584" s="173"/>
      <c r="J584" s="172">
        <f>ROUND(I584*H584,3)</f>
        <v>0</v>
      </c>
      <c r="K584" s="174"/>
      <c r="L584" s="34"/>
      <c r="M584" s="175" t="s">
        <v>1</v>
      </c>
      <c r="N584" s="176" t="s">
        <v>38</v>
      </c>
      <c r="O584" s="59"/>
      <c r="P584" s="177">
        <f>O584*H584</f>
        <v>0</v>
      </c>
      <c r="Q584" s="177">
        <v>0</v>
      </c>
      <c r="R584" s="177">
        <f>Q584*H584</f>
        <v>0</v>
      </c>
      <c r="S584" s="177">
        <v>0</v>
      </c>
      <c r="T584" s="178">
        <f>S584*H584</f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79" t="s">
        <v>468</v>
      </c>
      <c r="AT584" s="179" t="s">
        <v>185</v>
      </c>
      <c r="AU584" s="179" t="s">
        <v>84</v>
      </c>
      <c r="AY584" s="18" t="s">
        <v>182</v>
      </c>
      <c r="BE584" s="180">
        <f>IF(N584="základná",J584,0)</f>
        <v>0</v>
      </c>
      <c r="BF584" s="180">
        <f>IF(N584="znížená",J584,0)</f>
        <v>0</v>
      </c>
      <c r="BG584" s="180">
        <f>IF(N584="zákl. prenesená",J584,0)</f>
        <v>0</v>
      </c>
      <c r="BH584" s="180">
        <f>IF(N584="zníž. prenesená",J584,0)</f>
        <v>0</v>
      </c>
      <c r="BI584" s="180">
        <f>IF(N584="nulová",J584,0)</f>
        <v>0</v>
      </c>
      <c r="BJ584" s="18" t="s">
        <v>84</v>
      </c>
      <c r="BK584" s="181">
        <f>ROUND(I584*H584,3)</f>
        <v>0</v>
      </c>
      <c r="BL584" s="18" t="s">
        <v>468</v>
      </c>
      <c r="BM584" s="179" t="s">
        <v>994</v>
      </c>
    </row>
    <row r="585" customHeight="1" ht="21" customFormat="1" s="2">
      <c r="A585" s="33"/>
      <c r="B585" s="167"/>
      <c r="C585" s="168" t="s">
        <v>995</v>
      </c>
      <c r="D585" s="168" t="s">
        <v>185</v>
      </c>
      <c r="E585" s="169" t="s">
        <v>996</v>
      </c>
      <c r="F585" s="170" t="s">
        <v>997</v>
      </c>
      <c r="G585" s="171" t="s">
        <v>895</v>
      </c>
      <c r="H585" s="173"/>
      <c r="I585" s="173"/>
      <c r="J585" s="172">
        <f>ROUND(I585*H585,3)</f>
        <v>0</v>
      </c>
      <c r="K585" s="174"/>
      <c r="L585" s="34"/>
      <c r="M585" s="175" t="s">
        <v>1</v>
      </c>
      <c r="N585" s="176" t="s">
        <v>38</v>
      </c>
      <c r="O585" s="59"/>
      <c r="P585" s="177">
        <f>O585*H585</f>
        <v>0</v>
      </c>
      <c r="Q585" s="177">
        <v>0</v>
      </c>
      <c r="R585" s="177">
        <f>Q585*H585</f>
        <v>0</v>
      </c>
      <c r="S585" s="177">
        <v>0</v>
      </c>
      <c r="T585" s="178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79" t="s">
        <v>468</v>
      </c>
      <c r="AT585" s="179" t="s">
        <v>185</v>
      </c>
      <c r="AU585" s="179" t="s">
        <v>84</v>
      </c>
      <c r="AY585" s="18" t="s">
        <v>182</v>
      </c>
      <c r="BE585" s="180">
        <f>IF(N585="základná",J585,0)</f>
        <v>0</v>
      </c>
      <c r="BF585" s="180">
        <f>IF(N585="znížená",J585,0)</f>
        <v>0</v>
      </c>
      <c r="BG585" s="180">
        <f>IF(N585="zákl. prenesená",J585,0)</f>
        <v>0</v>
      </c>
      <c r="BH585" s="180">
        <f>IF(N585="zníž. prenesená",J585,0)</f>
        <v>0</v>
      </c>
      <c r="BI585" s="180">
        <f>IF(N585="nulová",J585,0)</f>
        <v>0</v>
      </c>
      <c r="BJ585" s="18" t="s">
        <v>84</v>
      </c>
      <c r="BK585" s="181">
        <f>ROUND(I585*H585,3)</f>
        <v>0</v>
      </c>
      <c r="BL585" s="18" t="s">
        <v>468</v>
      </c>
      <c r="BM585" s="179" t="s">
        <v>998</v>
      </c>
    </row>
    <row r="586" customHeight="1" ht="22" customFormat="1" s="12">
      <c r="B586" s="154"/>
      <c r="D586" s="155" t="s">
        <v>71</v>
      </c>
      <c r="E586" s="165" t="s">
        <v>530</v>
      </c>
      <c r="F586" s="165" t="s">
        <v>531</v>
      </c>
      <c r="I586" s="157"/>
      <c r="J586" s="166">
        <f>BK586</f>
        <v>0</v>
      </c>
      <c r="L586" s="154"/>
      <c r="M586" s="159"/>
      <c r="N586" s="160"/>
      <c r="O586" s="160"/>
      <c r="P586" s="161">
        <f>SUM(P587:P611)</f>
        <v>0</v>
      </c>
      <c r="Q586" s="160"/>
      <c r="R586" s="161">
        <f>SUM(R587:R611)</f>
        <v>7.9362E-2</v>
      </c>
      <c r="S586" s="160"/>
      <c r="T586" s="162">
        <f>SUM(T587:T611)</f>
        <v>0</v>
      </c>
      <c r="AR586" s="155" t="s">
        <v>84</v>
      </c>
      <c r="AT586" s="163" t="s">
        <v>71</v>
      </c>
      <c r="AU586" s="163" t="s">
        <v>79</v>
      </c>
      <c r="AY586" s="155" t="s">
        <v>182</v>
      </c>
      <c r="BK586" s="164">
        <f>SUM(BK587:BK611)</f>
        <v>0</v>
      </c>
    </row>
    <row r="587" customHeight="1" ht="16" customFormat="1" s="2">
      <c r="A587" s="33"/>
      <c r="B587" s="167"/>
      <c r="C587" s="168" t="s">
        <v>999</v>
      </c>
      <c r="D587" s="168" t="s">
        <v>185</v>
      </c>
      <c r="E587" s="169" t="s">
        <v>1000</v>
      </c>
      <c r="F587" s="170" t="s">
        <v>1001</v>
      </c>
      <c r="G587" s="171" t="s">
        <v>305</v>
      </c>
      <c r="H587" s="172">
        <v>1322.7</v>
      </c>
      <c r="I587" s="173"/>
      <c r="J587" s="172">
        <f>ROUND(I587*H587,3)</f>
        <v>0</v>
      </c>
      <c r="K587" s="174"/>
      <c r="L587" s="34"/>
      <c r="M587" s="175" t="s">
        <v>1</v>
      </c>
      <c r="N587" s="176" t="s">
        <v>38</v>
      </c>
      <c r="O587" s="59"/>
      <c r="P587" s="177">
        <f>O587*H587</f>
        <v>0</v>
      </c>
      <c r="Q587" s="177">
        <v>6E-5</v>
      </c>
      <c r="R587" s="177">
        <f>Q587*H587</f>
        <v>7.9362E-2</v>
      </c>
      <c r="S587" s="177">
        <v>0</v>
      </c>
      <c r="T587" s="178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79" t="s">
        <v>468</v>
      </c>
      <c r="AT587" s="179" t="s">
        <v>185</v>
      </c>
      <c r="AU587" s="179" t="s">
        <v>84</v>
      </c>
      <c r="AY587" s="18" t="s">
        <v>182</v>
      </c>
      <c r="BE587" s="180">
        <f>IF(N587="základná",J587,0)</f>
        <v>0</v>
      </c>
      <c r="BF587" s="180">
        <f>IF(N587="znížená",J587,0)</f>
        <v>0</v>
      </c>
      <c r="BG587" s="180">
        <f>IF(N587="zákl. prenesená",J587,0)</f>
        <v>0</v>
      </c>
      <c r="BH587" s="180">
        <f>IF(N587="zníž. prenesená",J587,0)</f>
        <v>0</v>
      </c>
      <c r="BI587" s="180">
        <f>IF(N587="nulová",J587,0)</f>
        <v>0</v>
      </c>
      <c r="BJ587" s="18" t="s">
        <v>84</v>
      </c>
      <c r="BK587" s="181">
        <f>ROUND(I587*H587,3)</f>
        <v>0</v>
      </c>
      <c r="BL587" s="18" t="s">
        <v>468</v>
      </c>
      <c r="BM587" s="179" t="s">
        <v>1002</v>
      </c>
    </row>
    <row r="588" ht="11" customFormat="1" s="13">
      <c r="B588" s="182"/>
      <c r="D588" s="183" t="s">
        <v>191</v>
      </c>
      <c r="E588" s="184" t="s">
        <v>1</v>
      </c>
      <c r="F588" s="185" t="s">
        <v>536</v>
      </c>
      <c r="H588" s="186">
        <v>126</v>
      </c>
      <c r="I588" s="187"/>
      <c r="L588" s="182"/>
      <c r="M588" s="188"/>
      <c r="N588" s="189"/>
      <c r="O588" s="189"/>
      <c r="P588" s="189"/>
      <c r="Q588" s="189"/>
      <c r="R588" s="189"/>
      <c r="S588" s="189"/>
      <c r="T588" s="190"/>
      <c r="AT588" s="184" t="s">
        <v>191</v>
      </c>
      <c r="AU588" s="184" t="s">
        <v>84</v>
      </c>
      <c r="AV588" s="13" t="s">
        <v>84</v>
      </c>
      <c r="AW588" s="13" t="s">
        <v>28</v>
      </c>
      <c r="AX588" s="13" t="s">
        <v>72</v>
      </c>
      <c r="AY588" s="184" t="s">
        <v>182</v>
      </c>
    </row>
    <row r="589" ht="11" customFormat="1" s="14">
      <c r="B589" s="191"/>
      <c r="D589" s="183" t="s">
        <v>191</v>
      </c>
      <c r="E589" s="192" t="s">
        <v>1</v>
      </c>
      <c r="F589" s="193" t="s">
        <v>1003</v>
      </c>
      <c r="H589" s="194">
        <v>126</v>
      </c>
      <c r="I589" s="195"/>
      <c r="L589" s="191"/>
      <c r="M589" s="196"/>
      <c r="N589" s="197"/>
      <c r="O589" s="197"/>
      <c r="P589" s="197"/>
      <c r="Q589" s="197"/>
      <c r="R589" s="197"/>
      <c r="S589" s="197"/>
      <c r="T589" s="198"/>
      <c r="AT589" s="192" t="s">
        <v>191</v>
      </c>
      <c r="AU589" s="192" t="s">
        <v>84</v>
      </c>
      <c r="AV589" s="14" t="s">
        <v>89</v>
      </c>
      <c r="AW589" s="14" t="s">
        <v>28</v>
      </c>
      <c r="AX589" s="14" t="s">
        <v>72</v>
      </c>
      <c r="AY589" s="192" t="s">
        <v>182</v>
      </c>
    </row>
    <row r="590" ht="11" customFormat="1" s="13">
      <c r="B590" s="182"/>
      <c r="D590" s="183" t="s">
        <v>191</v>
      </c>
      <c r="E590" s="184" t="s">
        <v>1</v>
      </c>
      <c r="F590" s="185" t="s">
        <v>536</v>
      </c>
      <c r="H590" s="186">
        <v>126</v>
      </c>
      <c r="I590" s="187"/>
      <c r="L590" s="182"/>
      <c r="M590" s="188"/>
      <c r="N590" s="189"/>
      <c r="O590" s="189"/>
      <c r="P590" s="189"/>
      <c r="Q590" s="189"/>
      <c r="R590" s="189"/>
      <c r="S590" s="189"/>
      <c r="T590" s="190"/>
      <c r="AT590" s="184" t="s">
        <v>191</v>
      </c>
      <c r="AU590" s="184" t="s">
        <v>84</v>
      </c>
      <c r="AV590" s="13" t="s">
        <v>84</v>
      </c>
      <c r="AW590" s="13" t="s">
        <v>28</v>
      </c>
      <c r="AX590" s="13" t="s">
        <v>72</v>
      </c>
      <c r="AY590" s="184" t="s">
        <v>182</v>
      </c>
    </row>
    <row r="591" ht="11" customFormat="1" s="14">
      <c r="B591" s="191"/>
      <c r="D591" s="183" t="s">
        <v>191</v>
      </c>
      <c r="E591" s="192" t="s">
        <v>1</v>
      </c>
      <c r="F591" s="193" t="s">
        <v>1004</v>
      </c>
      <c r="H591" s="194">
        <v>126</v>
      </c>
      <c r="I591" s="195"/>
      <c r="L591" s="191"/>
      <c r="M591" s="196"/>
      <c r="N591" s="197"/>
      <c r="O591" s="197"/>
      <c r="P591" s="197"/>
      <c r="Q591" s="197"/>
      <c r="R591" s="197"/>
      <c r="S591" s="197"/>
      <c r="T591" s="198"/>
      <c r="AT591" s="192" t="s">
        <v>191</v>
      </c>
      <c r="AU591" s="192" t="s">
        <v>84</v>
      </c>
      <c r="AV591" s="14" t="s">
        <v>89</v>
      </c>
      <c r="AW591" s="14" t="s">
        <v>28</v>
      </c>
      <c r="AX591" s="14" t="s">
        <v>72</v>
      </c>
      <c r="AY591" s="192" t="s">
        <v>182</v>
      </c>
    </row>
    <row r="592" ht="11" customFormat="1" s="13">
      <c r="B592" s="182"/>
      <c r="D592" s="183" t="s">
        <v>191</v>
      </c>
      <c r="E592" s="184" t="s">
        <v>1</v>
      </c>
      <c r="F592" s="185" t="s">
        <v>536</v>
      </c>
      <c r="H592" s="186">
        <v>126</v>
      </c>
      <c r="I592" s="187"/>
      <c r="L592" s="182"/>
      <c r="M592" s="188"/>
      <c r="N592" s="189"/>
      <c r="O592" s="189"/>
      <c r="P592" s="189"/>
      <c r="Q592" s="189"/>
      <c r="R592" s="189"/>
      <c r="S592" s="189"/>
      <c r="T592" s="190"/>
      <c r="AT592" s="184" t="s">
        <v>191</v>
      </c>
      <c r="AU592" s="184" t="s">
        <v>84</v>
      </c>
      <c r="AV592" s="13" t="s">
        <v>84</v>
      </c>
      <c r="AW592" s="13" t="s">
        <v>28</v>
      </c>
      <c r="AX592" s="13" t="s">
        <v>72</v>
      </c>
      <c r="AY592" s="184" t="s">
        <v>182</v>
      </c>
    </row>
    <row r="593" ht="11" customFormat="1" s="14">
      <c r="B593" s="191"/>
      <c r="D593" s="183" t="s">
        <v>191</v>
      </c>
      <c r="E593" s="192" t="s">
        <v>1</v>
      </c>
      <c r="F593" s="193" t="s">
        <v>1005</v>
      </c>
      <c r="H593" s="194">
        <v>126</v>
      </c>
      <c r="I593" s="195"/>
      <c r="L593" s="191"/>
      <c r="M593" s="196"/>
      <c r="N593" s="197"/>
      <c r="O593" s="197"/>
      <c r="P593" s="197"/>
      <c r="Q593" s="197"/>
      <c r="R593" s="197"/>
      <c r="S593" s="197"/>
      <c r="T593" s="198"/>
      <c r="AT593" s="192" t="s">
        <v>191</v>
      </c>
      <c r="AU593" s="192" t="s">
        <v>84</v>
      </c>
      <c r="AV593" s="14" t="s">
        <v>89</v>
      </c>
      <c r="AW593" s="14" t="s">
        <v>28</v>
      </c>
      <c r="AX593" s="14" t="s">
        <v>72</v>
      </c>
      <c r="AY593" s="192" t="s">
        <v>182</v>
      </c>
    </row>
    <row r="594" ht="11" customFormat="1" s="13">
      <c r="B594" s="182"/>
      <c r="D594" s="183" t="s">
        <v>191</v>
      </c>
      <c r="E594" s="184" t="s">
        <v>1</v>
      </c>
      <c r="F594" s="185" t="s">
        <v>536</v>
      </c>
      <c r="H594" s="186">
        <v>126</v>
      </c>
      <c r="I594" s="187"/>
      <c r="L594" s="182"/>
      <c r="M594" s="188"/>
      <c r="N594" s="189"/>
      <c r="O594" s="189"/>
      <c r="P594" s="189"/>
      <c r="Q594" s="189"/>
      <c r="R594" s="189"/>
      <c r="S594" s="189"/>
      <c r="T594" s="190"/>
      <c r="AT594" s="184" t="s">
        <v>191</v>
      </c>
      <c r="AU594" s="184" t="s">
        <v>84</v>
      </c>
      <c r="AV594" s="13" t="s">
        <v>84</v>
      </c>
      <c r="AW594" s="13" t="s">
        <v>28</v>
      </c>
      <c r="AX594" s="13" t="s">
        <v>72</v>
      </c>
      <c r="AY594" s="184" t="s">
        <v>182</v>
      </c>
    </row>
    <row r="595" ht="11" customFormat="1" s="14">
      <c r="B595" s="191"/>
      <c r="D595" s="183" t="s">
        <v>191</v>
      </c>
      <c r="E595" s="192" t="s">
        <v>1</v>
      </c>
      <c r="F595" s="193" t="s">
        <v>1006</v>
      </c>
      <c r="H595" s="194">
        <v>126</v>
      </c>
      <c r="I595" s="195"/>
      <c r="L595" s="191"/>
      <c r="M595" s="196"/>
      <c r="N595" s="197"/>
      <c r="O595" s="197"/>
      <c r="P595" s="197"/>
      <c r="Q595" s="197"/>
      <c r="R595" s="197"/>
      <c r="S595" s="197"/>
      <c r="T595" s="198"/>
      <c r="AT595" s="192" t="s">
        <v>191</v>
      </c>
      <c r="AU595" s="192" t="s">
        <v>84</v>
      </c>
      <c r="AV595" s="14" t="s">
        <v>89</v>
      </c>
      <c r="AW595" s="14" t="s">
        <v>28</v>
      </c>
      <c r="AX595" s="14" t="s">
        <v>72</v>
      </c>
      <c r="AY595" s="192" t="s">
        <v>182</v>
      </c>
    </row>
    <row r="596" ht="11" customFormat="1" s="13">
      <c r="B596" s="182"/>
      <c r="D596" s="183" t="s">
        <v>191</v>
      </c>
      <c r="E596" s="184" t="s">
        <v>1</v>
      </c>
      <c r="F596" s="185" t="s">
        <v>536</v>
      </c>
      <c r="H596" s="186">
        <v>126</v>
      </c>
      <c r="I596" s="187"/>
      <c r="L596" s="182"/>
      <c r="M596" s="188"/>
      <c r="N596" s="189"/>
      <c r="O596" s="189"/>
      <c r="P596" s="189"/>
      <c r="Q596" s="189"/>
      <c r="R596" s="189"/>
      <c r="S596" s="189"/>
      <c r="T596" s="190"/>
      <c r="AT596" s="184" t="s">
        <v>191</v>
      </c>
      <c r="AU596" s="184" t="s">
        <v>84</v>
      </c>
      <c r="AV596" s="13" t="s">
        <v>84</v>
      </c>
      <c r="AW596" s="13" t="s">
        <v>28</v>
      </c>
      <c r="AX596" s="13" t="s">
        <v>72</v>
      </c>
      <c r="AY596" s="184" t="s">
        <v>182</v>
      </c>
    </row>
    <row r="597" ht="11" customFormat="1" s="14">
      <c r="B597" s="191"/>
      <c r="D597" s="183" t="s">
        <v>191</v>
      </c>
      <c r="E597" s="192" t="s">
        <v>1</v>
      </c>
      <c r="F597" s="193" t="s">
        <v>1007</v>
      </c>
      <c r="H597" s="194">
        <v>126</v>
      </c>
      <c r="I597" s="195"/>
      <c r="L597" s="191"/>
      <c r="M597" s="196"/>
      <c r="N597" s="197"/>
      <c r="O597" s="197"/>
      <c r="P597" s="197"/>
      <c r="Q597" s="197"/>
      <c r="R597" s="197"/>
      <c r="S597" s="197"/>
      <c r="T597" s="198"/>
      <c r="AT597" s="192" t="s">
        <v>191</v>
      </c>
      <c r="AU597" s="192" t="s">
        <v>84</v>
      </c>
      <c r="AV597" s="14" t="s">
        <v>89</v>
      </c>
      <c r="AW597" s="14" t="s">
        <v>28</v>
      </c>
      <c r="AX597" s="14" t="s">
        <v>72</v>
      </c>
      <c r="AY597" s="192" t="s">
        <v>182</v>
      </c>
    </row>
    <row r="598" ht="11" customFormat="1" s="13">
      <c r="B598" s="182"/>
      <c r="D598" s="183" t="s">
        <v>191</v>
      </c>
      <c r="E598" s="184" t="s">
        <v>1</v>
      </c>
      <c r="F598" s="185" t="s">
        <v>536</v>
      </c>
      <c r="H598" s="186">
        <v>126</v>
      </c>
      <c r="I598" s="187"/>
      <c r="L598" s="182"/>
      <c r="M598" s="188"/>
      <c r="N598" s="189"/>
      <c r="O598" s="189"/>
      <c r="P598" s="189"/>
      <c r="Q598" s="189"/>
      <c r="R598" s="189"/>
      <c r="S598" s="189"/>
      <c r="T598" s="190"/>
      <c r="AT598" s="184" t="s">
        <v>191</v>
      </c>
      <c r="AU598" s="184" t="s">
        <v>84</v>
      </c>
      <c r="AV598" s="13" t="s">
        <v>84</v>
      </c>
      <c r="AW598" s="13" t="s">
        <v>28</v>
      </c>
      <c r="AX598" s="13" t="s">
        <v>72</v>
      </c>
      <c r="AY598" s="184" t="s">
        <v>182</v>
      </c>
    </row>
    <row r="599" ht="11" customFormat="1" s="14">
      <c r="B599" s="191"/>
      <c r="D599" s="183" t="s">
        <v>191</v>
      </c>
      <c r="E599" s="192" t="s">
        <v>1</v>
      </c>
      <c r="F599" s="193" t="s">
        <v>1008</v>
      </c>
      <c r="H599" s="194">
        <v>126</v>
      </c>
      <c r="I599" s="195"/>
      <c r="L599" s="191"/>
      <c r="M599" s="196"/>
      <c r="N599" s="197"/>
      <c r="O599" s="197"/>
      <c r="P599" s="197"/>
      <c r="Q599" s="197"/>
      <c r="R599" s="197"/>
      <c r="S599" s="197"/>
      <c r="T599" s="198"/>
      <c r="AT599" s="192" t="s">
        <v>191</v>
      </c>
      <c r="AU599" s="192" t="s">
        <v>84</v>
      </c>
      <c r="AV599" s="14" t="s">
        <v>89</v>
      </c>
      <c r="AW599" s="14" t="s">
        <v>28</v>
      </c>
      <c r="AX599" s="14" t="s">
        <v>72</v>
      </c>
      <c r="AY599" s="192" t="s">
        <v>182</v>
      </c>
    </row>
    <row r="600" ht="11" customFormat="1" s="13">
      <c r="B600" s="182"/>
      <c r="D600" s="183" t="s">
        <v>191</v>
      </c>
      <c r="E600" s="184" t="s">
        <v>1</v>
      </c>
      <c r="F600" s="185" t="s">
        <v>536</v>
      </c>
      <c r="H600" s="186">
        <v>126</v>
      </c>
      <c r="I600" s="187"/>
      <c r="L600" s="182"/>
      <c r="M600" s="188"/>
      <c r="N600" s="189"/>
      <c r="O600" s="189"/>
      <c r="P600" s="189"/>
      <c r="Q600" s="189"/>
      <c r="R600" s="189"/>
      <c r="S600" s="189"/>
      <c r="T600" s="190"/>
      <c r="AT600" s="184" t="s">
        <v>191</v>
      </c>
      <c r="AU600" s="184" t="s">
        <v>84</v>
      </c>
      <c r="AV600" s="13" t="s">
        <v>84</v>
      </c>
      <c r="AW600" s="13" t="s">
        <v>28</v>
      </c>
      <c r="AX600" s="13" t="s">
        <v>72</v>
      </c>
      <c r="AY600" s="184" t="s">
        <v>182</v>
      </c>
    </row>
    <row r="601" ht="11" customFormat="1" s="14">
      <c r="B601" s="191"/>
      <c r="D601" s="183" t="s">
        <v>191</v>
      </c>
      <c r="E601" s="192" t="s">
        <v>1</v>
      </c>
      <c r="F601" s="193" t="s">
        <v>1009</v>
      </c>
      <c r="H601" s="194">
        <v>126</v>
      </c>
      <c r="I601" s="195"/>
      <c r="L601" s="191"/>
      <c r="M601" s="196"/>
      <c r="N601" s="197"/>
      <c r="O601" s="197"/>
      <c r="P601" s="197"/>
      <c r="Q601" s="197"/>
      <c r="R601" s="197"/>
      <c r="S601" s="197"/>
      <c r="T601" s="198"/>
      <c r="AT601" s="192" t="s">
        <v>191</v>
      </c>
      <c r="AU601" s="192" t="s">
        <v>84</v>
      </c>
      <c r="AV601" s="14" t="s">
        <v>89</v>
      </c>
      <c r="AW601" s="14" t="s">
        <v>28</v>
      </c>
      <c r="AX601" s="14" t="s">
        <v>72</v>
      </c>
      <c r="AY601" s="192" t="s">
        <v>182</v>
      </c>
    </row>
    <row r="602" ht="11" customFormat="1" s="13">
      <c r="B602" s="182"/>
      <c r="D602" s="183" t="s">
        <v>191</v>
      </c>
      <c r="E602" s="184" t="s">
        <v>1</v>
      </c>
      <c r="F602" s="185" t="s">
        <v>536</v>
      </c>
      <c r="H602" s="186">
        <v>126</v>
      </c>
      <c r="I602" s="187"/>
      <c r="L602" s="182"/>
      <c r="M602" s="188"/>
      <c r="N602" s="189"/>
      <c r="O602" s="189"/>
      <c r="P602" s="189"/>
      <c r="Q602" s="189"/>
      <c r="R602" s="189"/>
      <c r="S602" s="189"/>
      <c r="T602" s="190"/>
      <c r="AT602" s="184" t="s">
        <v>191</v>
      </c>
      <c r="AU602" s="184" t="s">
        <v>84</v>
      </c>
      <c r="AV602" s="13" t="s">
        <v>84</v>
      </c>
      <c r="AW602" s="13" t="s">
        <v>28</v>
      </c>
      <c r="AX602" s="13" t="s">
        <v>72</v>
      </c>
      <c r="AY602" s="184" t="s">
        <v>182</v>
      </c>
    </row>
    <row r="603" ht="11" customFormat="1" s="14">
      <c r="B603" s="191"/>
      <c r="D603" s="183" t="s">
        <v>191</v>
      </c>
      <c r="E603" s="192" t="s">
        <v>1</v>
      </c>
      <c r="F603" s="193" t="s">
        <v>1010</v>
      </c>
      <c r="H603" s="194">
        <v>126</v>
      </c>
      <c r="I603" s="195"/>
      <c r="L603" s="191"/>
      <c r="M603" s="196"/>
      <c r="N603" s="197"/>
      <c r="O603" s="197"/>
      <c r="P603" s="197"/>
      <c r="Q603" s="197"/>
      <c r="R603" s="197"/>
      <c r="S603" s="197"/>
      <c r="T603" s="198"/>
      <c r="AT603" s="192" t="s">
        <v>191</v>
      </c>
      <c r="AU603" s="192" t="s">
        <v>84</v>
      </c>
      <c r="AV603" s="14" t="s">
        <v>89</v>
      </c>
      <c r="AW603" s="14" t="s">
        <v>28</v>
      </c>
      <c r="AX603" s="14" t="s">
        <v>72</v>
      </c>
      <c r="AY603" s="192" t="s">
        <v>182</v>
      </c>
    </row>
    <row r="604" ht="11" customFormat="1" s="13">
      <c r="B604" s="182"/>
      <c r="D604" s="183" t="s">
        <v>191</v>
      </c>
      <c r="E604" s="184" t="s">
        <v>1</v>
      </c>
      <c r="F604" s="185" t="s">
        <v>545</v>
      </c>
      <c r="H604" s="186">
        <v>104.9</v>
      </c>
      <c r="I604" s="187"/>
      <c r="L604" s="182"/>
      <c r="M604" s="188"/>
      <c r="N604" s="189"/>
      <c r="O604" s="189"/>
      <c r="P604" s="189"/>
      <c r="Q604" s="189"/>
      <c r="R604" s="189"/>
      <c r="S604" s="189"/>
      <c r="T604" s="190"/>
      <c r="AT604" s="184" t="s">
        <v>191</v>
      </c>
      <c r="AU604" s="184" t="s">
        <v>84</v>
      </c>
      <c r="AV604" s="13" t="s">
        <v>84</v>
      </c>
      <c r="AW604" s="13" t="s">
        <v>28</v>
      </c>
      <c r="AX604" s="13" t="s">
        <v>72</v>
      </c>
      <c r="AY604" s="184" t="s">
        <v>182</v>
      </c>
    </row>
    <row r="605" ht="11" customFormat="1" s="14">
      <c r="B605" s="191"/>
      <c r="D605" s="183" t="s">
        <v>191</v>
      </c>
      <c r="E605" s="192" t="s">
        <v>1</v>
      </c>
      <c r="F605" s="193" t="s">
        <v>1011</v>
      </c>
      <c r="H605" s="194">
        <v>104.9</v>
      </c>
      <c r="I605" s="195"/>
      <c r="L605" s="191"/>
      <c r="M605" s="196"/>
      <c r="N605" s="197"/>
      <c r="O605" s="197"/>
      <c r="P605" s="197"/>
      <c r="Q605" s="197"/>
      <c r="R605" s="197"/>
      <c r="S605" s="197"/>
      <c r="T605" s="198"/>
      <c r="AT605" s="192" t="s">
        <v>191</v>
      </c>
      <c r="AU605" s="192" t="s">
        <v>84</v>
      </c>
      <c r="AV605" s="14" t="s">
        <v>89</v>
      </c>
      <c r="AW605" s="14" t="s">
        <v>28</v>
      </c>
      <c r="AX605" s="14" t="s">
        <v>72</v>
      </c>
      <c r="AY605" s="192" t="s">
        <v>182</v>
      </c>
    </row>
    <row r="606" ht="11" customFormat="1" s="13">
      <c r="B606" s="182"/>
      <c r="D606" s="183" t="s">
        <v>191</v>
      </c>
      <c r="E606" s="184" t="s">
        <v>1</v>
      </c>
      <c r="F606" s="185" t="s">
        <v>545</v>
      </c>
      <c r="H606" s="186">
        <v>104.9</v>
      </c>
      <c r="I606" s="187"/>
      <c r="L606" s="182"/>
      <c r="M606" s="188"/>
      <c r="N606" s="189"/>
      <c r="O606" s="189"/>
      <c r="P606" s="189"/>
      <c r="Q606" s="189"/>
      <c r="R606" s="189"/>
      <c r="S606" s="189"/>
      <c r="T606" s="190"/>
      <c r="AT606" s="184" t="s">
        <v>191</v>
      </c>
      <c r="AU606" s="184" t="s">
        <v>84</v>
      </c>
      <c r="AV606" s="13" t="s">
        <v>84</v>
      </c>
      <c r="AW606" s="13" t="s">
        <v>28</v>
      </c>
      <c r="AX606" s="13" t="s">
        <v>72</v>
      </c>
      <c r="AY606" s="184" t="s">
        <v>182</v>
      </c>
    </row>
    <row r="607" ht="11" customFormat="1" s="14">
      <c r="B607" s="191"/>
      <c r="D607" s="183" t="s">
        <v>191</v>
      </c>
      <c r="E607" s="192" t="s">
        <v>1</v>
      </c>
      <c r="F607" s="193" t="s">
        <v>1012</v>
      </c>
      <c r="H607" s="194">
        <v>104.9</v>
      </c>
      <c r="I607" s="195"/>
      <c r="L607" s="191"/>
      <c r="M607" s="196"/>
      <c r="N607" s="197"/>
      <c r="O607" s="197"/>
      <c r="P607" s="197"/>
      <c r="Q607" s="197"/>
      <c r="R607" s="197"/>
      <c r="S607" s="197"/>
      <c r="T607" s="198"/>
      <c r="AT607" s="192" t="s">
        <v>191</v>
      </c>
      <c r="AU607" s="192" t="s">
        <v>84</v>
      </c>
      <c r="AV607" s="14" t="s">
        <v>89</v>
      </c>
      <c r="AW607" s="14" t="s">
        <v>28</v>
      </c>
      <c r="AX607" s="14" t="s">
        <v>72</v>
      </c>
      <c r="AY607" s="192" t="s">
        <v>182</v>
      </c>
    </row>
    <row r="608" ht="11" customFormat="1" s="13">
      <c r="B608" s="182"/>
      <c r="D608" s="183" t="s">
        <v>191</v>
      </c>
      <c r="E608" s="184" t="s">
        <v>1</v>
      </c>
      <c r="F608" s="185" t="s">
        <v>545</v>
      </c>
      <c r="H608" s="186">
        <v>104.9</v>
      </c>
      <c r="I608" s="187"/>
      <c r="L608" s="182"/>
      <c r="M608" s="188"/>
      <c r="N608" s="189"/>
      <c r="O608" s="189"/>
      <c r="P608" s="189"/>
      <c r="Q608" s="189"/>
      <c r="R608" s="189"/>
      <c r="S608" s="189"/>
      <c r="T608" s="190"/>
      <c r="AT608" s="184" t="s">
        <v>191</v>
      </c>
      <c r="AU608" s="184" t="s">
        <v>84</v>
      </c>
      <c r="AV608" s="13" t="s">
        <v>84</v>
      </c>
      <c r="AW608" s="13" t="s">
        <v>28</v>
      </c>
      <c r="AX608" s="13" t="s">
        <v>72</v>
      </c>
      <c r="AY608" s="184" t="s">
        <v>182</v>
      </c>
    </row>
    <row r="609" ht="11" customFormat="1" s="14">
      <c r="B609" s="191"/>
      <c r="D609" s="183" t="s">
        <v>191</v>
      </c>
      <c r="E609" s="192" t="s">
        <v>1</v>
      </c>
      <c r="F609" s="193" t="s">
        <v>1013</v>
      </c>
      <c r="H609" s="194">
        <v>104.9</v>
      </c>
      <c r="I609" s="195"/>
      <c r="L609" s="191"/>
      <c r="M609" s="196"/>
      <c r="N609" s="197"/>
      <c r="O609" s="197"/>
      <c r="P609" s="197"/>
      <c r="Q609" s="197"/>
      <c r="R609" s="197"/>
      <c r="S609" s="197"/>
      <c r="T609" s="198"/>
      <c r="AT609" s="192" t="s">
        <v>191</v>
      </c>
      <c r="AU609" s="192" t="s">
        <v>84</v>
      </c>
      <c r="AV609" s="14" t="s">
        <v>89</v>
      </c>
      <c r="AW609" s="14" t="s">
        <v>28</v>
      </c>
      <c r="AX609" s="14" t="s">
        <v>72</v>
      </c>
      <c r="AY609" s="192" t="s">
        <v>182</v>
      </c>
    </row>
    <row r="610" ht="11" customFormat="1" s="15">
      <c r="B610" s="199"/>
      <c r="D610" s="183" t="s">
        <v>191</v>
      </c>
      <c r="E610" s="200" t="s">
        <v>1</v>
      </c>
      <c r="F610" s="201" t="s">
        <v>251</v>
      </c>
      <c r="H610" s="202">
        <v>1322.7000000000003</v>
      </c>
      <c r="I610" s="203"/>
      <c r="L610" s="199"/>
      <c r="M610" s="204"/>
      <c r="N610" s="205"/>
      <c r="O610" s="205"/>
      <c r="P610" s="205"/>
      <c r="Q610" s="205"/>
      <c r="R610" s="205"/>
      <c r="S610" s="205"/>
      <c r="T610" s="206"/>
      <c r="AT610" s="200" t="s">
        <v>191</v>
      </c>
      <c r="AU610" s="200" t="s">
        <v>84</v>
      </c>
      <c r="AV610" s="15" t="s">
        <v>189</v>
      </c>
      <c r="AW610" s="15" t="s">
        <v>28</v>
      </c>
      <c r="AX610" s="15" t="s">
        <v>79</v>
      </c>
      <c r="AY610" s="200" t="s">
        <v>182</v>
      </c>
    </row>
    <row r="611" customHeight="1" ht="21" customFormat="1" s="2">
      <c r="A611" s="33"/>
      <c r="B611" s="167"/>
      <c r="C611" s="168" t="s">
        <v>1014</v>
      </c>
      <c r="D611" s="168" t="s">
        <v>185</v>
      </c>
      <c r="E611" s="169" t="s">
        <v>1015</v>
      </c>
      <c r="F611" s="170" t="s">
        <v>1016</v>
      </c>
      <c r="G611" s="171" t="s">
        <v>895</v>
      </c>
      <c r="H611" s="173"/>
      <c r="I611" s="173"/>
      <c r="J611" s="172">
        <f>ROUND(I611*H611,3)</f>
        <v>0</v>
      </c>
      <c r="K611" s="174"/>
      <c r="L611" s="34"/>
      <c r="M611" s="175" t="s">
        <v>1</v>
      </c>
      <c r="N611" s="176" t="s">
        <v>38</v>
      </c>
      <c r="O611" s="59"/>
      <c r="P611" s="177">
        <f>O611*H611</f>
        <v>0</v>
      </c>
      <c r="Q611" s="177">
        <v>0</v>
      </c>
      <c r="R611" s="177">
        <f>Q611*H611</f>
        <v>0</v>
      </c>
      <c r="S611" s="177">
        <v>0</v>
      </c>
      <c r="T611" s="178">
        <f>S611*H611</f>
        <v>0</v>
      </c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R611" s="179" t="s">
        <v>468</v>
      </c>
      <c r="AT611" s="179" t="s">
        <v>185</v>
      </c>
      <c r="AU611" s="179" t="s">
        <v>84</v>
      </c>
      <c r="AY611" s="18" t="s">
        <v>182</v>
      </c>
      <c r="BE611" s="180">
        <f>IF(N611="základná",J611,0)</f>
        <v>0</v>
      </c>
      <c r="BF611" s="180">
        <f>IF(N611="znížená",J611,0)</f>
        <v>0</v>
      </c>
      <c r="BG611" s="180">
        <f>IF(N611="zákl. prenesená",J611,0)</f>
        <v>0</v>
      </c>
      <c r="BH611" s="180">
        <f>IF(N611="zníž. prenesená",J611,0)</f>
        <v>0</v>
      </c>
      <c r="BI611" s="180">
        <f>IF(N611="nulová",J611,0)</f>
        <v>0</v>
      </c>
      <c r="BJ611" s="18" t="s">
        <v>84</v>
      </c>
      <c r="BK611" s="181">
        <f>ROUND(I611*H611,3)</f>
        <v>0</v>
      </c>
      <c r="BL611" s="18" t="s">
        <v>468</v>
      </c>
      <c r="BM611" s="179" t="s">
        <v>1017</v>
      </c>
    </row>
    <row r="612" customHeight="1" ht="22" customFormat="1" s="12">
      <c r="B612" s="154"/>
      <c r="D612" s="155" t="s">
        <v>71</v>
      </c>
      <c r="E612" s="165" t="s">
        <v>1018</v>
      </c>
      <c r="F612" s="165" t="s">
        <v>1019</v>
      </c>
      <c r="I612" s="157"/>
      <c r="J612" s="166">
        <f>BK612</f>
        <v>0</v>
      </c>
      <c r="L612" s="154"/>
      <c r="M612" s="159"/>
      <c r="N612" s="160"/>
      <c r="O612" s="160"/>
      <c r="P612" s="161">
        <f>SUM(P613:P676)</f>
        <v>0</v>
      </c>
      <c r="Q612" s="160"/>
      <c r="R612" s="161">
        <f>SUM(R613:R676)</f>
        <v>11.664587440000002</v>
      </c>
      <c r="S612" s="160"/>
      <c r="T612" s="162">
        <f>SUM(T613:T676)</f>
        <v>0</v>
      </c>
      <c r="AR612" s="155" t="s">
        <v>84</v>
      </c>
      <c r="AT612" s="163" t="s">
        <v>71</v>
      </c>
      <c r="AU612" s="163" t="s">
        <v>79</v>
      </c>
      <c r="AY612" s="155" t="s">
        <v>182</v>
      </c>
      <c r="BK612" s="164">
        <f>SUM(BK613:BK676)</f>
        <v>0</v>
      </c>
    </row>
    <row r="613" customHeight="1" ht="21" customFormat="1" s="2">
      <c r="A613" s="33"/>
      <c r="B613" s="167"/>
      <c r="C613" s="168" t="s">
        <v>910</v>
      </c>
      <c r="D613" s="168" t="s">
        <v>185</v>
      </c>
      <c r="E613" s="169" t="s">
        <v>1020</v>
      </c>
      <c r="F613" s="170" t="s">
        <v>1021</v>
      </c>
      <c r="G613" s="171" t="s">
        <v>609</v>
      </c>
      <c r="H613" s="172">
        <v>64.5</v>
      </c>
      <c r="I613" s="173"/>
      <c r="J613" s="172">
        <f>ROUND(I613*H613,3)</f>
        <v>0</v>
      </c>
      <c r="K613" s="174"/>
      <c r="L613" s="34"/>
      <c r="M613" s="175" t="s">
        <v>1</v>
      </c>
      <c r="N613" s="176" t="s">
        <v>38</v>
      </c>
      <c r="O613" s="59"/>
      <c r="P613" s="177">
        <f>O613*H613</f>
        <v>0</v>
      </c>
      <c r="Q613" s="177">
        <v>8.9E-4</v>
      </c>
      <c r="R613" s="177">
        <f>Q613*H613</f>
        <v>5.7405E-2</v>
      </c>
      <c r="S613" s="177">
        <v>0</v>
      </c>
      <c r="T613" s="178">
        <f>S613*H613</f>
        <v>0</v>
      </c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R613" s="179" t="s">
        <v>468</v>
      </c>
      <c r="AT613" s="179" t="s">
        <v>185</v>
      </c>
      <c r="AU613" s="179" t="s">
        <v>84</v>
      </c>
      <c r="AY613" s="18" t="s">
        <v>182</v>
      </c>
      <c r="BE613" s="180">
        <f>IF(N613="základná",J613,0)</f>
        <v>0</v>
      </c>
      <c r="BF613" s="180">
        <f>IF(N613="znížená",J613,0)</f>
        <v>0</v>
      </c>
      <c r="BG613" s="180">
        <f>IF(N613="zákl. prenesená",J613,0)</f>
        <v>0</v>
      </c>
      <c r="BH613" s="180">
        <f>IF(N613="zníž. prenesená",J613,0)</f>
        <v>0</v>
      </c>
      <c r="BI613" s="180">
        <f>IF(N613="nulová",J613,0)</f>
        <v>0</v>
      </c>
      <c r="BJ613" s="18" t="s">
        <v>84</v>
      </c>
      <c r="BK613" s="181">
        <f>ROUND(I613*H613,3)</f>
        <v>0</v>
      </c>
      <c r="BL613" s="18" t="s">
        <v>468</v>
      </c>
      <c r="BM613" s="179" t="s">
        <v>1022</v>
      </c>
    </row>
    <row r="614" ht="11" customFormat="1" s="13">
      <c r="B614" s="182"/>
      <c r="D614" s="183" t="s">
        <v>191</v>
      </c>
      <c r="E614" s="184" t="s">
        <v>1</v>
      </c>
      <c r="F614" s="185" t="s">
        <v>1023</v>
      </c>
      <c r="H614" s="186">
        <v>64.5</v>
      </c>
      <c r="I614" s="187"/>
      <c r="L614" s="182"/>
      <c r="M614" s="188"/>
      <c r="N614" s="189"/>
      <c r="O614" s="189"/>
      <c r="P614" s="189"/>
      <c r="Q614" s="189"/>
      <c r="R614" s="189"/>
      <c r="S614" s="189"/>
      <c r="T614" s="190"/>
      <c r="AT614" s="184" t="s">
        <v>191</v>
      </c>
      <c r="AU614" s="184" t="s">
        <v>84</v>
      </c>
      <c r="AV614" s="13" t="s">
        <v>84</v>
      </c>
      <c r="AW614" s="13" t="s">
        <v>28</v>
      </c>
      <c r="AX614" s="13" t="s">
        <v>72</v>
      </c>
      <c r="AY614" s="184" t="s">
        <v>182</v>
      </c>
    </row>
    <row r="615" ht="11" customFormat="1" s="14">
      <c r="B615" s="191"/>
      <c r="D615" s="183" t="s">
        <v>191</v>
      </c>
      <c r="E615" s="192" t="s">
        <v>1</v>
      </c>
      <c r="F615" s="193" t="s">
        <v>1024</v>
      </c>
      <c r="H615" s="194">
        <v>64.5</v>
      </c>
      <c r="I615" s="195"/>
      <c r="L615" s="191"/>
      <c r="M615" s="196"/>
      <c r="N615" s="197"/>
      <c r="O615" s="197"/>
      <c r="P615" s="197"/>
      <c r="Q615" s="197"/>
      <c r="R615" s="197"/>
      <c r="S615" s="197"/>
      <c r="T615" s="198"/>
      <c r="AT615" s="192" t="s">
        <v>191</v>
      </c>
      <c r="AU615" s="192" t="s">
        <v>84</v>
      </c>
      <c r="AV615" s="14" t="s">
        <v>89</v>
      </c>
      <c r="AW615" s="14" t="s">
        <v>28</v>
      </c>
      <c r="AX615" s="14" t="s">
        <v>72</v>
      </c>
      <c r="AY615" s="192" t="s">
        <v>182</v>
      </c>
    </row>
    <row r="616" ht="11" customFormat="1" s="15">
      <c r="B616" s="199"/>
      <c r="D616" s="183" t="s">
        <v>191</v>
      </c>
      <c r="E616" s="200" t="s">
        <v>1</v>
      </c>
      <c r="F616" s="201" t="s">
        <v>251</v>
      </c>
      <c r="H616" s="202">
        <v>64.5</v>
      </c>
      <c r="I616" s="203"/>
      <c r="L616" s="199"/>
      <c r="M616" s="204"/>
      <c r="N616" s="205"/>
      <c r="O616" s="205"/>
      <c r="P616" s="205"/>
      <c r="Q616" s="205"/>
      <c r="R616" s="205"/>
      <c r="S616" s="205"/>
      <c r="T616" s="206"/>
      <c r="AT616" s="200" t="s">
        <v>191</v>
      </c>
      <c r="AU616" s="200" t="s">
        <v>84</v>
      </c>
      <c r="AV616" s="15" t="s">
        <v>189</v>
      </c>
      <c r="AW616" s="15" t="s">
        <v>28</v>
      </c>
      <c r="AX616" s="15" t="s">
        <v>79</v>
      </c>
      <c r="AY616" s="200" t="s">
        <v>182</v>
      </c>
    </row>
    <row r="617" customHeight="1" ht="16" customFormat="1" s="2">
      <c r="A617" s="33"/>
      <c r="B617" s="167"/>
      <c r="C617" s="217" t="s">
        <v>1025</v>
      </c>
      <c r="D617" s="217" t="s">
        <v>602</v>
      </c>
      <c r="E617" s="218" t="s">
        <v>1026</v>
      </c>
      <c r="F617" s="219" t="s">
        <v>1027</v>
      </c>
      <c r="G617" s="220" t="s">
        <v>305</v>
      </c>
      <c r="H617" s="221">
        <v>9.75</v>
      </c>
      <c r="I617" s="222"/>
      <c r="J617" s="221">
        <f>ROUND(I617*H617,3)</f>
        <v>0</v>
      </c>
      <c r="K617" s="223"/>
      <c r="L617" s="224"/>
      <c r="M617" s="225" t="s">
        <v>1</v>
      </c>
      <c r="N617" s="226" t="s">
        <v>38</v>
      </c>
      <c r="O617" s="59"/>
      <c r="P617" s="177">
        <f>O617*H617</f>
        <v>0</v>
      </c>
      <c r="Q617" s="177">
        <v>1.42E-2</v>
      </c>
      <c r="R617" s="177">
        <f>Q617*H617</f>
        <v>0.13845000000000002</v>
      </c>
      <c r="S617" s="177">
        <v>0</v>
      </c>
      <c r="T617" s="178">
        <f>S617*H617</f>
        <v>0</v>
      </c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R617" s="179" t="s">
        <v>620</v>
      </c>
      <c r="AT617" s="179" t="s">
        <v>602</v>
      </c>
      <c r="AU617" s="179" t="s">
        <v>84</v>
      </c>
      <c r="AY617" s="18" t="s">
        <v>182</v>
      </c>
      <c r="BE617" s="180">
        <f>IF(N617="základná",J617,0)</f>
        <v>0</v>
      </c>
      <c r="BF617" s="180">
        <f>IF(N617="znížená",J617,0)</f>
        <v>0</v>
      </c>
      <c r="BG617" s="180">
        <f>IF(N617="zákl. prenesená",J617,0)</f>
        <v>0</v>
      </c>
      <c r="BH617" s="180">
        <f>IF(N617="zníž. prenesená",J617,0)</f>
        <v>0</v>
      </c>
      <c r="BI617" s="180">
        <f>IF(N617="nulová",J617,0)</f>
        <v>0</v>
      </c>
      <c r="BJ617" s="18" t="s">
        <v>84</v>
      </c>
      <c r="BK617" s="181">
        <f>ROUND(I617*H617,3)</f>
        <v>0</v>
      </c>
      <c r="BL617" s="18" t="s">
        <v>468</v>
      </c>
      <c r="BM617" s="179" t="s">
        <v>1028</v>
      </c>
    </row>
    <row r="618" ht="11" customFormat="1" s="13">
      <c r="B618" s="182"/>
      <c r="D618" s="183" t="s">
        <v>191</v>
      </c>
      <c r="E618" s="184" t="s">
        <v>1</v>
      </c>
      <c r="F618" s="185" t="s">
        <v>1029</v>
      </c>
      <c r="H618" s="186">
        <v>6.5</v>
      </c>
      <c r="I618" s="187"/>
      <c r="L618" s="182"/>
      <c r="M618" s="188"/>
      <c r="N618" s="189"/>
      <c r="O618" s="189"/>
      <c r="P618" s="189"/>
      <c r="Q618" s="189"/>
      <c r="R618" s="189"/>
      <c r="S618" s="189"/>
      <c r="T618" s="190"/>
      <c r="AT618" s="184" t="s">
        <v>191</v>
      </c>
      <c r="AU618" s="184" t="s">
        <v>84</v>
      </c>
      <c r="AV618" s="13" t="s">
        <v>84</v>
      </c>
      <c r="AW618" s="13" t="s">
        <v>28</v>
      </c>
      <c r="AX618" s="13" t="s">
        <v>72</v>
      </c>
      <c r="AY618" s="184" t="s">
        <v>182</v>
      </c>
    </row>
    <row r="619" ht="11" customFormat="1" s="14">
      <c r="B619" s="191"/>
      <c r="D619" s="183" t="s">
        <v>191</v>
      </c>
      <c r="E619" s="192" t="s">
        <v>1</v>
      </c>
      <c r="F619" s="193" t="s">
        <v>250</v>
      </c>
      <c r="H619" s="194">
        <v>6.5</v>
      </c>
      <c r="I619" s="195"/>
      <c r="L619" s="191"/>
      <c r="M619" s="196"/>
      <c r="N619" s="197"/>
      <c r="O619" s="197"/>
      <c r="P619" s="197"/>
      <c r="Q619" s="197"/>
      <c r="R619" s="197"/>
      <c r="S619" s="197"/>
      <c r="T619" s="198"/>
      <c r="AT619" s="192" t="s">
        <v>191</v>
      </c>
      <c r="AU619" s="192" t="s">
        <v>84</v>
      </c>
      <c r="AV619" s="14" t="s">
        <v>89</v>
      </c>
      <c r="AW619" s="14" t="s">
        <v>28</v>
      </c>
      <c r="AX619" s="14" t="s">
        <v>72</v>
      </c>
      <c r="AY619" s="192" t="s">
        <v>182</v>
      </c>
    </row>
    <row r="620" ht="11" customFormat="1" s="15">
      <c r="B620" s="199"/>
      <c r="D620" s="183" t="s">
        <v>191</v>
      </c>
      <c r="E620" s="200" t="s">
        <v>1</v>
      </c>
      <c r="F620" s="201" t="s">
        <v>251</v>
      </c>
      <c r="H620" s="202">
        <v>6.5</v>
      </c>
      <c r="I620" s="203"/>
      <c r="L620" s="199"/>
      <c r="M620" s="204"/>
      <c r="N620" s="205"/>
      <c r="O620" s="205"/>
      <c r="P620" s="205"/>
      <c r="Q620" s="205"/>
      <c r="R620" s="205"/>
      <c r="S620" s="205"/>
      <c r="T620" s="206"/>
      <c r="AT620" s="200" t="s">
        <v>191</v>
      </c>
      <c r="AU620" s="200" t="s">
        <v>84</v>
      </c>
      <c r="AV620" s="15" t="s">
        <v>189</v>
      </c>
      <c r="AW620" s="15" t="s">
        <v>28</v>
      </c>
      <c r="AX620" s="15" t="s">
        <v>79</v>
      </c>
      <c r="AY620" s="200" t="s">
        <v>182</v>
      </c>
    </row>
    <row r="621" ht="11" customFormat="1" s="13">
      <c r="B621" s="182"/>
      <c r="D621" s="183" t="s">
        <v>191</v>
      </c>
      <c r="F621" s="185" t="s">
        <v>1030</v>
      </c>
      <c r="H621" s="186">
        <v>9.75</v>
      </c>
      <c r="I621" s="187"/>
      <c r="L621" s="182"/>
      <c r="M621" s="188"/>
      <c r="N621" s="189"/>
      <c r="O621" s="189"/>
      <c r="P621" s="189"/>
      <c r="Q621" s="189"/>
      <c r="R621" s="189"/>
      <c r="S621" s="189"/>
      <c r="T621" s="190"/>
      <c r="AT621" s="184" t="s">
        <v>191</v>
      </c>
      <c r="AU621" s="184" t="s">
        <v>84</v>
      </c>
      <c r="AV621" s="13" t="s">
        <v>84</v>
      </c>
      <c r="AW621" s="13" t="s">
        <v>3</v>
      </c>
      <c r="AX621" s="13" t="s">
        <v>79</v>
      </c>
      <c r="AY621" s="184" t="s">
        <v>182</v>
      </c>
    </row>
    <row r="622" customHeight="1" ht="44" customFormat="1" s="2">
      <c r="A622" s="33"/>
      <c r="B622" s="167"/>
      <c r="C622" s="168" t="s">
        <v>1031</v>
      </c>
      <c r="D622" s="168" t="s">
        <v>185</v>
      </c>
      <c r="E622" s="169" t="s">
        <v>1032</v>
      </c>
      <c r="F622" s="170" t="s">
        <v>1033</v>
      </c>
      <c r="G622" s="171" t="s">
        <v>305</v>
      </c>
      <c r="H622" s="172">
        <v>29.69</v>
      </c>
      <c r="I622" s="173"/>
      <c r="J622" s="172">
        <f>ROUND(I622*H622,3)</f>
        <v>0</v>
      </c>
      <c r="K622" s="174"/>
      <c r="L622" s="34"/>
      <c r="M622" s="175" t="s">
        <v>1</v>
      </c>
      <c r="N622" s="176" t="s">
        <v>38</v>
      </c>
      <c r="O622" s="59"/>
      <c r="P622" s="177">
        <f>O622*H622</f>
        <v>0</v>
      </c>
      <c r="Q622" s="177">
        <v>3.65E-3</v>
      </c>
      <c r="R622" s="177">
        <f>Q622*H622</f>
        <v>0.1083685</v>
      </c>
      <c r="S622" s="177">
        <v>0</v>
      </c>
      <c r="T622" s="178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79" t="s">
        <v>468</v>
      </c>
      <c r="AT622" s="179" t="s">
        <v>185</v>
      </c>
      <c r="AU622" s="179" t="s">
        <v>84</v>
      </c>
      <c r="AY622" s="18" t="s">
        <v>182</v>
      </c>
      <c r="BE622" s="180">
        <f>IF(N622="základná",J622,0)</f>
        <v>0</v>
      </c>
      <c r="BF622" s="180">
        <f>IF(N622="znížená",J622,0)</f>
        <v>0</v>
      </c>
      <c r="BG622" s="180">
        <f>IF(N622="zákl. prenesená",J622,0)</f>
        <v>0</v>
      </c>
      <c r="BH622" s="180">
        <f>IF(N622="zníž. prenesená",J622,0)</f>
        <v>0</v>
      </c>
      <c r="BI622" s="180">
        <f>IF(N622="nulová",J622,0)</f>
        <v>0</v>
      </c>
      <c r="BJ622" s="18" t="s">
        <v>84</v>
      </c>
      <c r="BK622" s="181">
        <f>ROUND(I622*H622,3)</f>
        <v>0</v>
      </c>
      <c r="BL622" s="18" t="s">
        <v>468</v>
      </c>
      <c r="BM622" s="179" t="s">
        <v>1034</v>
      </c>
    </row>
    <row r="623" ht="11" customFormat="1" s="13">
      <c r="B623" s="182"/>
      <c r="D623" s="183" t="s">
        <v>191</v>
      </c>
      <c r="E623" s="184" t="s">
        <v>1</v>
      </c>
      <c r="F623" s="185" t="s">
        <v>793</v>
      </c>
      <c r="H623" s="186">
        <v>1.93</v>
      </c>
      <c r="I623" s="187"/>
      <c r="L623" s="182"/>
      <c r="M623" s="188"/>
      <c r="N623" s="189"/>
      <c r="O623" s="189"/>
      <c r="P623" s="189"/>
      <c r="Q623" s="189"/>
      <c r="R623" s="189"/>
      <c r="S623" s="189"/>
      <c r="T623" s="190"/>
      <c r="AT623" s="184" t="s">
        <v>191</v>
      </c>
      <c r="AU623" s="184" t="s">
        <v>84</v>
      </c>
      <c r="AV623" s="13" t="s">
        <v>84</v>
      </c>
      <c r="AW623" s="13" t="s">
        <v>28</v>
      </c>
      <c r="AX623" s="13" t="s">
        <v>72</v>
      </c>
      <c r="AY623" s="184" t="s">
        <v>182</v>
      </c>
    </row>
    <row r="624" ht="11" customFormat="1" s="14">
      <c r="B624" s="191"/>
      <c r="D624" s="183" t="s">
        <v>191</v>
      </c>
      <c r="E624" s="192" t="s">
        <v>1</v>
      </c>
      <c r="F624" s="193" t="s">
        <v>794</v>
      </c>
      <c r="H624" s="194">
        <v>1.93</v>
      </c>
      <c r="I624" s="195"/>
      <c r="L624" s="191"/>
      <c r="M624" s="196"/>
      <c r="N624" s="197"/>
      <c r="O624" s="197"/>
      <c r="P624" s="197"/>
      <c r="Q624" s="197"/>
      <c r="R624" s="197"/>
      <c r="S624" s="197"/>
      <c r="T624" s="198"/>
      <c r="AT624" s="192" t="s">
        <v>191</v>
      </c>
      <c r="AU624" s="192" t="s">
        <v>84</v>
      </c>
      <c r="AV624" s="14" t="s">
        <v>89</v>
      </c>
      <c r="AW624" s="14" t="s">
        <v>28</v>
      </c>
      <c r="AX624" s="14" t="s">
        <v>72</v>
      </c>
      <c r="AY624" s="192" t="s">
        <v>182</v>
      </c>
    </row>
    <row r="625" ht="11" customFormat="1" s="13">
      <c r="B625" s="182"/>
      <c r="D625" s="183" t="s">
        <v>191</v>
      </c>
      <c r="E625" s="184" t="s">
        <v>1</v>
      </c>
      <c r="F625" s="185" t="s">
        <v>793</v>
      </c>
      <c r="H625" s="186">
        <v>1.93</v>
      </c>
      <c r="I625" s="187"/>
      <c r="L625" s="182"/>
      <c r="M625" s="188"/>
      <c r="N625" s="189"/>
      <c r="O625" s="189"/>
      <c r="P625" s="189"/>
      <c r="Q625" s="189"/>
      <c r="R625" s="189"/>
      <c r="S625" s="189"/>
      <c r="T625" s="190"/>
      <c r="AT625" s="184" t="s">
        <v>191</v>
      </c>
      <c r="AU625" s="184" t="s">
        <v>84</v>
      </c>
      <c r="AV625" s="13" t="s">
        <v>84</v>
      </c>
      <c r="AW625" s="13" t="s">
        <v>28</v>
      </c>
      <c r="AX625" s="13" t="s">
        <v>72</v>
      </c>
      <c r="AY625" s="184" t="s">
        <v>182</v>
      </c>
    </row>
    <row r="626" ht="11" customFormat="1" s="14">
      <c r="B626" s="191"/>
      <c r="D626" s="183" t="s">
        <v>191</v>
      </c>
      <c r="E626" s="192" t="s">
        <v>1</v>
      </c>
      <c r="F626" s="193" t="s">
        <v>797</v>
      </c>
      <c r="H626" s="194">
        <v>1.93</v>
      </c>
      <c r="I626" s="195"/>
      <c r="L626" s="191"/>
      <c r="M626" s="196"/>
      <c r="N626" s="197"/>
      <c r="O626" s="197"/>
      <c r="P626" s="197"/>
      <c r="Q626" s="197"/>
      <c r="R626" s="197"/>
      <c r="S626" s="197"/>
      <c r="T626" s="198"/>
      <c r="AT626" s="192" t="s">
        <v>191</v>
      </c>
      <c r="AU626" s="192" t="s">
        <v>84</v>
      </c>
      <c r="AV626" s="14" t="s">
        <v>89</v>
      </c>
      <c r="AW626" s="14" t="s">
        <v>28</v>
      </c>
      <c r="AX626" s="14" t="s">
        <v>72</v>
      </c>
      <c r="AY626" s="192" t="s">
        <v>182</v>
      </c>
    </row>
    <row r="627" ht="11" customFormat="1" s="13">
      <c r="B627" s="182"/>
      <c r="D627" s="183" t="s">
        <v>191</v>
      </c>
      <c r="E627" s="184" t="s">
        <v>1</v>
      </c>
      <c r="F627" s="185" t="s">
        <v>793</v>
      </c>
      <c r="H627" s="186">
        <v>1.93</v>
      </c>
      <c r="I627" s="187"/>
      <c r="L627" s="182"/>
      <c r="M627" s="188"/>
      <c r="N627" s="189"/>
      <c r="O627" s="189"/>
      <c r="P627" s="189"/>
      <c r="Q627" s="189"/>
      <c r="R627" s="189"/>
      <c r="S627" s="189"/>
      <c r="T627" s="190"/>
      <c r="AT627" s="184" t="s">
        <v>191</v>
      </c>
      <c r="AU627" s="184" t="s">
        <v>84</v>
      </c>
      <c r="AV627" s="13" t="s">
        <v>84</v>
      </c>
      <c r="AW627" s="13" t="s">
        <v>28</v>
      </c>
      <c r="AX627" s="13" t="s">
        <v>72</v>
      </c>
      <c r="AY627" s="184" t="s">
        <v>182</v>
      </c>
    </row>
    <row r="628" ht="11" customFormat="1" s="14">
      <c r="B628" s="191"/>
      <c r="D628" s="183" t="s">
        <v>191</v>
      </c>
      <c r="E628" s="192" t="s">
        <v>1</v>
      </c>
      <c r="F628" s="193" t="s">
        <v>799</v>
      </c>
      <c r="H628" s="194">
        <v>1.93</v>
      </c>
      <c r="I628" s="195"/>
      <c r="L628" s="191"/>
      <c r="M628" s="196"/>
      <c r="N628" s="197"/>
      <c r="O628" s="197"/>
      <c r="P628" s="197"/>
      <c r="Q628" s="197"/>
      <c r="R628" s="197"/>
      <c r="S628" s="197"/>
      <c r="T628" s="198"/>
      <c r="AT628" s="192" t="s">
        <v>191</v>
      </c>
      <c r="AU628" s="192" t="s">
        <v>84</v>
      </c>
      <c r="AV628" s="14" t="s">
        <v>89</v>
      </c>
      <c r="AW628" s="14" t="s">
        <v>28</v>
      </c>
      <c r="AX628" s="14" t="s">
        <v>72</v>
      </c>
      <c r="AY628" s="192" t="s">
        <v>182</v>
      </c>
    </row>
    <row r="629" ht="11" customFormat="1" s="13">
      <c r="B629" s="182"/>
      <c r="D629" s="183" t="s">
        <v>191</v>
      </c>
      <c r="E629" s="184" t="s">
        <v>1</v>
      </c>
      <c r="F629" s="185" t="s">
        <v>793</v>
      </c>
      <c r="H629" s="186">
        <v>1.93</v>
      </c>
      <c r="I629" s="187"/>
      <c r="L629" s="182"/>
      <c r="M629" s="188"/>
      <c r="N629" s="189"/>
      <c r="O629" s="189"/>
      <c r="P629" s="189"/>
      <c r="Q629" s="189"/>
      <c r="R629" s="189"/>
      <c r="S629" s="189"/>
      <c r="T629" s="190"/>
      <c r="AT629" s="184" t="s">
        <v>191</v>
      </c>
      <c r="AU629" s="184" t="s">
        <v>84</v>
      </c>
      <c r="AV629" s="13" t="s">
        <v>84</v>
      </c>
      <c r="AW629" s="13" t="s">
        <v>28</v>
      </c>
      <c r="AX629" s="13" t="s">
        <v>72</v>
      </c>
      <c r="AY629" s="184" t="s">
        <v>182</v>
      </c>
    </row>
    <row r="630" ht="11" customFormat="1" s="14">
      <c r="B630" s="191"/>
      <c r="D630" s="183" t="s">
        <v>191</v>
      </c>
      <c r="E630" s="192" t="s">
        <v>1</v>
      </c>
      <c r="F630" s="193" t="s">
        <v>802</v>
      </c>
      <c r="H630" s="194">
        <v>1.93</v>
      </c>
      <c r="I630" s="195"/>
      <c r="L630" s="191"/>
      <c r="M630" s="196"/>
      <c r="N630" s="197"/>
      <c r="O630" s="197"/>
      <c r="P630" s="197"/>
      <c r="Q630" s="197"/>
      <c r="R630" s="197"/>
      <c r="S630" s="197"/>
      <c r="T630" s="198"/>
      <c r="AT630" s="192" t="s">
        <v>191</v>
      </c>
      <c r="AU630" s="192" t="s">
        <v>84</v>
      </c>
      <c r="AV630" s="14" t="s">
        <v>89</v>
      </c>
      <c r="AW630" s="14" t="s">
        <v>28</v>
      </c>
      <c r="AX630" s="14" t="s">
        <v>72</v>
      </c>
      <c r="AY630" s="192" t="s">
        <v>182</v>
      </c>
    </row>
    <row r="631" ht="11" customFormat="1" s="13">
      <c r="B631" s="182"/>
      <c r="D631" s="183" t="s">
        <v>191</v>
      </c>
      <c r="E631" s="184" t="s">
        <v>1</v>
      </c>
      <c r="F631" s="185" t="s">
        <v>793</v>
      </c>
      <c r="H631" s="186">
        <v>1.93</v>
      </c>
      <c r="I631" s="187"/>
      <c r="L631" s="182"/>
      <c r="M631" s="188"/>
      <c r="N631" s="189"/>
      <c r="O631" s="189"/>
      <c r="P631" s="189"/>
      <c r="Q631" s="189"/>
      <c r="R631" s="189"/>
      <c r="S631" s="189"/>
      <c r="T631" s="190"/>
      <c r="AT631" s="184" t="s">
        <v>191</v>
      </c>
      <c r="AU631" s="184" t="s">
        <v>84</v>
      </c>
      <c r="AV631" s="13" t="s">
        <v>84</v>
      </c>
      <c r="AW631" s="13" t="s">
        <v>28</v>
      </c>
      <c r="AX631" s="13" t="s">
        <v>72</v>
      </c>
      <c r="AY631" s="184" t="s">
        <v>182</v>
      </c>
    </row>
    <row r="632" ht="11" customFormat="1" s="14">
      <c r="B632" s="191"/>
      <c r="D632" s="183" t="s">
        <v>191</v>
      </c>
      <c r="E632" s="192" t="s">
        <v>1</v>
      </c>
      <c r="F632" s="193" t="s">
        <v>805</v>
      </c>
      <c r="H632" s="194">
        <v>1.93</v>
      </c>
      <c r="I632" s="195"/>
      <c r="L632" s="191"/>
      <c r="M632" s="196"/>
      <c r="N632" s="197"/>
      <c r="O632" s="197"/>
      <c r="P632" s="197"/>
      <c r="Q632" s="197"/>
      <c r="R632" s="197"/>
      <c r="S632" s="197"/>
      <c r="T632" s="198"/>
      <c r="AT632" s="192" t="s">
        <v>191</v>
      </c>
      <c r="AU632" s="192" t="s">
        <v>84</v>
      </c>
      <c r="AV632" s="14" t="s">
        <v>89</v>
      </c>
      <c r="AW632" s="14" t="s">
        <v>28</v>
      </c>
      <c r="AX632" s="14" t="s">
        <v>72</v>
      </c>
      <c r="AY632" s="192" t="s">
        <v>182</v>
      </c>
    </row>
    <row r="633" ht="11" customFormat="1" s="13">
      <c r="B633" s="182"/>
      <c r="D633" s="183" t="s">
        <v>191</v>
      </c>
      <c r="E633" s="184" t="s">
        <v>1</v>
      </c>
      <c r="F633" s="185" t="s">
        <v>793</v>
      </c>
      <c r="H633" s="186">
        <v>1.93</v>
      </c>
      <c r="I633" s="187"/>
      <c r="L633" s="182"/>
      <c r="M633" s="188"/>
      <c r="N633" s="189"/>
      <c r="O633" s="189"/>
      <c r="P633" s="189"/>
      <c r="Q633" s="189"/>
      <c r="R633" s="189"/>
      <c r="S633" s="189"/>
      <c r="T633" s="190"/>
      <c r="AT633" s="184" t="s">
        <v>191</v>
      </c>
      <c r="AU633" s="184" t="s">
        <v>84</v>
      </c>
      <c r="AV633" s="13" t="s">
        <v>84</v>
      </c>
      <c r="AW633" s="13" t="s">
        <v>28</v>
      </c>
      <c r="AX633" s="13" t="s">
        <v>72</v>
      </c>
      <c r="AY633" s="184" t="s">
        <v>182</v>
      </c>
    </row>
    <row r="634" ht="11" customFormat="1" s="14">
      <c r="B634" s="191"/>
      <c r="D634" s="183" t="s">
        <v>191</v>
      </c>
      <c r="E634" s="192" t="s">
        <v>1</v>
      </c>
      <c r="F634" s="193" t="s">
        <v>808</v>
      </c>
      <c r="H634" s="194">
        <v>1.93</v>
      </c>
      <c r="I634" s="195"/>
      <c r="L634" s="191"/>
      <c r="M634" s="196"/>
      <c r="N634" s="197"/>
      <c r="O634" s="197"/>
      <c r="P634" s="197"/>
      <c r="Q634" s="197"/>
      <c r="R634" s="197"/>
      <c r="S634" s="197"/>
      <c r="T634" s="198"/>
      <c r="AT634" s="192" t="s">
        <v>191</v>
      </c>
      <c r="AU634" s="192" t="s">
        <v>84</v>
      </c>
      <c r="AV634" s="14" t="s">
        <v>89</v>
      </c>
      <c r="AW634" s="14" t="s">
        <v>28</v>
      </c>
      <c r="AX634" s="14" t="s">
        <v>72</v>
      </c>
      <c r="AY634" s="192" t="s">
        <v>182</v>
      </c>
    </row>
    <row r="635" ht="11" customFormat="1" s="13">
      <c r="B635" s="182"/>
      <c r="D635" s="183" t="s">
        <v>191</v>
      </c>
      <c r="E635" s="184" t="s">
        <v>1</v>
      </c>
      <c r="F635" s="185" t="s">
        <v>793</v>
      </c>
      <c r="H635" s="186">
        <v>1.93</v>
      </c>
      <c r="I635" s="187"/>
      <c r="L635" s="182"/>
      <c r="M635" s="188"/>
      <c r="N635" s="189"/>
      <c r="O635" s="189"/>
      <c r="P635" s="189"/>
      <c r="Q635" s="189"/>
      <c r="R635" s="189"/>
      <c r="S635" s="189"/>
      <c r="T635" s="190"/>
      <c r="AT635" s="184" t="s">
        <v>191</v>
      </c>
      <c r="AU635" s="184" t="s">
        <v>84</v>
      </c>
      <c r="AV635" s="13" t="s">
        <v>84</v>
      </c>
      <c r="AW635" s="13" t="s">
        <v>28</v>
      </c>
      <c r="AX635" s="13" t="s">
        <v>72</v>
      </c>
      <c r="AY635" s="184" t="s">
        <v>182</v>
      </c>
    </row>
    <row r="636" ht="11" customFormat="1" s="14">
      <c r="B636" s="191"/>
      <c r="D636" s="183" t="s">
        <v>191</v>
      </c>
      <c r="E636" s="192" t="s">
        <v>1</v>
      </c>
      <c r="F636" s="193" t="s">
        <v>811</v>
      </c>
      <c r="H636" s="194">
        <v>1.93</v>
      </c>
      <c r="I636" s="195"/>
      <c r="L636" s="191"/>
      <c r="M636" s="196"/>
      <c r="N636" s="197"/>
      <c r="O636" s="197"/>
      <c r="P636" s="197"/>
      <c r="Q636" s="197"/>
      <c r="R636" s="197"/>
      <c r="S636" s="197"/>
      <c r="T636" s="198"/>
      <c r="AT636" s="192" t="s">
        <v>191</v>
      </c>
      <c r="AU636" s="192" t="s">
        <v>84</v>
      </c>
      <c r="AV636" s="14" t="s">
        <v>89</v>
      </c>
      <c r="AW636" s="14" t="s">
        <v>28</v>
      </c>
      <c r="AX636" s="14" t="s">
        <v>72</v>
      </c>
      <c r="AY636" s="192" t="s">
        <v>182</v>
      </c>
    </row>
    <row r="637" ht="11" customFormat="1" s="13">
      <c r="B637" s="182"/>
      <c r="D637" s="183" t="s">
        <v>191</v>
      </c>
      <c r="E637" s="184" t="s">
        <v>1</v>
      </c>
      <c r="F637" s="185" t="s">
        <v>793</v>
      </c>
      <c r="H637" s="186">
        <v>1.93</v>
      </c>
      <c r="I637" s="187"/>
      <c r="L637" s="182"/>
      <c r="M637" s="188"/>
      <c r="N637" s="189"/>
      <c r="O637" s="189"/>
      <c r="P637" s="189"/>
      <c r="Q637" s="189"/>
      <c r="R637" s="189"/>
      <c r="S637" s="189"/>
      <c r="T637" s="190"/>
      <c r="AT637" s="184" t="s">
        <v>191</v>
      </c>
      <c r="AU637" s="184" t="s">
        <v>84</v>
      </c>
      <c r="AV637" s="13" t="s">
        <v>84</v>
      </c>
      <c r="AW637" s="13" t="s">
        <v>28</v>
      </c>
      <c r="AX637" s="13" t="s">
        <v>72</v>
      </c>
      <c r="AY637" s="184" t="s">
        <v>182</v>
      </c>
    </row>
    <row r="638" ht="11" customFormat="1" s="14">
      <c r="B638" s="191"/>
      <c r="D638" s="183" t="s">
        <v>191</v>
      </c>
      <c r="E638" s="192" t="s">
        <v>1</v>
      </c>
      <c r="F638" s="193" t="s">
        <v>814</v>
      </c>
      <c r="H638" s="194">
        <v>1.93</v>
      </c>
      <c r="I638" s="195"/>
      <c r="L638" s="191"/>
      <c r="M638" s="196"/>
      <c r="N638" s="197"/>
      <c r="O638" s="197"/>
      <c r="P638" s="197"/>
      <c r="Q638" s="197"/>
      <c r="R638" s="197"/>
      <c r="S638" s="197"/>
      <c r="T638" s="198"/>
      <c r="AT638" s="192" t="s">
        <v>191</v>
      </c>
      <c r="AU638" s="192" t="s">
        <v>84</v>
      </c>
      <c r="AV638" s="14" t="s">
        <v>89</v>
      </c>
      <c r="AW638" s="14" t="s">
        <v>28</v>
      </c>
      <c r="AX638" s="14" t="s">
        <v>72</v>
      </c>
      <c r="AY638" s="192" t="s">
        <v>182</v>
      </c>
    </row>
    <row r="639" ht="11" customFormat="1" s="13">
      <c r="B639" s="182"/>
      <c r="D639" s="183" t="s">
        <v>191</v>
      </c>
      <c r="E639" s="184" t="s">
        <v>1</v>
      </c>
      <c r="F639" s="185" t="s">
        <v>817</v>
      </c>
      <c r="H639" s="186">
        <v>3.95</v>
      </c>
      <c r="I639" s="187"/>
      <c r="L639" s="182"/>
      <c r="M639" s="188"/>
      <c r="N639" s="189"/>
      <c r="O639" s="189"/>
      <c r="P639" s="189"/>
      <c r="Q639" s="189"/>
      <c r="R639" s="189"/>
      <c r="S639" s="189"/>
      <c r="T639" s="190"/>
      <c r="AT639" s="184" t="s">
        <v>191</v>
      </c>
      <c r="AU639" s="184" t="s">
        <v>84</v>
      </c>
      <c r="AV639" s="13" t="s">
        <v>84</v>
      </c>
      <c r="AW639" s="13" t="s">
        <v>28</v>
      </c>
      <c r="AX639" s="13" t="s">
        <v>72</v>
      </c>
      <c r="AY639" s="184" t="s">
        <v>182</v>
      </c>
    </row>
    <row r="640" ht="11" customFormat="1" s="14">
      <c r="B640" s="191"/>
      <c r="D640" s="183" t="s">
        <v>191</v>
      </c>
      <c r="E640" s="192" t="s">
        <v>1</v>
      </c>
      <c r="F640" s="193" t="s">
        <v>1035</v>
      </c>
      <c r="H640" s="194">
        <v>3.95</v>
      </c>
      <c r="I640" s="195"/>
      <c r="L640" s="191"/>
      <c r="M640" s="196"/>
      <c r="N640" s="197"/>
      <c r="O640" s="197"/>
      <c r="P640" s="197"/>
      <c r="Q640" s="197"/>
      <c r="R640" s="197"/>
      <c r="S640" s="197"/>
      <c r="T640" s="198"/>
      <c r="AT640" s="192" t="s">
        <v>191</v>
      </c>
      <c r="AU640" s="192" t="s">
        <v>84</v>
      </c>
      <c r="AV640" s="14" t="s">
        <v>89</v>
      </c>
      <c r="AW640" s="14" t="s">
        <v>28</v>
      </c>
      <c r="AX640" s="14" t="s">
        <v>72</v>
      </c>
      <c r="AY640" s="192" t="s">
        <v>182</v>
      </c>
    </row>
    <row r="641" ht="11" customFormat="1" s="13">
      <c r="B641" s="182"/>
      <c r="D641" s="183" t="s">
        <v>191</v>
      </c>
      <c r="E641" s="184" t="s">
        <v>1</v>
      </c>
      <c r="F641" s="185" t="s">
        <v>1036</v>
      </c>
      <c r="H641" s="186">
        <v>2.58</v>
      </c>
      <c r="I641" s="187"/>
      <c r="L641" s="182"/>
      <c r="M641" s="188"/>
      <c r="N641" s="189"/>
      <c r="O641" s="189"/>
      <c r="P641" s="189"/>
      <c r="Q641" s="189"/>
      <c r="R641" s="189"/>
      <c r="S641" s="189"/>
      <c r="T641" s="190"/>
      <c r="AT641" s="184" t="s">
        <v>191</v>
      </c>
      <c r="AU641" s="184" t="s">
        <v>84</v>
      </c>
      <c r="AV641" s="13" t="s">
        <v>84</v>
      </c>
      <c r="AW641" s="13" t="s">
        <v>28</v>
      </c>
      <c r="AX641" s="13" t="s">
        <v>72</v>
      </c>
      <c r="AY641" s="184" t="s">
        <v>182</v>
      </c>
    </row>
    <row r="642" ht="11" customFormat="1" s="14">
      <c r="B642" s="191"/>
      <c r="D642" s="183" t="s">
        <v>191</v>
      </c>
      <c r="E642" s="192" t="s">
        <v>1</v>
      </c>
      <c r="F642" s="193" t="s">
        <v>820</v>
      </c>
      <c r="H642" s="194">
        <v>2.58</v>
      </c>
      <c r="I642" s="195"/>
      <c r="L642" s="191"/>
      <c r="M642" s="196"/>
      <c r="N642" s="197"/>
      <c r="O642" s="197"/>
      <c r="P642" s="197"/>
      <c r="Q642" s="197"/>
      <c r="R642" s="197"/>
      <c r="S642" s="197"/>
      <c r="T642" s="198"/>
      <c r="AT642" s="192" t="s">
        <v>191</v>
      </c>
      <c r="AU642" s="192" t="s">
        <v>84</v>
      </c>
      <c r="AV642" s="14" t="s">
        <v>89</v>
      </c>
      <c r="AW642" s="14" t="s">
        <v>28</v>
      </c>
      <c r="AX642" s="14" t="s">
        <v>72</v>
      </c>
      <c r="AY642" s="192" t="s">
        <v>182</v>
      </c>
    </row>
    <row r="643" ht="11" customFormat="1" s="13">
      <c r="B643" s="182"/>
      <c r="D643" s="183" t="s">
        <v>191</v>
      </c>
      <c r="E643" s="184" t="s">
        <v>1</v>
      </c>
      <c r="F643" s="185" t="s">
        <v>793</v>
      </c>
      <c r="H643" s="186">
        <v>1.93</v>
      </c>
      <c r="I643" s="187"/>
      <c r="L643" s="182"/>
      <c r="M643" s="188"/>
      <c r="N643" s="189"/>
      <c r="O643" s="189"/>
      <c r="P643" s="189"/>
      <c r="Q643" s="189"/>
      <c r="R643" s="189"/>
      <c r="S643" s="189"/>
      <c r="T643" s="190"/>
      <c r="AT643" s="184" t="s">
        <v>191</v>
      </c>
      <c r="AU643" s="184" t="s">
        <v>84</v>
      </c>
      <c r="AV643" s="13" t="s">
        <v>84</v>
      </c>
      <c r="AW643" s="13" t="s">
        <v>28</v>
      </c>
      <c r="AX643" s="13" t="s">
        <v>72</v>
      </c>
      <c r="AY643" s="184" t="s">
        <v>182</v>
      </c>
    </row>
    <row r="644" ht="11" customFormat="1" s="14">
      <c r="B644" s="191"/>
      <c r="D644" s="183" t="s">
        <v>191</v>
      </c>
      <c r="E644" s="192" t="s">
        <v>1</v>
      </c>
      <c r="F644" s="193" t="s">
        <v>821</v>
      </c>
      <c r="H644" s="194">
        <v>1.93</v>
      </c>
      <c r="I644" s="195"/>
      <c r="L644" s="191"/>
      <c r="M644" s="196"/>
      <c r="N644" s="197"/>
      <c r="O644" s="197"/>
      <c r="P644" s="197"/>
      <c r="Q644" s="197"/>
      <c r="R644" s="197"/>
      <c r="S644" s="197"/>
      <c r="T644" s="198"/>
      <c r="AT644" s="192" t="s">
        <v>191</v>
      </c>
      <c r="AU644" s="192" t="s">
        <v>84</v>
      </c>
      <c r="AV644" s="14" t="s">
        <v>89</v>
      </c>
      <c r="AW644" s="14" t="s">
        <v>28</v>
      </c>
      <c r="AX644" s="14" t="s">
        <v>72</v>
      </c>
      <c r="AY644" s="192" t="s">
        <v>182</v>
      </c>
    </row>
    <row r="645" ht="11" customFormat="1" s="13">
      <c r="B645" s="182"/>
      <c r="D645" s="183" t="s">
        <v>191</v>
      </c>
      <c r="E645" s="184" t="s">
        <v>1</v>
      </c>
      <c r="F645" s="185" t="s">
        <v>793</v>
      </c>
      <c r="H645" s="186">
        <v>1.93</v>
      </c>
      <c r="I645" s="187"/>
      <c r="L645" s="182"/>
      <c r="M645" s="188"/>
      <c r="N645" s="189"/>
      <c r="O645" s="189"/>
      <c r="P645" s="189"/>
      <c r="Q645" s="189"/>
      <c r="R645" s="189"/>
      <c r="S645" s="189"/>
      <c r="T645" s="190"/>
      <c r="AT645" s="184" t="s">
        <v>191</v>
      </c>
      <c r="AU645" s="184" t="s">
        <v>84</v>
      </c>
      <c r="AV645" s="13" t="s">
        <v>84</v>
      </c>
      <c r="AW645" s="13" t="s">
        <v>28</v>
      </c>
      <c r="AX645" s="13" t="s">
        <v>72</v>
      </c>
      <c r="AY645" s="184" t="s">
        <v>182</v>
      </c>
    </row>
    <row r="646" ht="11" customFormat="1" s="14">
      <c r="B646" s="191"/>
      <c r="D646" s="183" t="s">
        <v>191</v>
      </c>
      <c r="E646" s="192" t="s">
        <v>1</v>
      </c>
      <c r="F646" s="193" t="s">
        <v>822</v>
      </c>
      <c r="H646" s="194">
        <v>1.93</v>
      </c>
      <c r="I646" s="195"/>
      <c r="L646" s="191"/>
      <c r="M646" s="196"/>
      <c r="N646" s="197"/>
      <c r="O646" s="197"/>
      <c r="P646" s="197"/>
      <c r="Q646" s="197"/>
      <c r="R646" s="197"/>
      <c r="S646" s="197"/>
      <c r="T646" s="198"/>
      <c r="AT646" s="192" t="s">
        <v>191</v>
      </c>
      <c r="AU646" s="192" t="s">
        <v>84</v>
      </c>
      <c r="AV646" s="14" t="s">
        <v>89</v>
      </c>
      <c r="AW646" s="14" t="s">
        <v>28</v>
      </c>
      <c r="AX646" s="14" t="s">
        <v>72</v>
      </c>
      <c r="AY646" s="192" t="s">
        <v>182</v>
      </c>
    </row>
    <row r="647" ht="11" customFormat="1" s="13">
      <c r="B647" s="182"/>
      <c r="D647" s="183" t="s">
        <v>191</v>
      </c>
      <c r="E647" s="184" t="s">
        <v>1</v>
      </c>
      <c r="F647" s="185" t="s">
        <v>793</v>
      </c>
      <c r="H647" s="186">
        <v>1.93</v>
      </c>
      <c r="I647" s="187"/>
      <c r="L647" s="182"/>
      <c r="M647" s="188"/>
      <c r="N647" s="189"/>
      <c r="O647" s="189"/>
      <c r="P647" s="189"/>
      <c r="Q647" s="189"/>
      <c r="R647" s="189"/>
      <c r="S647" s="189"/>
      <c r="T647" s="190"/>
      <c r="AT647" s="184" t="s">
        <v>191</v>
      </c>
      <c r="AU647" s="184" t="s">
        <v>84</v>
      </c>
      <c r="AV647" s="13" t="s">
        <v>84</v>
      </c>
      <c r="AW647" s="13" t="s">
        <v>28</v>
      </c>
      <c r="AX647" s="13" t="s">
        <v>72</v>
      </c>
      <c r="AY647" s="184" t="s">
        <v>182</v>
      </c>
    </row>
    <row r="648" ht="11" customFormat="1" s="14">
      <c r="B648" s="191"/>
      <c r="D648" s="183" t="s">
        <v>191</v>
      </c>
      <c r="E648" s="192" t="s">
        <v>1</v>
      </c>
      <c r="F648" s="193" t="s">
        <v>823</v>
      </c>
      <c r="H648" s="194">
        <v>1.93</v>
      </c>
      <c r="I648" s="195"/>
      <c r="L648" s="191"/>
      <c r="M648" s="196"/>
      <c r="N648" s="197"/>
      <c r="O648" s="197"/>
      <c r="P648" s="197"/>
      <c r="Q648" s="197"/>
      <c r="R648" s="197"/>
      <c r="S648" s="197"/>
      <c r="T648" s="198"/>
      <c r="AT648" s="192" t="s">
        <v>191</v>
      </c>
      <c r="AU648" s="192" t="s">
        <v>84</v>
      </c>
      <c r="AV648" s="14" t="s">
        <v>89</v>
      </c>
      <c r="AW648" s="14" t="s">
        <v>28</v>
      </c>
      <c r="AX648" s="14" t="s">
        <v>72</v>
      </c>
      <c r="AY648" s="192" t="s">
        <v>182</v>
      </c>
    </row>
    <row r="649" ht="11" customFormat="1" s="13">
      <c r="B649" s="182"/>
      <c r="D649" s="183" t="s">
        <v>191</v>
      </c>
      <c r="E649" s="184" t="s">
        <v>1</v>
      </c>
      <c r="F649" s="185" t="s">
        <v>793</v>
      </c>
      <c r="H649" s="186">
        <v>1.93</v>
      </c>
      <c r="I649" s="187"/>
      <c r="L649" s="182"/>
      <c r="M649" s="188"/>
      <c r="N649" s="189"/>
      <c r="O649" s="189"/>
      <c r="P649" s="189"/>
      <c r="Q649" s="189"/>
      <c r="R649" s="189"/>
      <c r="S649" s="189"/>
      <c r="T649" s="190"/>
      <c r="AT649" s="184" t="s">
        <v>191</v>
      </c>
      <c r="AU649" s="184" t="s">
        <v>84</v>
      </c>
      <c r="AV649" s="13" t="s">
        <v>84</v>
      </c>
      <c r="AW649" s="13" t="s">
        <v>28</v>
      </c>
      <c r="AX649" s="13" t="s">
        <v>72</v>
      </c>
      <c r="AY649" s="184" t="s">
        <v>182</v>
      </c>
    </row>
    <row r="650" ht="11" customFormat="1" s="14">
      <c r="B650" s="191"/>
      <c r="D650" s="183" t="s">
        <v>191</v>
      </c>
      <c r="E650" s="192" t="s">
        <v>1</v>
      </c>
      <c r="F650" s="193" t="s">
        <v>824</v>
      </c>
      <c r="H650" s="194">
        <v>1.93</v>
      </c>
      <c r="I650" s="195"/>
      <c r="L650" s="191"/>
      <c r="M650" s="196"/>
      <c r="N650" s="197"/>
      <c r="O650" s="197"/>
      <c r="P650" s="197"/>
      <c r="Q650" s="197"/>
      <c r="R650" s="197"/>
      <c r="S650" s="197"/>
      <c r="T650" s="198"/>
      <c r="AT650" s="192" t="s">
        <v>191</v>
      </c>
      <c r="AU650" s="192" t="s">
        <v>84</v>
      </c>
      <c r="AV650" s="14" t="s">
        <v>89</v>
      </c>
      <c r="AW650" s="14" t="s">
        <v>28</v>
      </c>
      <c r="AX650" s="14" t="s">
        <v>72</v>
      </c>
      <c r="AY650" s="192" t="s">
        <v>182</v>
      </c>
    </row>
    <row r="651" ht="11" customFormat="1" s="15">
      <c r="B651" s="199"/>
      <c r="D651" s="183" t="s">
        <v>191</v>
      </c>
      <c r="E651" s="200" t="s">
        <v>1</v>
      </c>
      <c r="F651" s="201" t="s">
        <v>251</v>
      </c>
      <c r="H651" s="202">
        <v>29.689999999999998</v>
      </c>
      <c r="I651" s="203"/>
      <c r="L651" s="199"/>
      <c r="M651" s="204"/>
      <c r="N651" s="205"/>
      <c r="O651" s="205"/>
      <c r="P651" s="205"/>
      <c r="Q651" s="205"/>
      <c r="R651" s="205"/>
      <c r="S651" s="205"/>
      <c r="T651" s="206"/>
      <c r="AT651" s="200" t="s">
        <v>191</v>
      </c>
      <c r="AU651" s="200" t="s">
        <v>84</v>
      </c>
      <c r="AV651" s="15" t="s">
        <v>189</v>
      </c>
      <c r="AW651" s="15" t="s">
        <v>28</v>
      </c>
      <c r="AX651" s="15" t="s">
        <v>79</v>
      </c>
      <c r="AY651" s="200" t="s">
        <v>182</v>
      </c>
    </row>
    <row r="652" customHeight="1" ht="21" customFormat="1" s="2">
      <c r="A652" s="33"/>
      <c r="B652" s="167"/>
      <c r="C652" s="217" t="s">
        <v>1037</v>
      </c>
      <c r="D652" s="217" t="s">
        <v>602</v>
      </c>
      <c r="E652" s="218" t="s">
        <v>1038</v>
      </c>
      <c r="F652" s="219" t="s">
        <v>1039</v>
      </c>
      <c r="G652" s="220" t="s">
        <v>305</v>
      </c>
      <c r="H652" s="221">
        <v>30.284</v>
      </c>
      <c r="I652" s="222"/>
      <c r="J652" s="221">
        <f>ROUND(I652*H652,3)</f>
        <v>0</v>
      </c>
      <c r="K652" s="223"/>
      <c r="L652" s="224"/>
      <c r="M652" s="225" t="s">
        <v>1</v>
      </c>
      <c r="N652" s="226" t="s">
        <v>38</v>
      </c>
      <c r="O652" s="59"/>
      <c r="P652" s="177">
        <f>O652*H652</f>
        <v>0</v>
      </c>
      <c r="Q652" s="177">
        <v>1.42E-2</v>
      </c>
      <c r="R652" s="177">
        <f>Q652*H652</f>
        <v>0.4300328</v>
      </c>
      <c r="S652" s="177">
        <v>0</v>
      </c>
      <c r="T652" s="178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79" t="s">
        <v>620</v>
      </c>
      <c r="AT652" s="179" t="s">
        <v>602</v>
      </c>
      <c r="AU652" s="179" t="s">
        <v>84</v>
      </c>
      <c r="AY652" s="18" t="s">
        <v>182</v>
      </c>
      <c r="BE652" s="180">
        <f>IF(N652="základná",J652,0)</f>
        <v>0</v>
      </c>
      <c r="BF652" s="180">
        <f>IF(N652="znížená",J652,0)</f>
        <v>0</v>
      </c>
      <c r="BG652" s="180">
        <f>IF(N652="zákl. prenesená",J652,0)</f>
        <v>0</v>
      </c>
      <c r="BH652" s="180">
        <f>IF(N652="zníž. prenesená",J652,0)</f>
        <v>0</v>
      </c>
      <c r="BI652" s="180">
        <f>IF(N652="nulová",J652,0)</f>
        <v>0</v>
      </c>
      <c r="BJ652" s="18" t="s">
        <v>84</v>
      </c>
      <c r="BK652" s="181">
        <f>ROUND(I652*H652,3)</f>
        <v>0</v>
      </c>
      <c r="BL652" s="18" t="s">
        <v>468</v>
      </c>
      <c r="BM652" s="179" t="s">
        <v>1040</v>
      </c>
    </row>
    <row r="653" ht="11" customFormat="1" s="13">
      <c r="B653" s="182"/>
      <c r="D653" s="183" t="s">
        <v>191</v>
      </c>
      <c r="F653" s="185" t="s">
        <v>1041</v>
      </c>
      <c r="H653" s="186">
        <v>30.284</v>
      </c>
      <c r="I653" s="187"/>
      <c r="L653" s="182"/>
      <c r="M653" s="188"/>
      <c r="N653" s="189"/>
      <c r="O653" s="189"/>
      <c r="P653" s="189"/>
      <c r="Q653" s="189"/>
      <c r="R653" s="189"/>
      <c r="S653" s="189"/>
      <c r="T653" s="190"/>
      <c r="AT653" s="184" t="s">
        <v>191</v>
      </c>
      <c r="AU653" s="184" t="s">
        <v>84</v>
      </c>
      <c r="AV653" s="13" t="s">
        <v>84</v>
      </c>
      <c r="AW653" s="13" t="s">
        <v>3</v>
      </c>
      <c r="AX653" s="13" t="s">
        <v>79</v>
      </c>
      <c r="AY653" s="184" t="s">
        <v>182</v>
      </c>
    </row>
    <row r="654" customHeight="1" ht="21" customFormat="1" s="2">
      <c r="A654" s="33"/>
      <c r="B654" s="167"/>
      <c r="C654" s="168" t="s">
        <v>1042</v>
      </c>
      <c r="D654" s="168" t="s">
        <v>185</v>
      </c>
      <c r="E654" s="169" t="s">
        <v>1043</v>
      </c>
      <c r="F654" s="170" t="s">
        <v>1044</v>
      </c>
      <c r="G654" s="171" t="s">
        <v>305</v>
      </c>
      <c r="H654" s="172">
        <v>396.44</v>
      </c>
      <c r="I654" s="173"/>
      <c r="J654" s="172">
        <f>ROUND(I654*H654,3)</f>
        <v>0</v>
      </c>
      <c r="K654" s="174"/>
      <c r="L654" s="34"/>
      <c r="M654" s="175" t="s">
        <v>1</v>
      </c>
      <c r="N654" s="176" t="s">
        <v>38</v>
      </c>
      <c r="O654" s="59"/>
      <c r="P654" s="177">
        <f>O654*H654</f>
        <v>0</v>
      </c>
      <c r="Q654" s="177">
        <v>4.05E-3</v>
      </c>
      <c r="R654" s="177">
        <f>Q654*H654</f>
        <v>1.6055819999999998</v>
      </c>
      <c r="S654" s="177">
        <v>0</v>
      </c>
      <c r="T654" s="178">
        <f>S654*H654</f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79" t="s">
        <v>468</v>
      </c>
      <c r="AT654" s="179" t="s">
        <v>185</v>
      </c>
      <c r="AU654" s="179" t="s">
        <v>84</v>
      </c>
      <c r="AY654" s="18" t="s">
        <v>182</v>
      </c>
      <c r="BE654" s="180">
        <f>IF(N654="základná",J654,0)</f>
        <v>0</v>
      </c>
      <c r="BF654" s="180">
        <f>IF(N654="znížená",J654,0)</f>
        <v>0</v>
      </c>
      <c r="BG654" s="180">
        <f>IF(N654="zákl. prenesená",J654,0)</f>
        <v>0</v>
      </c>
      <c r="BH654" s="180">
        <f>IF(N654="zníž. prenesená",J654,0)</f>
        <v>0</v>
      </c>
      <c r="BI654" s="180">
        <f>IF(N654="nulová",J654,0)</f>
        <v>0</v>
      </c>
      <c r="BJ654" s="18" t="s">
        <v>84</v>
      </c>
      <c r="BK654" s="181">
        <f>ROUND(I654*H654,3)</f>
        <v>0</v>
      </c>
      <c r="BL654" s="18" t="s">
        <v>468</v>
      </c>
      <c r="BM654" s="179" t="s">
        <v>1045</v>
      </c>
    </row>
    <row r="655" ht="11" customFormat="1" s="13">
      <c r="B655" s="182"/>
      <c r="D655" s="183" t="s">
        <v>191</v>
      </c>
      <c r="E655" s="184" t="s">
        <v>1</v>
      </c>
      <c r="F655" s="185" t="s">
        <v>795</v>
      </c>
      <c r="H655" s="186">
        <v>48.43</v>
      </c>
      <c r="I655" s="187"/>
      <c r="L655" s="182"/>
      <c r="M655" s="188"/>
      <c r="N655" s="189"/>
      <c r="O655" s="189"/>
      <c r="P655" s="189"/>
      <c r="Q655" s="189"/>
      <c r="R655" s="189"/>
      <c r="S655" s="189"/>
      <c r="T655" s="190"/>
      <c r="AT655" s="184" t="s">
        <v>191</v>
      </c>
      <c r="AU655" s="184" t="s">
        <v>84</v>
      </c>
      <c r="AV655" s="13" t="s">
        <v>84</v>
      </c>
      <c r="AW655" s="13" t="s">
        <v>28</v>
      </c>
      <c r="AX655" s="13" t="s">
        <v>72</v>
      </c>
      <c r="AY655" s="184" t="s">
        <v>182</v>
      </c>
    </row>
    <row r="656" ht="11" customFormat="1" s="14">
      <c r="B656" s="191"/>
      <c r="D656" s="183" t="s">
        <v>191</v>
      </c>
      <c r="E656" s="192" t="s">
        <v>1</v>
      </c>
      <c r="F656" s="193" t="s">
        <v>796</v>
      </c>
      <c r="H656" s="194">
        <v>48.43</v>
      </c>
      <c r="I656" s="195"/>
      <c r="L656" s="191"/>
      <c r="M656" s="196"/>
      <c r="N656" s="197"/>
      <c r="O656" s="197"/>
      <c r="P656" s="197"/>
      <c r="Q656" s="197"/>
      <c r="R656" s="197"/>
      <c r="S656" s="197"/>
      <c r="T656" s="198"/>
      <c r="AT656" s="192" t="s">
        <v>191</v>
      </c>
      <c r="AU656" s="192" t="s">
        <v>84</v>
      </c>
      <c r="AV656" s="14" t="s">
        <v>89</v>
      </c>
      <c r="AW656" s="14" t="s">
        <v>28</v>
      </c>
      <c r="AX656" s="14" t="s">
        <v>72</v>
      </c>
      <c r="AY656" s="192" t="s">
        <v>182</v>
      </c>
    </row>
    <row r="657" ht="11" customFormat="1" s="13">
      <c r="B657" s="182"/>
      <c r="D657" s="183" t="s">
        <v>191</v>
      </c>
      <c r="E657" s="184" t="s">
        <v>1</v>
      </c>
      <c r="F657" s="185" t="s">
        <v>795</v>
      </c>
      <c r="H657" s="186">
        <v>48.43</v>
      </c>
      <c r="I657" s="187"/>
      <c r="L657" s="182"/>
      <c r="M657" s="188"/>
      <c r="N657" s="189"/>
      <c r="O657" s="189"/>
      <c r="P657" s="189"/>
      <c r="Q657" s="189"/>
      <c r="R657" s="189"/>
      <c r="S657" s="189"/>
      <c r="T657" s="190"/>
      <c r="AT657" s="184" t="s">
        <v>191</v>
      </c>
      <c r="AU657" s="184" t="s">
        <v>84</v>
      </c>
      <c r="AV657" s="13" t="s">
        <v>84</v>
      </c>
      <c r="AW657" s="13" t="s">
        <v>28</v>
      </c>
      <c r="AX657" s="13" t="s">
        <v>72</v>
      </c>
      <c r="AY657" s="184" t="s">
        <v>182</v>
      </c>
    </row>
    <row r="658" ht="11" customFormat="1" s="14">
      <c r="B658" s="191"/>
      <c r="D658" s="183" t="s">
        <v>191</v>
      </c>
      <c r="E658" s="192" t="s">
        <v>1</v>
      </c>
      <c r="F658" s="193" t="s">
        <v>798</v>
      </c>
      <c r="H658" s="194">
        <v>48.43</v>
      </c>
      <c r="I658" s="195"/>
      <c r="L658" s="191"/>
      <c r="M658" s="196"/>
      <c r="N658" s="197"/>
      <c r="O658" s="197"/>
      <c r="P658" s="197"/>
      <c r="Q658" s="197"/>
      <c r="R658" s="197"/>
      <c r="S658" s="197"/>
      <c r="T658" s="198"/>
      <c r="AT658" s="192" t="s">
        <v>191</v>
      </c>
      <c r="AU658" s="192" t="s">
        <v>84</v>
      </c>
      <c r="AV658" s="14" t="s">
        <v>89</v>
      </c>
      <c r="AW658" s="14" t="s">
        <v>28</v>
      </c>
      <c r="AX658" s="14" t="s">
        <v>72</v>
      </c>
      <c r="AY658" s="192" t="s">
        <v>182</v>
      </c>
    </row>
    <row r="659" ht="11" customFormat="1" s="13">
      <c r="B659" s="182"/>
      <c r="D659" s="183" t="s">
        <v>191</v>
      </c>
      <c r="E659" s="184" t="s">
        <v>1</v>
      </c>
      <c r="F659" s="185" t="s">
        <v>800</v>
      </c>
      <c r="H659" s="186">
        <v>49.9</v>
      </c>
      <c r="I659" s="187"/>
      <c r="L659" s="182"/>
      <c r="M659" s="188"/>
      <c r="N659" s="189"/>
      <c r="O659" s="189"/>
      <c r="P659" s="189"/>
      <c r="Q659" s="189"/>
      <c r="R659" s="189"/>
      <c r="S659" s="189"/>
      <c r="T659" s="190"/>
      <c r="AT659" s="184" t="s">
        <v>191</v>
      </c>
      <c r="AU659" s="184" t="s">
        <v>84</v>
      </c>
      <c r="AV659" s="13" t="s">
        <v>84</v>
      </c>
      <c r="AW659" s="13" t="s">
        <v>28</v>
      </c>
      <c r="AX659" s="13" t="s">
        <v>72</v>
      </c>
      <c r="AY659" s="184" t="s">
        <v>182</v>
      </c>
    </row>
    <row r="660" ht="11" customFormat="1" s="14">
      <c r="B660" s="191"/>
      <c r="D660" s="183" t="s">
        <v>191</v>
      </c>
      <c r="E660" s="192" t="s">
        <v>1</v>
      </c>
      <c r="F660" s="193" t="s">
        <v>801</v>
      </c>
      <c r="H660" s="194">
        <v>49.9</v>
      </c>
      <c r="I660" s="195"/>
      <c r="L660" s="191"/>
      <c r="M660" s="196"/>
      <c r="N660" s="197"/>
      <c r="O660" s="197"/>
      <c r="P660" s="197"/>
      <c r="Q660" s="197"/>
      <c r="R660" s="197"/>
      <c r="S660" s="197"/>
      <c r="T660" s="198"/>
      <c r="AT660" s="192" t="s">
        <v>191</v>
      </c>
      <c r="AU660" s="192" t="s">
        <v>84</v>
      </c>
      <c r="AV660" s="14" t="s">
        <v>89</v>
      </c>
      <c r="AW660" s="14" t="s">
        <v>28</v>
      </c>
      <c r="AX660" s="14" t="s">
        <v>72</v>
      </c>
      <c r="AY660" s="192" t="s">
        <v>182</v>
      </c>
    </row>
    <row r="661" ht="11" customFormat="1" s="13">
      <c r="B661" s="182"/>
      <c r="D661" s="183" t="s">
        <v>191</v>
      </c>
      <c r="E661" s="184" t="s">
        <v>1</v>
      </c>
      <c r="F661" s="185" t="s">
        <v>803</v>
      </c>
      <c r="H661" s="186">
        <v>58.22</v>
      </c>
      <c r="I661" s="187"/>
      <c r="L661" s="182"/>
      <c r="M661" s="188"/>
      <c r="N661" s="189"/>
      <c r="O661" s="189"/>
      <c r="P661" s="189"/>
      <c r="Q661" s="189"/>
      <c r="R661" s="189"/>
      <c r="S661" s="189"/>
      <c r="T661" s="190"/>
      <c r="AT661" s="184" t="s">
        <v>191</v>
      </c>
      <c r="AU661" s="184" t="s">
        <v>84</v>
      </c>
      <c r="AV661" s="13" t="s">
        <v>84</v>
      </c>
      <c r="AW661" s="13" t="s">
        <v>28</v>
      </c>
      <c r="AX661" s="13" t="s">
        <v>72</v>
      </c>
      <c r="AY661" s="184" t="s">
        <v>182</v>
      </c>
    </row>
    <row r="662" ht="11" customFormat="1" s="14">
      <c r="B662" s="191"/>
      <c r="D662" s="183" t="s">
        <v>191</v>
      </c>
      <c r="E662" s="192" t="s">
        <v>1</v>
      </c>
      <c r="F662" s="193" t="s">
        <v>804</v>
      </c>
      <c r="H662" s="194">
        <v>58.22</v>
      </c>
      <c r="I662" s="195"/>
      <c r="L662" s="191"/>
      <c r="M662" s="196"/>
      <c r="N662" s="197"/>
      <c r="O662" s="197"/>
      <c r="P662" s="197"/>
      <c r="Q662" s="197"/>
      <c r="R662" s="197"/>
      <c r="S662" s="197"/>
      <c r="T662" s="198"/>
      <c r="AT662" s="192" t="s">
        <v>191</v>
      </c>
      <c r="AU662" s="192" t="s">
        <v>84</v>
      </c>
      <c r="AV662" s="14" t="s">
        <v>89</v>
      </c>
      <c r="AW662" s="14" t="s">
        <v>28</v>
      </c>
      <c r="AX662" s="14" t="s">
        <v>72</v>
      </c>
      <c r="AY662" s="192" t="s">
        <v>182</v>
      </c>
    </row>
    <row r="663" ht="11" customFormat="1" s="13">
      <c r="B663" s="182"/>
      <c r="D663" s="183" t="s">
        <v>191</v>
      </c>
      <c r="E663" s="184" t="s">
        <v>1</v>
      </c>
      <c r="F663" s="185" t="s">
        <v>806</v>
      </c>
      <c r="H663" s="186">
        <v>42.13</v>
      </c>
      <c r="I663" s="187"/>
      <c r="L663" s="182"/>
      <c r="M663" s="188"/>
      <c r="N663" s="189"/>
      <c r="O663" s="189"/>
      <c r="P663" s="189"/>
      <c r="Q663" s="189"/>
      <c r="R663" s="189"/>
      <c r="S663" s="189"/>
      <c r="T663" s="190"/>
      <c r="AT663" s="184" t="s">
        <v>191</v>
      </c>
      <c r="AU663" s="184" t="s">
        <v>84</v>
      </c>
      <c r="AV663" s="13" t="s">
        <v>84</v>
      </c>
      <c r="AW663" s="13" t="s">
        <v>28</v>
      </c>
      <c r="AX663" s="13" t="s">
        <v>72</v>
      </c>
      <c r="AY663" s="184" t="s">
        <v>182</v>
      </c>
    </row>
    <row r="664" ht="11" customFormat="1" s="14">
      <c r="B664" s="191"/>
      <c r="D664" s="183" t="s">
        <v>191</v>
      </c>
      <c r="E664" s="192" t="s">
        <v>1</v>
      </c>
      <c r="F664" s="193" t="s">
        <v>807</v>
      </c>
      <c r="H664" s="194">
        <v>42.13</v>
      </c>
      <c r="I664" s="195"/>
      <c r="L664" s="191"/>
      <c r="M664" s="196"/>
      <c r="N664" s="197"/>
      <c r="O664" s="197"/>
      <c r="P664" s="197"/>
      <c r="Q664" s="197"/>
      <c r="R664" s="197"/>
      <c r="S664" s="197"/>
      <c r="T664" s="198"/>
      <c r="AT664" s="192" t="s">
        <v>191</v>
      </c>
      <c r="AU664" s="192" t="s">
        <v>84</v>
      </c>
      <c r="AV664" s="14" t="s">
        <v>89</v>
      </c>
      <c r="AW664" s="14" t="s">
        <v>28</v>
      </c>
      <c r="AX664" s="14" t="s">
        <v>72</v>
      </c>
      <c r="AY664" s="192" t="s">
        <v>182</v>
      </c>
    </row>
    <row r="665" ht="11" customFormat="1" s="13">
      <c r="B665" s="182"/>
      <c r="D665" s="183" t="s">
        <v>191</v>
      </c>
      <c r="E665" s="184" t="s">
        <v>1</v>
      </c>
      <c r="F665" s="185" t="s">
        <v>809</v>
      </c>
      <c r="H665" s="186">
        <v>34.09</v>
      </c>
      <c r="I665" s="187"/>
      <c r="L665" s="182"/>
      <c r="M665" s="188"/>
      <c r="N665" s="189"/>
      <c r="O665" s="189"/>
      <c r="P665" s="189"/>
      <c r="Q665" s="189"/>
      <c r="R665" s="189"/>
      <c r="S665" s="189"/>
      <c r="T665" s="190"/>
      <c r="AT665" s="184" t="s">
        <v>191</v>
      </c>
      <c r="AU665" s="184" t="s">
        <v>84</v>
      </c>
      <c r="AV665" s="13" t="s">
        <v>84</v>
      </c>
      <c r="AW665" s="13" t="s">
        <v>28</v>
      </c>
      <c r="AX665" s="13" t="s">
        <v>72</v>
      </c>
      <c r="AY665" s="184" t="s">
        <v>182</v>
      </c>
    </row>
    <row r="666" ht="11" customFormat="1" s="14">
      <c r="B666" s="191"/>
      <c r="D666" s="183" t="s">
        <v>191</v>
      </c>
      <c r="E666" s="192" t="s">
        <v>1</v>
      </c>
      <c r="F666" s="193" t="s">
        <v>1046</v>
      </c>
      <c r="H666" s="194">
        <v>34.09</v>
      </c>
      <c r="I666" s="195"/>
      <c r="L666" s="191"/>
      <c r="M666" s="196"/>
      <c r="N666" s="197"/>
      <c r="O666" s="197"/>
      <c r="P666" s="197"/>
      <c r="Q666" s="197"/>
      <c r="R666" s="197"/>
      <c r="S666" s="197"/>
      <c r="T666" s="198"/>
      <c r="AT666" s="192" t="s">
        <v>191</v>
      </c>
      <c r="AU666" s="192" t="s">
        <v>84</v>
      </c>
      <c r="AV666" s="14" t="s">
        <v>89</v>
      </c>
      <c r="AW666" s="14" t="s">
        <v>28</v>
      </c>
      <c r="AX666" s="14" t="s">
        <v>72</v>
      </c>
      <c r="AY666" s="192" t="s">
        <v>182</v>
      </c>
    </row>
    <row r="667" ht="11" customFormat="1" s="13">
      <c r="B667" s="182"/>
      <c r="D667" s="183" t="s">
        <v>191</v>
      </c>
      <c r="E667" s="184" t="s">
        <v>1</v>
      </c>
      <c r="F667" s="185" t="s">
        <v>812</v>
      </c>
      <c r="H667" s="186">
        <v>47.06</v>
      </c>
      <c r="I667" s="187"/>
      <c r="L667" s="182"/>
      <c r="M667" s="188"/>
      <c r="N667" s="189"/>
      <c r="O667" s="189"/>
      <c r="P667" s="189"/>
      <c r="Q667" s="189"/>
      <c r="R667" s="189"/>
      <c r="S667" s="189"/>
      <c r="T667" s="190"/>
      <c r="AT667" s="184" t="s">
        <v>191</v>
      </c>
      <c r="AU667" s="184" t="s">
        <v>84</v>
      </c>
      <c r="AV667" s="13" t="s">
        <v>84</v>
      </c>
      <c r="AW667" s="13" t="s">
        <v>28</v>
      </c>
      <c r="AX667" s="13" t="s">
        <v>72</v>
      </c>
      <c r="AY667" s="184" t="s">
        <v>182</v>
      </c>
    </row>
    <row r="668" ht="11" customFormat="1" s="14">
      <c r="B668" s="191"/>
      <c r="D668" s="183" t="s">
        <v>191</v>
      </c>
      <c r="E668" s="192" t="s">
        <v>1</v>
      </c>
      <c r="F668" s="193" t="s">
        <v>813</v>
      </c>
      <c r="H668" s="194">
        <v>47.06</v>
      </c>
      <c r="I668" s="195"/>
      <c r="L668" s="191"/>
      <c r="M668" s="196"/>
      <c r="N668" s="197"/>
      <c r="O668" s="197"/>
      <c r="P668" s="197"/>
      <c r="Q668" s="197"/>
      <c r="R668" s="197"/>
      <c r="S668" s="197"/>
      <c r="T668" s="198"/>
      <c r="AT668" s="192" t="s">
        <v>191</v>
      </c>
      <c r="AU668" s="192" t="s">
        <v>84</v>
      </c>
      <c r="AV668" s="14" t="s">
        <v>89</v>
      </c>
      <c r="AW668" s="14" t="s">
        <v>28</v>
      </c>
      <c r="AX668" s="14" t="s">
        <v>72</v>
      </c>
      <c r="AY668" s="192" t="s">
        <v>182</v>
      </c>
    </row>
    <row r="669" ht="11" customFormat="1" s="13">
      <c r="B669" s="182"/>
      <c r="D669" s="183" t="s">
        <v>191</v>
      </c>
      <c r="E669" s="184" t="s">
        <v>1</v>
      </c>
      <c r="F669" s="185" t="s">
        <v>815</v>
      </c>
      <c r="H669" s="186">
        <v>21.75</v>
      </c>
      <c r="I669" s="187"/>
      <c r="L669" s="182"/>
      <c r="M669" s="188"/>
      <c r="N669" s="189"/>
      <c r="O669" s="189"/>
      <c r="P669" s="189"/>
      <c r="Q669" s="189"/>
      <c r="R669" s="189"/>
      <c r="S669" s="189"/>
      <c r="T669" s="190"/>
      <c r="AT669" s="184" t="s">
        <v>191</v>
      </c>
      <c r="AU669" s="184" t="s">
        <v>84</v>
      </c>
      <c r="AV669" s="13" t="s">
        <v>84</v>
      </c>
      <c r="AW669" s="13" t="s">
        <v>28</v>
      </c>
      <c r="AX669" s="13" t="s">
        <v>72</v>
      </c>
      <c r="AY669" s="184" t="s">
        <v>182</v>
      </c>
    </row>
    <row r="670" ht="11" customFormat="1" s="14">
      <c r="B670" s="191"/>
      <c r="D670" s="183" t="s">
        <v>191</v>
      </c>
      <c r="E670" s="192" t="s">
        <v>1</v>
      </c>
      <c r="F670" s="193" t="s">
        <v>816</v>
      </c>
      <c r="H670" s="194">
        <v>21.75</v>
      </c>
      <c r="I670" s="195"/>
      <c r="L670" s="191"/>
      <c r="M670" s="196"/>
      <c r="N670" s="197"/>
      <c r="O670" s="197"/>
      <c r="P670" s="197"/>
      <c r="Q670" s="197"/>
      <c r="R670" s="197"/>
      <c r="S670" s="197"/>
      <c r="T670" s="198"/>
      <c r="AT670" s="192" t="s">
        <v>191</v>
      </c>
      <c r="AU670" s="192" t="s">
        <v>84</v>
      </c>
      <c r="AV670" s="14" t="s">
        <v>89</v>
      </c>
      <c r="AW670" s="14" t="s">
        <v>28</v>
      </c>
      <c r="AX670" s="14" t="s">
        <v>72</v>
      </c>
      <c r="AY670" s="192" t="s">
        <v>182</v>
      </c>
    </row>
    <row r="671" ht="11" customFormat="1" s="13">
      <c r="B671" s="182"/>
      <c r="D671" s="183" t="s">
        <v>191</v>
      </c>
      <c r="E671" s="184" t="s">
        <v>1</v>
      </c>
      <c r="F671" s="185" t="s">
        <v>713</v>
      </c>
      <c r="H671" s="186">
        <v>46.43</v>
      </c>
      <c r="I671" s="187"/>
      <c r="L671" s="182"/>
      <c r="M671" s="188"/>
      <c r="N671" s="189"/>
      <c r="O671" s="189"/>
      <c r="P671" s="189"/>
      <c r="Q671" s="189"/>
      <c r="R671" s="189"/>
      <c r="S671" s="189"/>
      <c r="T671" s="190"/>
      <c r="AT671" s="184" t="s">
        <v>191</v>
      </c>
      <c r="AU671" s="184" t="s">
        <v>84</v>
      </c>
      <c r="AV671" s="13" t="s">
        <v>84</v>
      </c>
      <c r="AW671" s="13" t="s">
        <v>28</v>
      </c>
      <c r="AX671" s="13" t="s">
        <v>72</v>
      </c>
      <c r="AY671" s="184" t="s">
        <v>182</v>
      </c>
    </row>
    <row r="672" ht="11" customFormat="1" s="14">
      <c r="B672" s="191"/>
      <c r="D672" s="183" t="s">
        <v>191</v>
      </c>
      <c r="E672" s="192" t="s">
        <v>1</v>
      </c>
      <c r="F672" s="193" t="s">
        <v>825</v>
      </c>
      <c r="H672" s="194">
        <v>46.43</v>
      </c>
      <c r="I672" s="195"/>
      <c r="L672" s="191"/>
      <c r="M672" s="196"/>
      <c r="N672" s="197"/>
      <c r="O672" s="197"/>
      <c r="P672" s="197"/>
      <c r="Q672" s="197"/>
      <c r="R672" s="197"/>
      <c r="S672" s="197"/>
      <c r="T672" s="198"/>
      <c r="AT672" s="192" t="s">
        <v>191</v>
      </c>
      <c r="AU672" s="192" t="s">
        <v>84</v>
      </c>
      <c r="AV672" s="14" t="s">
        <v>89</v>
      </c>
      <c r="AW672" s="14" t="s">
        <v>28</v>
      </c>
      <c r="AX672" s="14" t="s">
        <v>72</v>
      </c>
      <c r="AY672" s="192" t="s">
        <v>182</v>
      </c>
    </row>
    <row r="673" ht="11" customFormat="1" s="15">
      <c r="B673" s="199"/>
      <c r="D673" s="183" t="s">
        <v>191</v>
      </c>
      <c r="E673" s="200" t="s">
        <v>1</v>
      </c>
      <c r="F673" s="201" t="s">
        <v>251</v>
      </c>
      <c r="H673" s="202">
        <v>396.44</v>
      </c>
      <c r="I673" s="203"/>
      <c r="L673" s="199"/>
      <c r="M673" s="204"/>
      <c r="N673" s="205"/>
      <c r="O673" s="205"/>
      <c r="P673" s="205"/>
      <c r="Q673" s="205"/>
      <c r="R673" s="205"/>
      <c r="S673" s="205"/>
      <c r="T673" s="206"/>
      <c r="AT673" s="200" t="s">
        <v>191</v>
      </c>
      <c r="AU673" s="200" t="s">
        <v>84</v>
      </c>
      <c r="AV673" s="15" t="s">
        <v>189</v>
      </c>
      <c r="AW673" s="15" t="s">
        <v>28</v>
      </c>
      <c r="AX673" s="15" t="s">
        <v>79</v>
      </c>
      <c r="AY673" s="200" t="s">
        <v>182</v>
      </c>
    </row>
    <row r="674" customHeight="1" ht="21" customFormat="1" s="2">
      <c r="A674" s="33"/>
      <c r="B674" s="167"/>
      <c r="C674" s="217" t="s">
        <v>1047</v>
      </c>
      <c r="D674" s="217" t="s">
        <v>602</v>
      </c>
      <c r="E674" s="218" t="s">
        <v>1048</v>
      </c>
      <c r="F674" s="219" t="s">
        <v>1049</v>
      </c>
      <c r="G674" s="220" t="s">
        <v>305</v>
      </c>
      <c r="H674" s="221">
        <v>404.369</v>
      </c>
      <c r="I674" s="222"/>
      <c r="J674" s="221">
        <f>ROUND(I674*H674,3)</f>
        <v>0</v>
      </c>
      <c r="K674" s="223"/>
      <c r="L674" s="224"/>
      <c r="M674" s="225" t="s">
        <v>1</v>
      </c>
      <c r="N674" s="226" t="s">
        <v>38</v>
      </c>
      <c r="O674" s="59"/>
      <c r="P674" s="177">
        <f>O674*H674</f>
        <v>0</v>
      </c>
      <c r="Q674" s="177">
        <v>2.306E-2</v>
      </c>
      <c r="R674" s="177">
        <f>Q674*H674</f>
        <v>9.324749140000002</v>
      </c>
      <c r="S674" s="177">
        <v>0</v>
      </c>
      <c r="T674" s="178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79" t="s">
        <v>620</v>
      </c>
      <c r="AT674" s="179" t="s">
        <v>602</v>
      </c>
      <c r="AU674" s="179" t="s">
        <v>84</v>
      </c>
      <c r="AY674" s="18" t="s">
        <v>182</v>
      </c>
      <c r="BE674" s="180">
        <f>IF(N674="základná",J674,0)</f>
        <v>0</v>
      </c>
      <c r="BF674" s="180">
        <f>IF(N674="znížená",J674,0)</f>
        <v>0</v>
      </c>
      <c r="BG674" s="180">
        <f>IF(N674="zákl. prenesená",J674,0)</f>
        <v>0</v>
      </c>
      <c r="BH674" s="180">
        <f>IF(N674="zníž. prenesená",J674,0)</f>
        <v>0</v>
      </c>
      <c r="BI674" s="180">
        <f>IF(N674="nulová",J674,0)</f>
        <v>0</v>
      </c>
      <c r="BJ674" s="18" t="s">
        <v>84</v>
      </c>
      <c r="BK674" s="181">
        <f>ROUND(I674*H674,3)</f>
        <v>0</v>
      </c>
      <c r="BL674" s="18" t="s">
        <v>468</v>
      </c>
      <c r="BM674" s="179" t="s">
        <v>1050</v>
      </c>
    </row>
    <row r="675" ht="11" customFormat="1" s="13">
      <c r="B675" s="182"/>
      <c r="D675" s="183" t="s">
        <v>191</v>
      </c>
      <c r="F675" s="185" t="s">
        <v>1051</v>
      </c>
      <c r="H675" s="186">
        <v>404.369</v>
      </c>
      <c r="I675" s="187"/>
      <c r="L675" s="182"/>
      <c r="M675" s="188"/>
      <c r="N675" s="189"/>
      <c r="O675" s="189"/>
      <c r="P675" s="189"/>
      <c r="Q675" s="189"/>
      <c r="R675" s="189"/>
      <c r="S675" s="189"/>
      <c r="T675" s="190"/>
      <c r="AT675" s="184" t="s">
        <v>191</v>
      </c>
      <c r="AU675" s="184" t="s">
        <v>84</v>
      </c>
      <c r="AV675" s="13" t="s">
        <v>84</v>
      </c>
      <c r="AW675" s="13" t="s">
        <v>3</v>
      </c>
      <c r="AX675" s="13" t="s">
        <v>79</v>
      </c>
      <c r="AY675" s="184" t="s">
        <v>182</v>
      </c>
    </row>
    <row r="676" customHeight="1" ht="21" customFormat="1" s="2">
      <c r="A676" s="33"/>
      <c r="B676" s="167"/>
      <c r="C676" s="168" t="s">
        <v>1052</v>
      </c>
      <c r="D676" s="168" t="s">
        <v>185</v>
      </c>
      <c r="E676" s="169" t="s">
        <v>1053</v>
      </c>
      <c r="F676" s="170" t="s">
        <v>1054</v>
      </c>
      <c r="G676" s="171" t="s">
        <v>438</v>
      </c>
      <c r="H676" s="172">
        <v>11.665</v>
      </c>
      <c r="I676" s="173"/>
      <c r="J676" s="172">
        <f>ROUND(I676*H676,3)</f>
        <v>0</v>
      </c>
      <c r="K676" s="174"/>
      <c r="L676" s="34"/>
      <c r="M676" s="175" t="s">
        <v>1</v>
      </c>
      <c r="N676" s="176" t="s">
        <v>38</v>
      </c>
      <c r="O676" s="59"/>
      <c r="P676" s="177">
        <f>O676*H676</f>
        <v>0</v>
      </c>
      <c r="Q676" s="177">
        <v>0</v>
      </c>
      <c r="R676" s="177">
        <f>Q676*H676</f>
        <v>0</v>
      </c>
      <c r="S676" s="177">
        <v>0</v>
      </c>
      <c r="T676" s="178">
        <f>S676*H676</f>
        <v>0</v>
      </c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R676" s="179" t="s">
        <v>468</v>
      </c>
      <c r="AT676" s="179" t="s">
        <v>185</v>
      </c>
      <c r="AU676" s="179" t="s">
        <v>84</v>
      </c>
      <c r="AY676" s="18" t="s">
        <v>182</v>
      </c>
      <c r="BE676" s="180">
        <f>IF(N676="základná",J676,0)</f>
        <v>0</v>
      </c>
      <c r="BF676" s="180">
        <f>IF(N676="znížená",J676,0)</f>
        <v>0</v>
      </c>
      <c r="BG676" s="180">
        <f>IF(N676="zákl. prenesená",J676,0)</f>
        <v>0</v>
      </c>
      <c r="BH676" s="180">
        <f>IF(N676="zníž. prenesená",J676,0)</f>
        <v>0</v>
      </c>
      <c r="BI676" s="180">
        <f>IF(N676="nulová",J676,0)</f>
        <v>0</v>
      </c>
      <c r="BJ676" s="18" t="s">
        <v>84</v>
      </c>
      <c r="BK676" s="181">
        <f>ROUND(I676*H676,3)</f>
        <v>0</v>
      </c>
      <c r="BL676" s="18" t="s">
        <v>468</v>
      </c>
      <c r="BM676" s="179" t="s">
        <v>1055</v>
      </c>
    </row>
    <row r="677" customHeight="1" ht="22" customFormat="1" s="12">
      <c r="B677" s="154"/>
      <c r="D677" s="155" t="s">
        <v>71</v>
      </c>
      <c r="E677" s="165" t="s">
        <v>549</v>
      </c>
      <c r="F677" s="165" t="s">
        <v>550</v>
      </c>
      <c r="I677" s="157"/>
      <c r="J677" s="166">
        <f>BK677</f>
        <v>0</v>
      </c>
      <c r="L677" s="154"/>
      <c r="M677" s="159"/>
      <c r="N677" s="160"/>
      <c r="O677" s="160"/>
      <c r="P677" s="161">
        <f>SUM(P678:P709)</f>
        <v>0</v>
      </c>
      <c r="Q677" s="160"/>
      <c r="R677" s="161">
        <f>SUM(R678:R709)</f>
        <v>0.4798095</v>
      </c>
      <c r="S677" s="160"/>
      <c r="T677" s="162">
        <f>SUM(T678:T709)</f>
        <v>0</v>
      </c>
      <c r="AR677" s="155" t="s">
        <v>84</v>
      </c>
      <c r="AT677" s="163" t="s">
        <v>71</v>
      </c>
      <c r="AU677" s="163" t="s">
        <v>79</v>
      </c>
      <c r="AY677" s="155" t="s">
        <v>182</v>
      </c>
      <c r="BK677" s="164">
        <f>SUM(BK678:BK709)</f>
        <v>0</v>
      </c>
    </row>
    <row r="678" customHeight="1" ht="21" customFormat="1" s="2">
      <c r="A678" s="33"/>
      <c r="B678" s="167"/>
      <c r="C678" s="168" t="s">
        <v>1056</v>
      </c>
      <c r="D678" s="168" t="s">
        <v>185</v>
      </c>
      <c r="E678" s="169" t="s">
        <v>1057</v>
      </c>
      <c r="F678" s="170" t="s">
        <v>1058</v>
      </c>
      <c r="G678" s="171" t="s">
        <v>305</v>
      </c>
      <c r="H678" s="172">
        <v>121.35</v>
      </c>
      <c r="I678" s="173"/>
      <c r="J678" s="172">
        <f>ROUND(I678*H678,3)</f>
        <v>0</v>
      </c>
      <c r="K678" s="174"/>
      <c r="L678" s="34"/>
      <c r="M678" s="175" t="s">
        <v>1</v>
      </c>
      <c r="N678" s="176" t="s">
        <v>38</v>
      </c>
      <c r="O678" s="59"/>
      <c r="P678" s="177">
        <f>O678*H678</f>
        <v>0</v>
      </c>
      <c r="Q678" s="177">
        <v>3E-4</v>
      </c>
      <c r="R678" s="177">
        <f>Q678*H678</f>
        <v>3.640499999999999E-2</v>
      </c>
      <c r="S678" s="177">
        <v>0</v>
      </c>
      <c r="T678" s="178">
        <f>S678*H678</f>
        <v>0</v>
      </c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R678" s="179" t="s">
        <v>468</v>
      </c>
      <c r="AT678" s="179" t="s">
        <v>185</v>
      </c>
      <c r="AU678" s="179" t="s">
        <v>84</v>
      </c>
      <c r="AY678" s="18" t="s">
        <v>182</v>
      </c>
      <c r="BE678" s="180">
        <f>IF(N678="základná",J678,0)</f>
        <v>0</v>
      </c>
      <c r="BF678" s="180">
        <f>IF(N678="znížená",J678,0)</f>
        <v>0</v>
      </c>
      <c r="BG678" s="180">
        <f>IF(N678="zákl. prenesená",J678,0)</f>
        <v>0</v>
      </c>
      <c r="BH678" s="180">
        <f>IF(N678="zníž. prenesená",J678,0)</f>
        <v>0</v>
      </c>
      <c r="BI678" s="180">
        <f>IF(N678="nulová",J678,0)</f>
        <v>0</v>
      </c>
      <c r="BJ678" s="18" t="s">
        <v>84</v>
      </c>
      <c r="BK678" s="181">
        <f>ROUND(I678*H678,3)</f>
        <v>0</v>
      </c>
      <c r="BL678" s="18" t="s">
        <v>468</v>
      </c>
      <c r="BM678" s="179" t="s">
        <v>1059</v>
      </c>
    </row>
    <row r="679" ht="11" customFormat="1" s="13">
      <c r="B679" s="182"/>
      <c r="D679" s="183" t="s">
        <v>191</v>
      </c>
      <c r="E679" s="184" t="s">
        <v>1</v>
      </c>
      <c r="F679" s="185" t="s">
        <v>755</v>
      </c>
      <c r="H679" s="186">
        <v>18.12</v>
      </c>
      <c r="I679" s="187"/>
      <c r="L679" s="182"/>
      <c r="M679" s="188"/>
      <c r="N679" s="189"/>
      <c r="O679" s="189"/>
      <c r="P679" s="189"/>
      <c r="Q679" s="189"/>
      <c r="R679" s="189"/>
      <c r="S679" s="189"/>
      <c r="T679" s="190"/>
      <c r="AT679" s="184" t="s">
        <v>191</v>
      </c>
      <c r="AU679" s="184" t="s">
        <v>84</v>
      </c>
      <c r="AV679" s="13" t="s">
        <v>84</v>
      </c>
      <c r="AW679" s="13" t="s">
        <v>28</v>
      </c>
      <c r="AX679" s="13" t="s">
        <v>72</v>
      </c>
      <c r="AY679" s="184" t="s">
        <v>182</v>
      </c>
    </row>
    <row r="680" ht="11" customFormat="1" s="14">
      <c r="B680" s="191"/>
      <c r="D680" s="183" t="s">
        <v>191</v>
      </c>
      <c r="E680" s="192" t="s">
        <v>1</v>
      </c>
      <c r="F680" s="193" t="s">
        <v>756</v>
      </c>
      <c r="H680" s="194">
        <v>18.12</v>
      </c>
      <c r="I680" s="195"/>
      <c r="L680" s="191"/>
      <c r="M680" s="196"/>
      <c r="N680" s="197"/>
      <c r="O680" s="197"/>
      <c r="P680" s="197"/>
      <c r="Q680" s="197"/>
      <c r="R680" s="197"/>
      <c r="S680" s="197"/>
      <c r="T680" s="198"/>
      <c r="AT680" s="192" t="s">
        <v>191</v>
      </c>
      <c r="AU680" s="192" t="s">
        <v>84</v>
      </c>
      <c r="AV680" s="14" t="s">
        <v>89</v>
      </c>
      <c r="AW680" s="14" t="s">
        <v>28</v>
      </c>
      <c r="AX680" s="14" t="s">
        <v>72</v>
      </c>
      <c r="AY680" s="192" t="s">
        <v>182</v>
      </c>
    </row>
    <row r="681" ht="11" customFormat="1" s="13">
      <c r="B681" s="182"/>
      <c r="D681" s="183" t="s">
        <v>191</v>
      </c>
      <c r="E681" s="184" t="s">
        <v>1</v>
      </c>
      <c r="F681" s="185" t="s">
        <v>757</v>
      </c>
      <c r="H681" s="186">
        <v>10.25</v>
      </c>
      <c r="I681" s="187"/>
      <c r="L681" s="182"/>
      <c r="M681" s="188"/>
      <c r="N681" s="189"/>
      <c r="O681" s="189"/>
      <c r="P681" s="189"/>
      <c r="Q681" s="189"/>
      <c r="R681" s="189"/>
      <c r="S681" s="189"/>
      <c r="T681" s="190"/>
      <c r="AT681" s="184" t="s">
        <v>191</v>
      </c>
      <c r="AU681" s="184" t="s">
        <v>84</v>
      </c>
      <c r="AV681" s="13" t="s">
        <v>84</v>
      </c>
      <c r="AW681" s="13" t="s">
        <v>28</v>
      </c>
      <c r="AX681" s="13" t="s">
        <v>72</v>
      </c>
      <c r="AY681" s="184" t="s">
        <v>182</v>
      </c>
    </row>
    <row r="682" ht="11" customFormat="1" s="14">
      <c r="B682" s="191"/>
      <c r="D682" s="183" t="s">
        <v>191</v>
      </c>
      <c r="E682" s="192" t="s">
        <v>1</v>
      </c>
      <c r="F682" s="193" t="s">
        <v>758</v>
      </c>
      <c r="H682" s="194">
        <v>10.25</v>
      </c>
      <c r="I682" s="195"/>
      <c r="L682" s="191"/>
      <c r="M682" s="196"/>
      <c r="N682" s="197"/>
      <c r="O682" s="197"/>
      <c r="P682" s="197"/>
      <c r="Q682" s="197"/>
      <c r="R682" s="197"/>
      <c r="S682" s="197"/>
      <c r="T682" s="198"/>
      <c r="AT682" s="192" t="s">
        <v>191</v>
      </c>
      <c r="AU682" s="192" t="s">
        <v>84</v>
      </c>
      <c r="AV682" s="14" t="s">
        <v>89</v>
      </c>
      <c r="AW682" s="14" t="s">
        <v>28</v>
      </c>
      <c r="AX682" s="14" t="s">
        <v>72</v>
      </c>
      <c r="AY682" s="192" t="s">
        <v>182</v>
      </c>
    </row>
    <row r="683" ht="11" customFormat="1" s="13">
      <c r="B683" s="182"/>
      <c r="D683" s="183" t="s">
        <v>191</v>
      </c>
      <c r="E683" s="184" t="s">
        <v>1</v>
      </c>
      <c r="F683" s="185" t="s">
        <v>757</v>
      </c>
      <c r="H683" s="186">
        <v>10.25</v>
      </c>
      <c r="I683" s="187"/>
      <c r="L683" s="182"/>
      <c r="M683" s="188"/>
      <c r="N683" s="189"/>
      <c r="O683" s="189"/>
      <c r="P683" s="189"/>
      <c r="Q683" s="189"/>
      <c r="R683" s="189"/>
      <c r="S683" s="189"/>
      <c r="T683" s="190"/>
      <c r="AT683" s="184" t="s">
        <v>191</v>
      </c>
      <c r="AU683" s="184" t="s">
        <v>84</v>
      </c>
      <c r="AV683" s="13" t="s">
        <v>84</v>
      </c>
      <c r="AW683" s="13" t="s">
        <v>28</v>
      </c>
      <c r="AX683" s="13" t="s">
        <v>72</v>
      </c>
      <c r="AY683" s="184" t="s">
        <v>182</v>
      </c>
    </row>
    <row r="684" ht="11" customFormat="1" s="14">
      <c r="B684" s="191"/>
      <c r="D684" s="183" t="s">
        <v>191</v>
      </c>
      <c r="E684" s="192" t="s">
        <v>1</v>
      </c>
      <c r="F684" s="193" t="s">
        <v>759</v>
      </c>
      <c r="H684" s="194">
        <v>10.25</v>
      </c>
      <c r="I684" s="195"/>
      <c r="L684" s="191"/>
      <c r="M684" s="196"/>
      <c r="N684" s="197"/>
      <c r="O684" s="197"/>
      <c r="P684" s="197"/>
      <c r="Q684" s="197"/>
      <c r="R684" s="197"/>
      <c r="S684" s="197"/>
      <c r="T684" s="198"/>
      <c r="AT684" s="192" t="s">
        <v>191</v>
      </c>
      <c r="AU684" s="192" t="s">
        <v>84</v>
      </c>
      <c r="AV684" s="14" t="s">
        <v>89</v>
      </c>
      <c r="AW684" s="14" t="s">
        <v>28</v>
      </c>
      <c r="AX684" s="14" t="s">
        <v>72</v>
      </c>
      <c r="AY684" s="192" t="s">
        <v>182</v>
      </c>
    </row>
    <row r="685" ht="11" customFormat="1" s="13">
      <c r="B685" s="182"/>
      <c r="D685" s="183" t="s">
        <v>191</v>
      </c>
      <c r="E685" s="184" t="s">
        <v>1</v>
      </c>
      <c r="F685" s="185" t="s">
        <v>757</v>
      </c>
      <c r="H685" s="186">
        <v>10.25</v>
      </c>
      <c r="I685" s="187"/>
      <c r="L685" s="182"/>
      <c r="M685" s="188"/>
      <c r="N685" s="189"/>
      <c r="O685" s="189"/>
      <c r="P685" s="189"/>
      <c r="Q685" s="189"/>
      <c r="R685" s="189"/>
      <c r="S685" s="189"/>
      <c r="T685" s="190"/>
      <c r="AT685" s="184" t="s">
        <v>191</v>
      </c>
      <c r="AU685" s="184" t="s">
        <v>84</v>
      </c>
      <c r="AV685" s="13" t="s">
        <v>84</v>
      </c>
      <c r="AW685" s="13" t="s">
        <v>28</v>
      </c>
      <c r="AX685" s="13" t="s">
        <v>72</v>
      </c>
      <c r="AY685" s="184" t="s">
        <v>182</v>
      </c>
    </row>
    <row r="686" ht="11" customFormat="1" s="14">
      <c r="B686" s="191"/>
      <c r="D686" s="183" t="s">
        <v>191</v>
      </c>
      <c r="E686" s="192" t="s">
        <v>1</v>
      </c>
      <c r="F686" s="193" t="s">
        <v>760</v>
      </c>
      <c r="H686" s="194">
        <v>10.25</v>
      </c>
      <c r="I686" s="195"/>
      <c r="L686" s="191"/>
      <c r="M686" s="196"/>
      <c r="N686" s="197"/>
      <c r="O686" s="197"/>
      <c r="P686" s="197"/>
      <c r="Q686" s="197"/>
      <c r="R686" s="197"/>
      <c r="S686" s="197"/>
      <c r="T686" s="198"/>
      <c r="AT686" s="192" t="s">
        <v>191</v>
      </c>
      <c r="AU686" s="192" t="s">
        <v>84</v>
      </c>
      <c r="AV686" s="14" t="s">
        <v>89</v>
      </c>
      <c r="AW686" s="14" t="s">
        <v>28</v>
      </c>
      <c r="AX686" s="14" t="s">
        <v>72</v>
      </c>
      <c r="AY686" s="192" t="s">
        <v>182</v>
      </c>
    </row>
    <row r="687" ht="11" customFormat="1" s="13">
      <c r="B687" s="182"/>
      <c r="D687" s="183" t="s">
        <v>191</v>
      </c>
      <c r="E687" s="184" t="s">
        <v>1</v>
      </c>
      <c r="F687" s="185" t="s">
        <v>755</v>
      </c>
      <c r="H687" s="186">
        <v>18.12</v>
      </c>
      <c r="I687" s="187"/>
      <c r="L687" s="182"/>
      <c r="M687" s="188"/>
      <c r="N687" s="189"/>
      <c r="O687" s="189"/>
      <c r="P687" s="189"/>
      <c r="Q687" s="189"/>
      <c r="R687" s="189"/>
      <c r="S687" s="189"/>
      <c r="T687" s="190"/>
      <c r="AT687" s="184" t="s">
        <v>191</v>
      </c>
      <c r="AU687" s="184" t="s">
        <v>84</v>
      </c>
      <c r="AV687" s="13" t="s">
        <v>84</v>
      </c>
      <c r="AW687" s="13" t="s">
        <v>28</v>
      </c>
      <c r="AX687" s="13" t="s">
        <v>72</v>
      </c>
      <c r="AY687" s="184" t="s">
        <v>182</v>
      </c>
    </row>
    <row r="688" ht="11" customFormat="1" s="14">
      <c r="B688" s="191"/>
      <c r="D688" s="183" t="s">
        <v>191</v>
      </c>
      <c r="E688" s="192" t="s">
        <v>1</v>
      </c>
      <c r="F688" s="193" t="s">
        <v>761</v>
      </c>
      <c r="H688" s="194">
        <v>18.12</v>
      </c>
      <c r="I688" s="195"/>
      <c r="L688" s="191"/>
      <c r="M688" s="196"/>
      <c r="N688" s="197"/>
      <c r="O688" s="197"/>
      <c r="P688" s="197"/>
      <c r="Q688" s="197"/>
      <c r="R688" s="197"/>
      <c r="S688" s="197"/>
      <c r="T688" s="198"/>
      <c r="AT688" s="192" t="s">
        <v>191</v>
      </c>
      <c r="AU688" s="192" t="s">
        <v>84</v>
      </c>
      <c r="AV688" s="14" t="s">
        <v>89</v>
      </c>
      <c r="AW688" s="14" t="s">
        <v>28</v>
      </c>
      <c r="AX688" s="14" t="s">
        <v>72</v>
      </c>
      <c r="AY688" s="192" t="s">
        <v>182</v>
      </c>
    </row>
    <row r="689" ht="11" customFormat="1" s="13">
      <c r="B689" s="182"/>
      <c r="D689" s="183" t="s">
        <v>191</v>
      </c>
      <c r="E689" s="184" t="s">
        <v>1</v>
      </c>
      <c r="F689" s="185" t="s">
        <v>755</v>
      </c>
      <c r="H689" s="186">
        <v>18.12</v>
      </c>
      <c r="I689" s="187"/>
      <c r="L689" s="182"/>
      <c r="M689" s="188"/>
      <c r="N689" s="189"/>
      <c r="O689" s="189"/>
      <c r="P689" s="189"/>
      <c r="Q689" s="189"/>
      <c r="R689" s="189"/>
      <c r="S689" s="189"/>
      <c r="T689" s="190"/>
      <c r="AT689" s="184" t="s">
        <v>191</v>
      </c>
      <c r="AU689" s="184" t="s">
        <v>84</v>
      </c>
      <c r="AV689" s="13" t="s">
        <v>84</v>
      </c>
      <c r="AW689" s="13" t="s">
        <v>28</v>
      </c>
      <c r="AX689" s="13" t="s">
        <v>72</v>
      </c>
      <c r="AY689" s="184" t="s">
        <v>182</v>
      </c>
    </row>
    <row r="690" ht="11" customFormat="1" s="14">
      <c r="B690" s="191"/>
      <c r="D690" s="183" t="s">
        <v>191</v>
      </c>
      <c r="E690" s="192" t="s">
        <v>1</v>
      </c>
      <c r="F690" s="193" t="s">
        <v>762</v>
      </c>
      <c r="H690" s="194">
        <v>18.12</v>
      </c>
      <c r="I690" s="195"/>
      <c r="L690" s="191"/>
      <c r="M690" s="196"/>
      <c r="N690" s="197"/>
      <c r="O690" s="197"/>
      <c r="P690" s="197"/>
      <c r="Q690" s="197"/>
      <c r="R690" s="197"/>
      <c r="S690" s="197"/>
      <c r="T690" s="198"/>
      <c r="AT690" s="192" t="s">
        <v>191</v>
      </c>
      <c r="AU690" s="192" t="s">
        <v>84</v>
      </c>
      <c r="AV690" s="14" t="s">
        <v>89</v>
      </c>
      <c r="AW690" s="14" t="s">
        <v>28</v>
      </c>
      <c r="AX690" s="14" t="s">
        <v>72</v>
      </c>
      <c r="AY690" s="192" t="s">
        <v>182</v>
      </c>
    </row>
    <row r="691" ht="11" customFormat="1" s="13">
      <c r="B691" s="182"/>
      <c r="D691" s="183" t="s">
        <v>191</v>
      </c>
      <c r="E691" s="184" t="s">
        <v>1</v>
      </c>
      <c r="F691" s="185" t="s">
        <v>755</v>
      </c>
      <c r="H691" s="186">
        <v>18.12</v>
      </c>
      <c r="I691" s="187"/>
      <c r="L691" s="182"/>
      <c r="M691" s="188"/>
      <c r="N691" s="189"/>
      <c r="O691" s="189"/>
      <c r="P691" s="189"/>
      <c r="Q691" s="189"/>
      <c r="R691" s="189"/>
      <c r="S691" s="189"/>
      <c r="T691" s="190"/>
      <c r="AT691" s="184" t="s">
        <v>191</v>
      </c>
      <c r="AU691" s="184" t="s">
        <v>84</v>
      </c>
      <c r="AV691" s="13" t="s">
        <v>84</v>
      </c>
      <c r="AW691" s="13" t="s">
        <v>28</v>
      </c>
      <c r="AX691" s="13" t="s">
        <v>72</v>
      </c>
      <c r="AY691" s="184" t="s">
        <v>182</v>
      </c>
    </row>
    <row r="692" ht="11" customFormat="1" s="14">
      <c r="B692" s="191"/>
      <c r="D692" s="183" t="s">
        <v>191</v>
      </c>
      <c r="E692" s="192" t="s">
        <v>1</v>
      </c>
      <c r="F692" s="193" t="s">
        <v>763</v>
      </c>
      <c r="H692" s="194">
        <v>18.12</v>
      </c>
      <c r="I692" s="195"/>
      <c r="L692" s="191"/>
      <c r="M692" s="196"/>
      <c r="N692" s="197"/>
      <c r="O692" s="197"/>
      <c r="P692" s="197"/>
      <c r="Q692" s="197"/>
      <c r="R692" s="197"/>
      <c r="S692" s="197"/>
      <c r="T692" s="198"/>
      <c r="AT692" s="192" t="s">
        <v>191</v>
      </c>
      <c r="AU692" s="192" t="s">
        <v>84</v>
      </c>
      <c r="AV692" s="14" t="s">
        <v>89</v>
      </c>
      <c r="AW692" s="14" t="s">
        <v>28</v>
      </c>
      <c r="AX692" s="14" t="s">
        <v>72</v>
      </c>
      <c r="AY692" s="192" t="s">
        <v>182</v>
      </c>
    </row>
    <row r="693" ht="11" customFormat="1" s="13">
      <c r="B693" s="182"/>
      <c r="D693" s="183" t="s">
        <v>191</v>
      </c>
      <c r="E693" s="184" t="s">
        <v>1</v>
      </c>
      <c r="F693" s="185" t="s">
        <v>755</v>
      </c>
      <c r="H693" s="186">
        <v>18.12</v>
      </c>
      <c r="I693" s="187"/>
      <c r="L693" s="182"/>
      <c r="M693" s="188"/>
      <c r="N693" s="189"/>
      <c r="O693" s="189"/>
      <c r="P693" s="189"/>
      <c r="Q693" s="189"/>
      <c r="R693" s="189"/>
      <c r="S693" s="189"/>
      <c r="T693" s="190"/>
      <c r="AT693" s="184" t="s">
        <v>191</v>
      </c>
      <c r="AU693" s="184" t="s">
        <v>84</v>
      </c>
      <c r="AV693" s="13" t="s">
        <v>84</v>
      </c>
      <c r="AW693" s="13" t="s">
        <v>28</v>
      </c>
      <c r="AX693" s="13" t="s">
        <v>72</v>
      </c>
      <c r="AY693" s="184" t="s">
        <v>182</v>
      </c>
    </row>
    <row r="694" ht="11" customFormat="1" s="14">
      <c r="B694" s="191"/>
      <c r="D694" s="183" t="s">
        <v>191</v>
      </c>
      <c r="E694" s="192" t="s">
        <v>1</v>
      </c>
      <c r="F694" s="193" t="s">
        <v>764</v>
      </c>
      <c r="H694" s="194">
        <v>18.12</v>
      </c>
      <c r="I694" s="195"/>
      <c r="L694" s="191"/>
      <c r="M694" s="196"/>
      <c r="N694" s="197"/>
      <c r="O694" s="197"/>
      <c r="P694" s="197"/>
      <c r="Q694" s="197"/>
      <c r="R694" s="197"/>
      <c r="S694" s="197"/>
      <c r="T694" s="198"/>
      <c r="AT694" s="192" t="s">
        <v>191</v>
      </c>
      <c r="AU694" s="192" t="s">
        <v>84</v>
      </c>
      <c r="AV694" s="14" t="s">
        <v>89</v>
      </c>
      <c r="AW694" s="14" t="s">
        <v>28</v>
      </c>
      <c r="AX694" s="14" t="s">
        <v>72</v>
      </c>
      <c r="AY694" s="192" t="s">
        <v>182</v>
      </c>
    </row>
    <row r="695" ht="11" customFormat="1" s="15">
      <c r="B695" s="199"/>
      <c r="D695" s="183" t="s">
        <v>191</v>
      </c>
      <c r="E695" s="200" t="s">
        <v>1</v>
      </c>
      <c r="F695" s="201" t="s">
        <v>251</v>
      </c>
      <c r="H695" s="202">
        <v>121.35000000000002</v>
      </c>
      <c r="I695" s="203"/>
      <c r="L695" s="199"/>
      <c r="M695" s="204"/>
      <c r="N695" s="205"/>
      <c r="O695" s="205"/>
      <c r="P695" s="205"/>
      <c r="Q695" s="205"/>
      <c r="R695" s="205"/>
      <c r="S695" s="205"/>
      <c r="T695" s="206"/>
      <c r="AT695" s="200" t="s">
        <v>191</v>
      </c>
      <c r="AU695" s="200" t="s">
        <v>84</v>
      </c>
      <c r="AV695" s="15" t="s">
        <v>189</v>
      </c>
      <c r="AW695" s="15" t="s">
        <v>28</v>
      </c>
      <c r="AX695" s="15" t="s">
        <v>79</v>
      </c>
      <c r="AY695" s="200" t="s">
        <v>182</v>
      </c>
    </row>
    <row r="696" customHeight="1" ht="21" customFormat="1" s="2">
      <c r="A696" s="33"/>
      <c r="B696" s="167"/>
      <c r="C696" s="217" t="s">
        <v>1060</v>
      </c>
      <c r="D696" s="217" t="s">
        <v>602</v>
      </c>
      <c r="E696" s="218" t="s">
        <v>1061</v>
      </c>
      <c r="F696" s="219" t="s">
        <v>1062</v>
      </c>
      <c r="G696" s="220" t="s">
        <v>305</v>
      </c>
      <c r="H696" s="221">
        <v>124.991</v>
      </c>
      <c r="I696" s="222"/>
      <c r="J696" s="221">
        <f>ROUND(I696*H696,3)</f>
        <v>0</v>
      </c>
      <c r="K696" s="223"/>
      <c r="L696" s="224"/>
      <c r="M696" s="225" t="s">
        <v>1</v>
      </c>
      <c r="N696" s="226" t="s">
        <v>38</v>
      </c>
      <c r="O696" s="59"/>
      <c r="P696" s="177">
        <f>O696*H696</f>
        <v>0</v>
      </c>
      <c r="Q696" s="177">
        <v>2.5E-3</v>
      </c>
      <c r="R696" s="177">
        <f>Q696*H696</f>
        <v>0.3124775</v>
      </c>
      <c r="S696" s="177">
        <v>0</v>
      </c>
      <c r="T696" s="178">
        <f>S696*H696</f>
        <v>0</v>
      </c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R696" s="179" t="s">
        <v>620</v>
      </c>
      <c r="AT696" s="179" t="s">
        <v>602</v>
      </c>
      <c r="AU696" s="179" t="s">
        <v>84</v>
      </c>
      <c r="AY696" s="18" t="s">
        <v>182</v>
      </c>
      <c r="BE696" s="180">
        <f>IF(N696="základná",J696,0)</f>
        <v>0</v>
      </c>
      <c r="BF696" s="180">
        <f>IF(N696="znížená",J696,0)</f>
        <v>0</v>
      </c>
      <c r="BG696" s="180">
        <f>IF(N696="zákl. prenesená",J696,0)</f>
        <v>0</v>
      </c>
      <c r="BH696" s="180">
        <f>IF(N696="zníž. prenesená",J696,0)</f>
        <v>0</v>
      </c>
      <c r="BI696" s="180">
        <f>IF(N696="nulová",J696,0)</f>
        <v>0</v>
      </c>
      <c r="BJ696" s="18" t="s">
        <v>84</v>
      </c>
      <c r="BK696" s="181">
        <f>ROUND(I696*H696,3)</f>
        <v>0</v>
      </c>
      <c r="BL696" s="18" t="s">
        <v>468</v>
      </c>
      <c r="BM696" s="179" t="s">
        <v>1063</v>
      </c>
    </row>
    <row r="697" ht="29" customFormat="1" s="2">
      <c r="A697" s="33"/>
      <c r="B697" s="34"/>
      <c r="C697" s="33"/>
      <c r="D697" s="183" t="s">
        <v>1064</v>
      </c>
      <c r="E697" s="33"/>
      <c r="F697" s="227" t="s">
        <v>1065</v>
      </c>
      <c r="G697" s="33"/>
      <c r="H697" s="33"/>
      <c r="I697" s="103"/>
      <c r="J697" s="33"/>
      <c r="K697" s="33"/>
      <c r="L697" s="34"/>
      <c r="M697" s="228"/>
      <c r="N697" s="229"/>
      <c r="O697" s="59"/>
      <c r="P697" s="59"/>
      <c r="Q697" s="59"/>
      <c r="R697" s="59"/>
      <c r="S697" s="59"/>
      <c r="T697" s="60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T697" s="18" t="s">
        <v>1064</v>
      </c>
      <c r="AU697" s="18" t="s">
        <v>84</v>
      </c>
    </row>
    <row r="698" ht="11" customFormat="1" s="13">
      <c r="B698" s="182"/>
      <c r="D698" s="183" t="s">
        <v>191</v>
      </c>
      <c r="F698" s="185" t="s">
        <v>1066</v>
      </c>
      <c r="H698" s="186">
        <v>124.991</v>
      </c>
      <c r="I698" s="187"/>
      <c r="L698" s="182"/>
      <c r="M698" s="188"/>
      <c r="N698" s="189"/>
      <c r="O698" s="189"/>
      <c r="P698" s="189"/>
      <c r="Q698" s="189"/>
      <c r="R698" s="189"/>
      <c r="S698" s="189"/>
      <c r="T698" s="190"/>
      <c r="AT698" s="184" t="s">
        <v>191</v>
      </c>
      <c r="AU698" s="184" t="s">
        <v>84</v>
      </c>
      <c r="AV698" s="13" t="s">
        <v>84</v>
      </c>
      <c r="AW698" s="13" t="s">
        <v>3</v>
      </c>
      <c r="AX698" s="13" t="s">
        <v>79</v>
      </c>
      <c r="AY698" s="184" t="s">
        <v>182</v>
      </c>
    </row>
    <row r="699" customHeight="1" ht="21" customFormat="1" s="2">
      <c r="A699" s="33"/>
      <c r="B699" s="167"/>
      <c r="C699" s="168" t="s">
        <v>1067</v>
      </c>
      <c r="D699" s="168" t="s">
        <v>185</v>
      </c>
      <c r="E699" s="169" t="s">
        <v>1068</v>
      </c>
      <c r="F699" s="170" t="s">
        <v>1069</v>
      </c>
      <c r="G699" s="171" t="s">
        <v>305</v>
      </c>
      <c r="H699" s="172">
        <v>45.54</v>
      </c>
      <c r="I699" s="173"/>
      <c r="J699" s="172">
        <f>ROUND(I699*H699,3)</f>
        <v>0</v>
      </c>
      <c r="K699" s="174"/>
      <c r="L699" s="34"/>
      <c r="M699" s="175" t="s">
        <v>1</v>
      </c>
      <c r="N699" s="176" t="s">
        <v>38</v>
      </c>
      <c r="O699" s="59"/>
      <c r="P699" s="177">
        <f>O699*H699</f>
        <v>0</v>
      </c>
      <c r="Q699" s="177">
        <v>3E-4</v>
      </c>
      <c r="R699" s="177">
        <f>Q699*H699</f>
        <v>1.3661999999999999E-2</v>
      </c>
      <c r="S699" s="177">
        <v>0</v>
      </c>
      <c r="T699" s="178">
        <f>S699*H699</f>
        <v>0</v>
      </c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R699" s="179" t="s">
        <v>468</v>
      </c>
      <c r="AT699" s="179" t="s">
        <v>185</v>
      </c>
      <c r="AU699" s="179" t="s">
        <v>84</v>
      </c>
      <c r="AY699" s="18" t="s">
        <v>182</v>
      </c>
      <c r="BE699" s="180">
        <f>IF(N699="základná",J699,0)</f>
        <v>0</v>
      </c>
      <c r="BF699" s="180">
        <f>IF(N699="znížená",J699,0)</f>
        <v>0</v>
      </c>
      <c r="BG699" s="180">
        <f>IF(N699="zákl. prenesená",J699,0)</f>
        <v>0</v>
      </c>
      <c r="BH699" s="180">
        <f>IF(N699="zníž. prenesená",J699,0)</f>
        <v>0</v>
      </c>
      <c r="BI699" s="180">
        <f>IF(N699="nulová",J699,0)</f>
        <v>0</v>
      </c>
      <c r="BJ699" s="18" t="s">
        <v>84</v>
      </c>
      <c r="BK699" s="181">
        <f>ROUND(I699*H699,3)</f>
        <v>0</v>
      </c>
      <c r="BL699" s="18" t="s">
        <v>468</v>
      </c>
      <c r="BM699" s="179" t="s">
        <v>1070</v>
      </c>
    </row>
    <row r="700" ht="11" customFormat="1" s="13">
      <c r="B700" s="182"/>
      <c r="D700" s="183" t="s">
        <v>191</v>
      </c>
      <c r="E700" s="184" t="s">
        <v>1</v>
      </c>
      <c r="F700" s="185" t="s">
        <v>1071</v>
      </c>
      <c r="H700" s="186">
        <v>45.54</v>
      </c>
      <c r="I700" s="187"/>
      <c r="L700" s="182"/>
      <c r="M700" s="188"/>
      <c r="N700" s="189"/>
      <c r="O700" s="189"/>
      <c r="P700" s="189"/>
      <c r="Q700" s="189"/>
      <c r="R700" s="189"/>
      <c r="S700" s="189"/>
      <c r="T700" s="190"/>
      <c r="AT700" s="184" t="s">
        <v>191</v>
      </c>
      <c r="AU700" s="184" t="s">
        <v>84</v>
      </c>
      <c r="AV700" s="13" t="s">
        <v>84</v>
      </c>
      <c r="AW700" s="13" t="s">
        <v>28</v>
      </c>
      <c r="AX700" s="13" t="s">
        <v>72</v>
      </c>
      <c r="AY700" s="184" t="s">
        <v>182</v>
      </c>
    </row>
    <row r="701" ht="11" customFormat="1" s="14">
      <c r="B701" s="191"/>
      <c r="D701" s="183" t="s">
        <v>191</v>
      </c>
      <c r="E701" s="192" t="s">
        <v>1</v>
      </c>
      <c r="F701" s="193" t="s">
        <v>1072</v>
      </c>
      <c r="H701" s="194">
        <v>45.54</v>
      </c>
      <c r="I701" s="195"/>
      <c r="L701" s="191"/>
      <c r="M701" s="196"/>
      <c r="N701" s="197"/>
      <c r="O701" s="197"/>
      <c r="P701" s="197"/>
      <c r="Q701" s="197"/>
      <c r="R701" s="197"/>
      <c r="S701" s="197"/>
      <c r="T701" s="198"/>
      <c r="AT701" s="192" t="s">
        <v>191</v>
      </c>
      <c r="AU701" s="192" t="s">
        <v>84</v>
      </c>
      <c r="AV701" s="14" t="s">
        <v>89</v>
      </c>
      <c r="AW701" s="14" t="s">
        <v>28</v>
      </c>
      <c r="AX701" s="14" t="s">
        <v>72</v>
      </c>
      <c r="AY701" s="192" t="s">
        <v>182</v>
      </c>
    </row>
    <row r="702" ht="11" customFormat="1" s="15">
      <c r="B702" s="199"/>
      <c r="D702" s="183" t="s">
        <v>191</v>
      </c>
      <c r="E702" s="200" t="s">
        <v>1</v>
      </c>
      <c r="F702" s="201" t="s">
        <v>251</v>
      </c>
      <c r="H702" s="202">
        <v>45.54</v>
      </c>
      <c r="I702" s="203"/>
      <c r="L702" s="199"/>
      <c r="M702" s="204"/>
      <c r="N702" s="205"/>
      <c r="O702" s="205"/>
      <c r="P702" s="205"/>
      <c r="Q702" s="205"/>
      <c r="R702" s="205"/>
      <c r="S702" s="205"/>
      <c r="T702" s="206"/>
      <c r="AT702" s="200" t="s">
        <v>191</v>
      </c>
      <c r="AU702" s="200" t="s">
        <v>84</v>
      </c>
      <c r="AV702" s="15" t="s">
        <v>189</v>
      </c>
      <c r="AW702" s="15" t="s">
        <v>28</v>
      </c>
      <c r="AX702" s="15" t="s">
        <v>79</v>
      </c>
      <c r="AY702" s="200" t="s">
        <v>182</v>
      </c>
    </row>
    <row r="703" customHeight="1" ht="21" customFormat="1" s="2">
      <c r="A703" s="33"/>
      <c r="B703" s="167"/>
      <c r="C703" s="217" t="s">
        <v>1073</v>
      </c>
      <c r="D703" s="217" t="s">
        <v>602</v>
      </c>
      <c r="E703" s="218" t="s">
        <v>1074</v>
      </c>
      <c r="F703" s="219" t="s">
        <v>1075</v>
      </c>
      <c r="G703" s="220" t="s">
        <v>305</v>
      </c>
      <c r="H703" s="221">
        <v>46.906</v>
      </c>
      <c r="I703" s="222"/>
      <c r="J703" s="221">
        <f>ROUND(I703*H703,3)</f>
        <v>0</v>
      </c>
      <c r="K703" s="223"/>
      <c r="L703" s="224"/>
      <c r="M703" s="225" t="s">
        <v>1</v>
      </c>
      <c r="N703" s="226" t="s">
        <v>38</v>
      </c>
      <c r="O703" s="59"/>
      <c r="P703" s="177">
        <f>O703*H703</f>
        <v>0</v>
      </c>
      <c r="Q703" s="177">
        <v>2.5E-3</v>
      </c>
      <c r="R703" s="177">
        <f>Q703*H703</f>
        <v>0.117265</v>
      </c>
      <c r="S703" s="177">
        <v>0</v>
      </c>
      <c r="T703" s="178">
        <f>S703*H703</f>
        <v>0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79" t="s">
        <v>620</v>
      </c>
      <c r="AT703" s="179" t="s">
        <v>602</v>
      </c>
      <c r="AU703" s="179" t="s">
        <v>84</v>
      </c>
      <c r="AY703" s="18" t="s">
        <v>182</v>
      </c>
      <c r="BE703" s="180">
        <f>IF(N703="základná",J703,0)</f>
        <v>0</v>
      </c>
      <c r="BF703" s="180">
        <f>IF(N703="znížená",J703,0)</f>
        <v>0</v>
      </c>
      <c r="BG703" s="180">
        <f>IF(N703="zákl. prenesená",J703,0)</f>
        <v>0</v>
      </c>
      <c r="BH703" s="180">
        <f>IF(N703="zníž. prenesená",J703,0)</f>
        <v>0</v>
      </c>
      <c r="BI703" s="180">
        <f>IF(N703="nulová",J703,0)</f>
        <v>0</v>
      </c>
      <c r="BJ703" s="18" t="s">
        <v>84</v>
      </c>
      <c r="BK703" s="181">
        <f>ROUND(I703*H703,3)</f>
        <v>0</v>
      </c>
      <c r="BL703" s="18" t="s">
        <v>468</v>
      </c>
      <c r="BM703" s="179" t="s">
        <v>1076</v>
      </c>
    </row>
    <row r="704" ht="29" customFormat="1" s="2">
      <c r="A704" s="33"/>
      <c r="B704" s="34"/>
      <c r="C704" s="33"/>
      <c r="D704" s="183" t="s">
        <v>1064</v>
      </c>
      <c r="E704" s="33"/>
      <c r="F704" s="227" t="s">
        <v>1065</v>
      </c>
      <c r="G704" s="33"/>
      <c r="H704" s="33"/>
      <c r="I704" s="103"/>
      <c r="J704" s="33"/>
      <c r="K704" s="33"/>
      <c r="L704" s="34"/>
      <c r="M704" s="228"/>
      <c r="N704" s="229"/>
      <c r="O704" s="59"/>
      <c r="P704" s="59"/>
      <c r="Q704" s="59"/>
      <c r="R704" s="59"/>
      <c r="S704" s="59"/>
      <c r="T704" s="60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T704" s="18" t="s">
        <v>1064</v>
      </c>
      <c r="AU704" s="18" t="s">
        <v>84</v>
      </c>
    </row>
    <row r="705" ht="11" customFormat="1" s="13">
      <c r="B705" s="182"/>
      <c r="D705" s="183" t="s">
        <v>191</v>
      </c>
      <c r="E705" s="184" t="s">
        <v>1</v>
      </c>
      <c r="F705" s="185" t="s">
        <v>1071</v>
      </c>
      <c r="H705" s="186">
        <v>45.54</v>
      </c>
      <c r="I705" s="187"/>
      <c r="L705" s="182"/>
      <c r="M705" s="188"/>
      <c r="N705" s="189"/>
      <c r="O705" s="189"/>
      <c r="P705" s="189"/>
      <c r="Q705" s="189"/>
      <c r="R705" s="189"/>
      <c r="S705" s="189"/>
      <c r="T705" s="190"/>
      <c r="AT705" s="184" t="s">
        <v>191</v>
      </c>
      <c r="AU705" s="184" t="s">
        <v>84</v>
      </c>
      <c r="AV705" s="13" t="s">
        <v>84</v>
      </c>
      <c r="AW705" s="13" t="s">
        <v>28</v>
      </c>
      <c r="AX705" s="13" t="s">
        <v>72</v>
      </c>
      <c r="AY705" s="184" t="s">
        <v>182</v>
      </c>
    </row>
    <row r="706" ht="11" customFormat="1" s="14">
      <c r="B706" s="191"/>
      <c r="D706" s="183" t="s">
        <v>191</v>
      </c>
      <c r="E706" s="192" t="s">
        <v>1</v>
      </c>
      <c r="F706" s="193" t="s">
        <v>1072</v>
      </c>
      <c r="H706" s="194">
        <v>45.54</v>
      </c>
      <c r="I706" s="195"/>
      <c r="L706" s="191"/>
      <c r="M706" s="196"/>
      <c r="N706" s="197"/>
      <c r="O706" s="197"/>
      <c r="P706" s="197"/>
      <c r="Q706" s="197"/>
      <c r="R706" s="197"/>
      <c r="S706" s="197"/>
      <c r="T706" s="198"/>
      <c r="AT706" s="192" t="s">
        <v>191</v>
      </c>
      <c r="AU706" s="192" t="s">
        <v>84</v>
      </c>
      <c r="AV706" s="14" t="s">
        <v>89</v>
      </c>
      <c r="AW706" s="14" t="s">
        <v>28</v>
      </c>
      <c r="AX706" s="14" t="s">
        <v>72</v>
      </c>
      <c r="AY706" s="192" t="s">
        <v>182</v>
      </c>
    </row>
    <row r="707" ht="11" customFormat="1" s="15">
      <c r="B707" s="199"/>
      <c r="D707" s="183" t="s">
        <v>191</v>
      </c>
      <c r="E707" s="200" t="s">
        <v>1</v>
      </c>
      <c r="F707" s="201" t="s">
        <v>251</v>
      </c>
      <c r="H707" s="202">
        <v>45.54</v>
      </c>
      <c r="I707" s="203"/>
      <c r="L707" s="199"/>
      <c r="M707" s="204"/>
      <c r="N707" s="205"/>
      <c r="O707" s="205"/>
      <c r="P707" s="205"/>
      <c r="Q707" s="205"/>
      <c r="R707" s="205"/>
      <c r="S707" s="205"/>
      <c r="T707" s="206"/>
      <c r="AT707" s="200" t="s">
        <v>191</v>
      </c>
      <c r="AU707" s="200" t="s">
        <v>84</v>
      </c>
      <c r="AV707" s="15" t="s">
        <v>189</v>
      </c>
      <c r="AW707" s="15" t="s">
        <v>28</v>
      </c>
      <c r="AX707" s="15" t="s">
        <v>79</v>
      </c>
      <c r="AY707" s="200" t="s">
        <v>182</v>
      </c>
    </row>
    <row r="708" ht="11" customFormat="1" s="13">
      <c r="B708" s="182"/>
      <c r="D708" s="183" t="s">
        <v>191</v>
      </c>
      <c r="F708" s="185" t="s">
        <v>1077</v>
      </c>
      <c r="H708" s="186">
        <v>46.906</v>
      </c>
      <c r="I708" s="187"/>
      <c r="L708" s="182"/>
      <c r="M708" s="188"/>
      <c r="N708" s="189"/>
      <c r="O708" s="189"/>
      <c r="P708" s="189"/>
      <c r="Q708" s="189"/>
      <c r="R708" s="189"/>
      <c r="S708" s="189"/>
      <c r="T708" s="190"/>
      <c r="AT708" s="184" t="s">
        <v>191</v>
      </c>
      <c r="AU708" s="184" t="s">
        <v>84</v>
      </c>
      <c r="AV708" s="13" t="s">
        <v>84</v>
      </c>
      <c r="AW708" s="13" t="s">
        <v>3</v>
      </c>
      <c r="AX708" s="13" t="s">
        <v>79</v>
      </c>
      <c r="AY708" s="184" t="s">
        <v>182</v>
      </c>
    </row>
    <row r="709" customHeight="1" ht="21" customFormat="1" s="2">
      <c r="A709" s="33"/>
      <c r="B709" s="167"/>
      <c r="C709" s="168" t="s">
        <v>1078</v>
      </c>
      <c r="D709" s="168" t="s">
        <v>185</v>
      </c>
      <c r="E709" s="169" t="s">
        <v>1079</v>
      </c>
      <c r="F709" s="170" t="s">
        <v>1080</v>
      </c>
      <c r="G709" s="171" t="s">
        <v>438</v>
      </c>
      <c r="H709" s="172">
        <v>0.48</v>
      </c>
      <c r="I709" s="173"/>
      <c r="J709" s="172">
        <f>ROUND(I709*H709,3)</f>
        <v>0</v>
      </c>
      <c r="K709" s="174"/>
      <c r="L709" s="34"/>
      <c r="M709" s="175" t="s">
        <v>1</v>
      </c>
      <c r="N709" s="176" t="s">
        <v>38</v>
      </c>
      <c r="O709" s="59"/>
      <c r="P709" s="177">
        <f>O709*H709</f>
        <v>0</v>
      </c>
      <c r="Q709" s="177">
        <v>0</v>
      </c>
      <c r="R709" s="177">
        <f>Q709*H709</f>
        <v>0</v>
      </c>
      <c r="S709" s="177">
        <v>0</v>
      </c>
      <c r="T709" s="178">
        <f>S709*H709</f>
        <v>0</v>
      </c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R709" s="179" t="s">
        <v>468</v>
      </c>
      <c r="AT709" s="179" t="s">
        <v>185</v>
      </c>
      <c r="AU709" s="179" t="s">
        <v>84</v>
      </c>
      <c r="AY709" s="18" t="s">
        <v>182</v>
      </c>
      <c r="BE709" s="180">
        <f>IF(N709="základná",J709,0)</f>
        <v>0</v>
      </c>
      <c r="BF709" s="180">
        <f>IF(N709="znížená",J709,0)</f>
        <v>0</v>
      </c>
      <c r="BG709" s="180">
        <f>IF(N709="zákl. prenesená",J709,0)</f>
        <v>0</v>
      </c>
      <c r="BH709" s="180">
        <f>IF(N709="zníž. prenesená",J709,0)</f>
        <v>0</v>
      </c>
      <c r="BI709" s="180">
        <f>IF(N709="nulová",J709,0)</f>
        <v>0</v>
      </c>
      <c r="BJ709" s="18" t="s">
        <v>84</v>
      </c>
      <c r="BK709" s="181">
        <f>ROUND(I709*H709,3)</f>
        <v>0</v>
      </c>
      <c r="BL709" s="18" t="s">
        <v>468</v>
      </c>
      <c r="BM709" s="179" t="s">
        <v>1081</v>
      </c>
    </row>
    <row r="710" customHeight="1" ht="22" customFormat="1" s="12">
      <c r="B710" s="154"/>
      <c r="D710" s="155" t="s">
        <v>71</v>
      </c>
      <c r="E710" s="165" t="s">
        <v>1082</v>
      </c>
      <c r="F710" s="165" t="s">
        <v>1083</v>
      </c>
      <c r="I710" s="157"/>
      <c r="J710" s="166">
        <f>BK710</f>
        <v>0</v>
      </c>
      <c r="L710" s="154"/>
      <c r="M710" s="159"/>
      <c r="N710" s="160"/>
      <c r="O710" s="160"/>
      <c r="P710" s="161">
        <f>SUM(P711:P794)</f>
        <v>0</v>
      </c>
      <c r="Q710" s="160"/>
      <c r="R710" s="161">
        <f>SUM(R711:R794)</f>
        <v>43.7932995</v>
      </c>
      <c r="S710" s="160"/>
      <c r="T710" s="162">
        <f>SUM(T711:T794)</f>
        <v>0</v>
      </c>
      <c r="AR710" s="155" t="s">
        <v>84</v>
      </c>
      <c r="AT710" s="163" t="s">
        <v>71</v>
      </c>
      <c r="AU710" s="163" t="s">
        <v>79</v>
      </c>
      <c r="AY710" s="155" t="s">
        <v>182</v>
      </c>
      <c r="BK710" s="164">
        <f>SUM(BK711:BK794)</f>
        <v>0</v>
      </c>
    </row>
    <row r="711" customHeight="1" ht="21" customFormat="1" s="2">
      <c r="A711" s="33"/>
      <c r="B711" s="167"/>
      <c r="C711" s="168" t="s">
        <v>1084</v>
      </c>
      <c r="D711" s="168" t="s">
        <v>185</v>
      </c>
      <c r="E711" s="169" t="s">
        <v>1085</v>
      </c>
      <c r="F711" s="170" t="s">
        <v>1086</v>
      </c>
      <c r="G711" s="171" t="s">
        <v>305</v>
      </c>
      <c r="H711" s="172">
        <v>458.83</v>
      </c>
      <c r="I711" s="173"/>
      <c r="J711" s="172">
        <f>ROUND(I711*H711,3)</f>
        <v>0</v>
      </c>
      <c r="K711" s="174"/>
      <c r="L711" s="34"/>
      <c r="M711" s="175" t="s">
        <v>1</v>
      </c>
      <c r="N711" s="176" t="s">
        <v>38</v>
      </c>
      <c r="O711" s="59"/>
      <c r="P711" s="177">
        <f>O711*H711</f>
        <v>0</v>
      </c>
      <c r="Q711" s="177">
        <v>3.15E-3</v>
      </c>
      <c r="R711" s="177">
        <f>Q711*H711</f>
        <v>1.4453145</v>
      </c>
      <c r="S711" s="177">
        <v>0</v>
      </c>
      <c r="T711" s="178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79" t="s">
        <v>468</v>
      </c>
      <c r="AT711" s="179" t="s">
        <v>185</v>
      </c>
      <c r="AU711" s="179" t="s">
        <v>84</v>
      </c>
      <c r="AY711" s="18" t="s">
        <v>182</v>
      </c>
      <c r="BE711" s="180">
        <f>IF(N711="základná",J711,0)</f>
        <v>0</v>
      </c>
      <c r="BF711" s="180">
        <f>IF(N711="znížená",J711,0)</f>
        <v>0</v>
      </c>
      <c r="BG711" s="180">
        <f>IF(N711="zákl. prenesená",J711,0)</f>
        <v>0</v>
      </c>
      <c r="BH711" s="180">
        <f>IF(N711="zníž. prenesená",J711,0)</f>
        <v>0</v>
      </c>
      <c r="BI711" s="180">
        <f>IF(N711="nulová",J711,0)</f>
        <v>0</v>
      </c>
      <c r="BJ711" s="18" t="s">
        <v>84</v>
      </c>
      <c r="BK711" s="181">
        <f>ROUND(I711*H711,3)</f>
        <v>0</v>
      </c>
      <c r="BL711" s="18" t="s">
        <v>468</v>
      </c>
      <c r="BM711" s="179" t="s">
        <v>1087</v>
      </c>
    </row>
    <row r="712" ht="11" customFormat="1" s="13">
      <c r="B712" s="182"/>
      <c r="D712" s="183" t="s">
        <v>191</v>
      </c>
      <c r="E712" s="184" t="s">
        <v>1</v>
      </c>
      <c r="F712" s="185" t="s">
        <v>1088</v>
      </c>
      <c r="H712" s="186">
        <v>17.18</v>
      </c>
      <c r="I712" s="187"/>
      <c r="L712" s="182"/>
      <c r="M712" s="188"/>
      <c r="N712" s="189"/>
      <c r="O712" s="189"/>
      <c r="P712" s="189"/>
      <c r="Q712" s="189"/>
      <c r="R712" s="189"/>
      <c r="S712" s="189"/>
      <c r="T712" s="190"/>
      <c r="AT712" s="184" t="s">
        <v>191</v>
      </c>
      <c r="AU712" s="184" t="s">
        <v>84</v>
      </c>
      <c r="AV712" s="13" t="s">
        <v>84</v>
      </c>
      <c r="AW712" s="13" t="s">
        <v>28</v>
      </c>
      <c r="AX712" s="13" t="s">
        <v>72</v>
      </c>
      <c r="AY712" s="184" t="s">
        <v>182</v>
      </c>
    </row>
    <row r="713" ht="11" customFormat="1" s="14">
      <c r="B713" s="191"/>
      <c r="D713" s="183" t="s">
        <v>191</v>
      </c>
      <c r="E713" s="192" t="s">
        <v>1</v>
      </c>
      <c r="F713" s="193" t="s">
        <v>1089</v>
      </c>
      <c r="H713" s="194">
        <v>17.18</v>
      </c>
      <c r="I713" s="195"/>
      <c r="L713" s="191"/>
      <c r="M713" s="196"/>
      <c r="N713" s="197"/>
      <c r="O713" s="197"/>
      <c r="P713" s="197"/>
      <c r="Q713" s="197"/>
      <c r="R713" s="197"/>
      <c r="S713" s="197"/>
      <c r="T713" s="198"/>
      <c r="AT713" s="192" t="s">
        <v>191</v>
      </c>
      <c r="AU713" s="192" t="s">
        <v>84</v>
      </c>
      <c r="AV713" s="14" t="s">
        <v>89</v>
      </c>
      <c r="AW713" s="14" t="s">
        <v>28</v>
      </c>
      <c r="AX713" s="14" t="s">
        <v>72</v>
      </c>
      <c r="AY713" s="192" t="s">
        <v>182</v>
      </c>
    </row>
    <row r="714" ht="11" customFormat="1" s="13">
      <c r="B714" s="182"/>
      <c r="D714" s="183" t="s">
        <v>191</v>
      </c>
      <c r="E714" s="184" t="s">
        <v>1</v>
      </c>
      <c r="F714" s="185" t="s">
        <v>1090</v>
      </c>
      <c r="H714" s="186">
        <v>1.72</v>
      </c>
      <c r="I714" s="187"/>
      <c r="L714" s="182"/>
      <c r="M714" s="188"/>
      <c r="N714" s="189"/>
      <c r="O714" s="189"/>
      <c r="P714" s="189"/>
      <c r="Q714" s="189"/>
      <c r="R714" s="189"/>
      <c r="S714" s="189"/>
      <c r="T714" s="190"/>
      <c r="AT714" s="184" t="s">
        <v>191</v>
      </c>
      <c r="AU714" s="184" t="s">
        <v>84</v>
      </c>
      <c r="AV714" s="13" t="s">
        <v>84</v>
      </c>
      <c r="AW714" s="13" t="s">
        <v>28</v>
      </c>
      <c r="AX714" s="13" t="s">
        <v>72</v>
      </c>
      <c r="AY714" s="184" t="s">
        <v>182</v>
      </c>
    </row>
    <row r="715" ht="11" customFormat="1" s="14">
      <c r="B715" s="191"/>
      <c r="D715" s="183" t="s">
        <v>191</v>
      </c>
      <c r="E715" s="192" t="s">
        <v>1</v>
      </c>
      <c r="F715" s="193" t="s">
        <v>1091</v>
      </c>
      <c r="H715" s="194">
        <v>1.72</v>
      </c>
      <c r="I715" s="195"/>
      <c r="L715" s="191"/>
      <c r="M715" s="196"/>
      <c r="N715" s="197"/>
      <c r="O715" s="197"/>
      <c r="P715" s="197"/>
      <c r="Q715" s="197"/>
      <c r="R715" s="197"/>
      <c r="S715" s="197"/>
      <c r="T715" s="198"/>
      <c r="AT715" s="192" t="s">
        <v>191</v>
      </c>
      <c r="AU715" s="192" t="s">
        <v>84</v>
      </c>
      <c r="AV715" s="14" t="s">
        <v>89</v>
      </c>
      <c r="AW715" s="14" t="s">
        <v>28</v>
      </c>
      <c r="AX715" s="14" t="s">
        <v>72</v>
      </c>
      <c r="AY715" s="192" t="s">
        <v>182</v>
      </c>
    </row>
    <row r="716" ht="11" customFormat="1" s="13">
      <c r="B716" s="182"/>
      <c r="D716" s="183" t="s">
        <v>191</v>
      </c>
      <c r="E716" s="184" t="s">
        <v>1</v>
      </c>
      <c r="F716" s="185" t="s">
        <v>1092</v>
      </c>
      <c r="H716" s="186">
        <v>15.5</v>
      </c>
      <c r="I716" s="187"/>
      <c r="L716" s="182"/>
      <c r="M716" s="188"/>
      <c r="N716" s="189"/>
      <c r="O716" s="189"/>
      <c r="P716" s="189"/>
      <c r="Q716" s="189"/>
      <c r="R716" s="189"/>
      <c r="S716" s="189"/>
      <c r="T716" s="190"/>
      <c r="AT716" s="184" t="s">
        <v>191</v>
      </c>
      <c r="AU716" s="184" t="s">
        <v>84</v>
      </c>
      <c r="AV716" s="13" t="s">
        <v>84</v>
      </c>
      <c r="AW716" s="13" t="s">
        <v>28</v>
      </c>
      <c r="AX716" s="13" t="s">
        <v>72</v>
      </c>
      <c r="AY716" s="184" t="s">
        <v>182</v>
      </c>
    </row>
    <row r="717" ht="11" customFormat="1" s="14">
      <c r="B717" s="191"/>
      <c r="D717" s="183" t="s">
        <v>191</v>
      </c>
      <c r="E717" s="192" t="s">
        <v>1</v>
      </c>
      <c r="F717" s="193" t="s">
        <v>1093</v>
      </c>
      <c r="H717" s="194">
        <v>15.5</v>
      </c>
      <c r="I717" s="195"/>
      <c r="L717" s="191"/>
      <c r="M717" s="196"/>
      <c r="N717" s="197"/>
      <c r="O717" s="197"/>
      <c r="P717" s="197"/>
      <c r="Q717" s="197"/>
      <c r="R717" s="197"/>
      <c r="S717" s="197"/>
      <c r="T717" s="198"/>
      <c r="AT717" s="192" t="s">
        <v>191</v>
      </c>
      <c r="AU717" s="192" t="s">
        <v>84</v>
      </c>
      <c r="AV717" s="14" t="s">
        <v>89</v>
      </c>
      <c r="AW717" s="14" t="s">
        <v>28</v>
      </c>
      <c r="AX717" s="14" t="s">
        <v>72</v>
      </c>
      <c r="AY717" s="192" t="s">
        <v>182</v>
      </c>
    </row>
    <row r="718" ht="11" customFormat="1" s="13">
      <c r="B718" s="182"/>
      <c r="D718" s="183" t="s">
        <v>191</v>
      </c>
      <c r="E718" s="184" t="s">
        <v>1</v>
      </c>
      <c r="F718" s="185" t="s">
        <v>1094</v>
      </c>
      <c r="H718" s="186">
        <v>9.06</v>
      </c>
      <c r="I718" s="187"/>
      <c r="L718" s="182"/>
      <c r="M718" s="188"/>
      <c r="N718" s="189"/>
      <c r="O718" s="189"/>
      <c r="P718" s="189"/>
      <c r="Q718" s="189"/>
      <c r="R718" s="189"/>
      <c r="S718" s="189"/>
      <c r="T718" s="190"/>
      <c r="AT718" s="184" t="s">
        <v>191</v>
      </c>
      <c r="AU718" s="184" t="s">
        <v>84</v>
      </c>
      <c r="AV718" s="13" t="s">
        <v>84</v>
      </c>
      <c r="AW718" s="13" t="s">
        <v>28</v>
      </c>
      <c r="AX718" s="13" t="s">
        <v>72</v>
      </c>
      <c r="AY718" s="184" t="s">
        <v>182</v>
      </c>
    </row>
    <row r="719" ht="11" customFormat="1" s="14">
      <c r="B719" s="191"/>
      <c r="D719" s="183" t="s">
        <v>191</v>
      </c>
      <c r="E719" s="192" t="s">
        <v>1</v>
      </c>
      <c r="F719" s="193" t="s">
        <v>1095</v>
      </c>
      <c r="H719" s="194">
        <v>9.06</v>
      </c>
      <c r="I719" s="195"/>
      <c r="L719" s="191"/>
      <c r="M719" s="196"/>
      <c r="N719" s="197"/>
      <c r="O719" s="197"/>
      <c r="P719" s="197"/>
      <c r="Q719" s="197"/>
      <c r="R719" s="197"/>
      <c r="S719" s="197"/>
      <c r="T719" s="198"/>
      <c r="AT719" s="192" t="s">
        <v>191</v>
      </c>
      <c r="AU719" s="192" t="s">
        <v>84</v>
      </c>
      <c r="AV719" s="14" t="s">
        <v>89</v>
      </c>
      <c r="AW719" s="14" t="s">
        <v>28</v>
      </c>
      <c r="AX719" s="14" t="s">
        <v>72</v>
      </c>
      <c r="AY719" s="192" t="s">
        <v>182</v>
      </c>
    </row>
    <row r="720" ht="11" customFormat="1" s="13">
      <c r="B720" s="182"/>
      <c r="D720" s="183" t="s">
        <v>191</v>
      </c>
      <c r="E720" s="184" t="s">
        <v>1</v>
      </c>
      <c r="F720" s="185" t="s">
        <v>1096</v>
      </c>
      <c r="H720" s="186">
        <v>1.7</v>
      </c>
      <c r="I720" s="187"/>
      <c r="L720" s="182"/>
      <c r="M720" s="188"/>
      <c r="N720" s="189"/>
      <c r="O720" s="189"/>
      <c r="P720" s="189"/>
      <c r="Q720" s="189"/>
      <c r="R720" s="189"/>
      <c r="S720" s="189"/>
      <c r="T720" s="190"/>
      <c r="AT720" s="184" t="s">
        <v>191</v>
      </c>
      <c r="AU720" s="184" t="s">
        <v>84</v>
      </c>
      <c r="AV720" s="13" t="s">
        <v>84</v>
      </c>
      <c r="AW720" s="13" t="s">
        <v>28</v>
      </c>
      <c r="AX720" s="13" t="s">
        <v>72</v>
      </c>
      <c r="AY720" s="184" t="s">
        <v>182</v>
      </c>
    </row>
    <row r="721" ht="11" customFormat="1" s="14">
      <c r="B721" s="191"/>
      <c r="D721" s="183" t="s">
        <v>191</v>
      </c>
      <c r="E721" s="192" t="s">
        <v>1</v>
      </c>
      <c r="F721" s="193" t="s">
        <v>1097</v>
      </c>
      <c r="H721" s="194">
        <v>1.7</v>
      </c>
      <c r="I721" s="195"/>
      <c r="L721" s="191"/>
      <c r="M721" s="196"/>
      <c r="N721" s="197"/>
      <c r="O721" s="197"/>
      <c r="P721" s="197"/>
      <c r="Q721" s="197"/>
      <c r="R721" s="197"/>
      <c r="S721" s="197"/>
      <c r="T721" s="198"/>
      <c r="AT721" s="192" t="s">
        <v>191</v>
      </c>
      <c r="AU721" s="192" t="s">
        <v>84</v>
      </c>
      <c r="AV721" s="14" t="s">
        <v>89</v>
      </c>
      <c r="AW721" s="14" t="s">
        <v>28</v>
      </c>
      <c r="AX721" s="14" t="s">
        <v>72</v>
      </c>
      <c r="AY721" s="192" t="s">
        <v>182</v>
      </c>
    </row>
    <row r="722" ht="11" customFormat="1" s="13">
      <c r="B722" s="182"/>
      <c r="D722" s="183" t="s">
        <v>191</v>
      </c>
      <c r="E722" s="184" t="s">
        <v>1</v>
      </c>
      <c r="F722" s="185" t="s">
        <v>1098</v>
      </c>
      <c r="H722" s="186">
        <v>15.15</v>
      </c>
      <c r="I722" s="187"/>
      <c r="L722" s="182"/>
      <c r="M722" s="188"/>
      <c r="N722" s="189"/>
      <c r="O722" s="189"/>
      <c r="P722" s="189"/>
      <c r="Q722" s="189"/>
      <c r="R722" s="189"/>
      <c r="S722" s="189"/>
      <c r="T722" s="190"/>
      <c r="AT722" s="184" t="s">
        <v>191</v>
      </c>
      <c r="AU722" s="184" t="s">
        <v>84</v>
      </c>
      <c r="AV722" s="13" t="s">
        <v>84</v>
      </c>
      <c r="AW722" s="13" t="s">
        <v>28</v>
      </c>
      <c r="AX722" s="13" t="s">
        <v>72</v>
      </c>
      <c r="AY722" s="184" t="s">
        <v>182</v>
      </c>
    </row>
    <row r="723" ht="11" customFormat="1" s="14">
      <c r="B723" s="191"/>
      <c r="D723" s="183" t="s">
        <v>191</v>
      </c>
      <c r="E723" s="192" t="s">
        <v>1</v>
      </c>
      <c r="F723" s="193" t="s">
        <v>1099</v>
      </c>
      <c r="H723" s="194">
        <v>15.15</v>
      </c>
      <c r="I723" s="195"/>
      <c r="L723" s="191"/>
      <c r="M723" s="196"/>
      <c r="N723" s="197"/>
      <c r="O723" s="197"/>
      <c r="P723" s="197"/>
      <c r="Q723" s="197"/>
      <c r="R723" s="197"/>
      <c r="S723" s="197"/>
      <c r="T723" s="198"/>
      <c r="AT723" s="192" t="s">
        <v>191</v>
      </c>
      <c r="AU723" s="192" t="s">
        <v>84</v>
      </c>
      <c r="AV723" s="14" t="s">
        <v>89</v>
      </c>
      <c r="AW723" s="14" t="s">
        <v>28</v>
      </c>
      <c r="AX723" s="14" t="s">
        <v>72</v>
      </c>
      <c r="AY723" s="192" t="s">
        <v>182</v>
      </c>
    </row>
    <row r="724" ht="11" customFormat="1" s="13">
      <c r="B724" s="182"/>
      <c r="D724" s="183" t="s">
        <v>191</v>
      </c>
      <c r="E724" s="184" t="s">
        <v>1</v>
      </c>
      <c r="F724" s="185" t="s">
        <v>1100</v>
      </c>
      <c r="H724" s="186">
        <v>21.58</v>
      </c>
      <c r="I724" s="187"/>
      <c r="L724" s="182"/>
      <c r="M724" s="188"/>
      <c r="N724" s="189"/>
      <c r="O724" s="189"/>
      <c r="P724" s="189"/>
      <c r="Q724" s="189"/>
      <c r="R724" s="189"/>
      <c r="S724" s="189"/>
      <c r="T724" s="190"/>
      <c r="AT724" s="184" t="s">
        <v>191</v>
      </c>
      <c r="AU724" s="184" t="s">
        <v>84</v>
      </c>
      <c r="AV724" s="13" t="s">
        <v>84</v>
      </c>
      <c r="AW724" s="13" t="s">
        <v>28</v>
      </c>
      <c r="AX724" s="13" t="s">
        <v>72</v>
      </c>
      <c r="AY724" s="184" t="s">
        <v>182</v>
      </c>
    </row>
    <row r="725" ht="11" customFormat="1" s="14">
      <c r="B725" s="191"/>
      <c r="D725" s="183" t="s">
        <v>191</v>
      </c>
      <c r="E725" s="192" t="s">
        <v>1</v>
      </c>
      <c r="F725" s="193" t="s">
        <v>1101</v>
      </c>
      <c r="H725" s="194">
        <v>21.58</v>
      </c>
      <c r="I725" s="195"/>
      <c r="L725" s="191"/>
      <c r="M725" s="196"/>
      <c r="N725" s="197"/>
      <c r="O725" s="197"/>
      <c r="P725" s="197"/>
      <c r="Q725" s="197"/>
      <c r="R725" s="197"/>
      <c r="S725" s="197"/>
      <c r="T725" s="198"/>
      <c r="AT725" s="192" t="s">
        <v>191</v>
      </c>
      <c r="AU725" s="192" t="s">
        <v>84</v>
      </c>
      <c r="AV725" s="14" t="s">
        <v>89</v>
      </c>
      <c r="AW725" s="14" t="s">
        <v>28</v>
      </c>
      <c r="AX725" s="14" t="s">
        <v>72</v>
      </c>
      <c r="AY725" s="192" t="s">
        <v>182</v>
      </c>
    </row>
    <row r="726" ht="11" customFormat="1" s="13">
      <c r="B726" s="182"/>
      <c r="D726" s="183" t="s">
        <v>191</v>
      </c>
      <c r="E726" s="184" t="s">
        <v>1</v>
      </c>
      <c r="F726" s="185" t="s">
        <v>1096</v>
      </c>
      <c r="H726" s="186">
        <v>1.7</v>
      </c>
      <c r="I726" s="187"/>
      <c r="L726" s="182"/>
      <c r="M726" s="188"/>
      <c r="N726" s="189"/>
      <c r="O726" s="189"/>
      <c r="P726" s="189"/>
      <c r="Q726" s="189"/>
      <c r="R726" s="189"/>
      <c r="S726" s="189"/>
      <c r="T726" s="190"/>
      <c r="AT726" s="184" t="s">
        <v>191</v>
      </c>
      <c r="AU726" s="184" t="s">
        <v>84</v>
      </c>
      <c r="AV726" s="13" t="s">
        <v>84</v>
      </c>
      <c r="AW726" s="13" t="s">
        <v>28</v>
      </c>
      <c r="AX726" s="13" t="s">
        <v>72</v>
      </c>
      <c r="AY726" s="184" t="s">
        <v>182</v>
      </c>
    </row>
    <row r="727" ht="11" customFormat="1" s="14">
      <c r="B727" s="191"/>
      <c r="D727" s="183" t="s">
        <v>191</v>
      </c>
      <c r="E727" s="192" t="s">
        <v>1</v>
      </c>
      <c r="F727" s="193" t="s">
        <v>1102</v>
      </c>
      <c r="H727" s="194">
        <v>1.7</v>
      </c>
      <c r="I727" s="195"/>
      <c r="L727" s="191"/>
      <c r="M727" s="196"/>
      <c r="N727" s="197"/>
      <c r="O727" s="197"/>
      <c r="P727" s="197"/>
      <c r="Q727" s="197"/>
      <c r="R727" s="197"/>
      <c r="S727" s="197"/>
      <c r="T727" s="198"/>
      <c r="AT727" s="192" t="s">
        <v>191</v>
      </c>
      <c r="AU727" s="192" t="s">
        <v>84</v>
      </c>
      <c r="AV727" s="14" t="s">
        <v>89</v>
      </c>
      <c r="AW727" s="14" t="s">
        <v>28</v>
      </c>
      <c r="AX727" s="14" t="s">
        <v>72</v>
      </c>
      <c r="AY727" s="192" t="s">
        <v>182</v>
      </c>
    </row>
    <row r="728" ht="11" customFormat="1" s="13">
      <c r="B728" s="182"/>
      <c r="D728" s="183" t="s">
        <v>191</v>
      </c>
      <c r="E728" s="184" t="s">
        <v>1</v>
      </c>
      <c r="F728" s="185" t="s">
        <v>1103</v>
      </c>
      <c r="H728" s="186">
        <v>20.06</v>
      </c>
      <c r="I728" s="187"/>
      <c r="L728" s="182"/>
      <c r="M728" s="188"/>
      <c r="N728" s="189"/>
      <c r="O728" s="189"/>
      <c r="P728" s="189"/>
      <c r="Q728" s="189"/>
      <c r="R728" s="189"/>
      <c r="S728" s="189"/>
      <c r="T728" s="190"/>
      <c r="AT728" s="184" t="s">
        <v>191</v>
      </c>
      <c r="AU728" s="184" t="s">
        <v>84</v>
      </c>
      <c r="AV728" s="13" t="s">
        <v>84</v>
      </c>
      <c r="AW728" s="13" t="s">
        <v>28</v>
      </c>
      <c r="AX728" s="13" t="s">
        <v>72</v>
      </c>
      <c r="AY728" s="184" t="s">
        <v>182</v>
      </c>
    </row>
    <row r="729" ht="11" customFormat="1" s="14">
      <c r="B729" s="191"/>
      <c r="D729" s="183" t="s">
        <v>191</v>
      </c>
      <c r="E729" s="192" t="s">
        <v>1</v>
      </c>
      <c r="F729" s="193" t="s">
        <v>1104</v>
      </c>
      <c r="H729" s="194">
        <v>20.06</v>
      </c>
      <c r="I729" s="195"/>
      <c r="L729" s="191"/>
      <c r="M729" s="196"/>
      <c r="N729" s="197"/>
      <c r="O729" s="197"/>
      <c r="P729" s="197"/>
      <c r="Q729" s="197"/>
      <c r="R729" s="197"/>
      <c r="S729" s="197"/>
      <c r="T729" s="198"/>
      <c r="AT729" s="192" t="s">
        <v>191</v>
      </c>
      <c r="AU729" s="192" t="s">
        <v>84</v>
      </c>
      <c r="AV729" s="14" t="s">
        <v>89</v>
      </c>
      <c r="AW729" s="14" t="s">
        <v>28</v>
      </c>
      <c r="AX729" s="14" t="s">
        <v>72</v>
      </c>
      <c r="AY729" s="192" t="s">
        <v>182</v>
      </c>
    </row>
    <row r="730" ht="11" customFormat="1" s="13">
      <c r="B730" s="182"/>
      <c r="D730" s="183" t="s">
        <v>191</v>
      </c>
      <c r="E730" s="184" t="s">
        <v>1</v>
      </c>
      <c r="F730" s="185" t="s">
        <v>1105</v>
      </c>
      <c r="H730" s="186">
        <v>7.2</v>
      </c>
      <c r="I730" s="187"/>
      <c r="L730" s="182"/>
      <c r="M730" s="188"/>
      <c r="N730" s="189"/>
      <c r="O730" s="189"/>
      <c r="P730" s="189"/>
      <c r="Q730" s="189"/>
      <c r="R730" s="189"/>
      <c r="S730" s="189"/>
      <c r="T730" s="190"/>
      <c r="AT730" s="184" t="s">
        <v>191</v>
      </c>
      <c r="AU730" s="184" t="s">
        <v>84</v>
      </c>
      <c r="AV730" s="13" t="s">
        <v>84</v>
      </c>
      <c r="AW730" s="13" t="s">
        <v>28</v>
      </c>
      <c r="AX730" s="13" t="s">
        <v>72</v>
      </c>
      <c r="AY730" s="184" t="s">
        <v>182</v>
      </c>
    </row>
    <row r="731" ht="11" customFormat="1" s="14">
      <c r="B731" s="191"/>
      <c r="D731" s="183" t="s">
        <v>191</v>
      </c>
      <c r="E731" s="192" t="s">
        <v>1</v>
      </c>
      <c r="F731" s="193" t="s">
        <v>1106</v>
      </c>
      <c r="H731" s="194">
        <v>7.2</v>
      </c>
      <c r="I731" s="195"/>
      <c r="L731" s="191"/>
      <c r="M731" s="196"/>
      <c r="N731" s="197"/>
      <c r="O731" s="197"/>
      <c r="P731" s="197"/>
      <c r="Q731" s="197"/>
      <c r="R731" s="197"/>
      <c r="S731" s="197"/>
      <c r="T731" s="198"/>
      <c r="AT731" s="192" t="s">
        <v>191</v>
      </c>
      <c r="AU731" s="192" t="s">
        <v>84</v>
      </c>
      <c r="AV731" s="14" t="s">
        <v>89</v>
      </c>
      <c r="AW731" s="14" t="s">
        <v>28</v>
      </c>
      <c r="AX731" s="14" t="s">
        <v>72</v>
      </c>
      <c r="AY731" s="192" t="s">
        <v>182</v>
      </c>
    </row>
    <row r="732" ht="11" customFormat="1" s="13">
      <c r="B732" s="182"/>
      <c r="D732" s="183" t="s">
        <v>191</v>
      </c>
      <c r="E732" s="184" t="s">
        <v>1</v>
      </c>
      <c r="F732" s="185" t="s">
        <v>1107</v>
      </c>
      <c r="H732" s="186">
        <v>22.1</v>
      </c>
      <c r="I732" s="187"/>
      <c r="L732" s="182"/>
      <c r="M732" s="188"/>
      <c r="N732" s="189"/>
      <c r="O732" s="189"/>
      <c r="P732" s="189"/>
      <c r="Q732" s="189"/>
      <c r="R732" s="189"/>
      <c r="S732" s="189"/>
      <c r="T732" s="190"/>
      <c r="AT732" s="184" t="s">
        <v>191</v>
      </c>
      <c r="AU732" s="184" t="s">
        <v>84</v>
      </c>
      <c r="AV732" s="13" t="s">
        <v>84</v>
      </c>
      <c r="AW732" s="13" t="s">
        <v>28</v>
      </c>
      <c r="AX732" s="13" t="s">
        <v>72</v>
      </c>
      <c r="AY732" s="184" t="s">
        <v>182</v>
      </c>
    </row>
    <row r="733" ht="11" customFormat="1" s="14">
      <c r="B733" s="191"/>
      <c r="D733" s="183" t="s">
        <v>191</v>
      </c>
      <c r="E733" s="192" t="s">
        <v>1</v>
      </c>
      <c r="F733" s="193" t="s">
        <v>836</v>
      </c>
      <c r="H733" s="194">
        <v>22.1</v>
      </c>
      <c r="I733" s="195"/>
      <c r="L733" s="191"/>
      <c r="M733" s="196"/>
      <c r="N733" s="197"/>
      <c r="O733" s="197"/>
      <c r="P733" s="197"/>
      <c r="Q733" s="197"/>
      <c r="R733" s="197"/>
      <c r="S733" s="197"/>
      <c r="T733" s="198"/>
      <c r="AT733" s="192" t="s">
        <v>191</v>
      </c>
      <c r="AU733" s="192" t="s">
        <v>84</v>
      </c>
      <c r="AV733" s="14" t="s">
        <v>89</v>
      </c>
      <c r="AW733" s="14" t="s">
        <v>28</v>
      </c>
      <c r="AX733" s="14" t="s">
        <v>72</v>
      </c>
      <c r="AY733" s="192" t="s">
        <v>182</v>
      </c>
    </row>
    <row r="734" ht="11" customFormat="1" s="13">
      <c r="B734" s="182"/>
      <c r="D734" s="183" t="s">
        <v>191</v>
      </c>
      <c r="E734" s="184" t="s">
        <v>1</v>
      </c>
      <c r="F734" s="185" t="s">
        <v>1096</v>
      </c>
      <c r="H734" s="186">
        <v>1.7</v>
      </c>
      <c r="I734" s="187"/>
      <c r="L734" s="182"/>
      <c r="M734" s="188"/>
      <c r="N734" s="189"/>
      <c r="O734" s="189"/>
      <c r="P734" s="189"/>
      <c r="Q734" s="189"/>
      <c r="R734" s="189"/>
      <c r="S734" s="189"/>
      <c r="T734" s="190"/>
      <c r="AT734" s="184" t="s">
        <v>191</v>
      </c>
      <c r="AU734" s="184" t="s">
        <v>84</v>
      </c>
      <c r="AV734" s="13" t="s">
        <v>84</v>
      </c>
      <c r="AW734" s="13" t="s">
        <v>28</v>
      </c>
      <c r="AX734" s="13" t="s">
        <v>72</v>
      </c>
      <c r="AY734" s="184" t="s">
        <v>182</v>
      </c>
    </row>
    <row r="735" ht="11" customFormat="1" s="14">
      <c r="B735" s="191"/>
      <c r="D735" s="183" t="s">
        <v>191</v>
      </c>
      <c r="E735" s="192" t="s">
        <v>1</v>
      </c>
      <c r="F735" s="193" t="s">
        <v>1108</v>
      </c>
      <c r="H735" s="194">
        <v>1.7</v>
      </c>
      <c r="I735" s="195"/>
      <c r="L735" s="191"/>
      <c r="M735" s="196"/>
      <c r="N735" s="197"/>
      <c r="O735" s="197"/>
      <c r="P735" s="197"/>
      <c r="Q735" s="197"/>
      <c r="R735" s="197"/>
      <c r="S735" s="197"/>
      <c r="T735" s="198"/>
      <c r="AT735" s="192" t="s">
        <v>191</v>
      </c>
      <c r="AU735" s="192" t="s">
        <v>84</v>
      </c>
      <c r="AV735" s="14" t="s">
        <v>89</v>
      </c>
      <c r="AW735" s="14" t="s">
        <v>28</v>
      </c>
      <c r="AX735" s="14" t="s">
        <v>72</v>
      </c>
      <c r="AY735" s="192" t="s">
        <v>182</v>
      </c>
    </row>
    <row r="736" ht="11" customFormat="1" s="13">
      <c r="B736" s="182"/>
      <c r="D736" s="183" t="s">
        <v>191</v>
      </c>
      <c r="E736" s="184" t="s">
        <v>1</v>
      </c>
      <c r="F736" s="185" t="s">
        <v>1109</v>
      </c>
      <c r="H736" s="186">
        <v>10.08</v>
      </c>
      <c r="I736" s="187"/>
      <c r="L736" s="182"/>
      <c r="M736" s="188"/>
      <c r="N736" s="189"/>
      <c r="O736" s="189"/>
      <c r="P736" s="189"/>
      <c r="Q736" s="189"/>
      <c r="R736" s="189"/>
      <c r="S736" s="189"/>
      <c r="T736" s="190"/>
      <c r="AT736" s="184" t="s">
        <v>191</v>
      </c>
      <c r="AU736" s="184" t="s">
        <v>84</v>
      </c>
      <c r="AV736" s="13" t="s">
        <v>84</v>
      </c>
      <c r="AW736" s="13" t="s">
        <v>28</v>
      </c>
      <c r="AX736" s="13" t="s">
        <v>72</v>
      </c>
      <c r="AY736" s="184" t="s">
        <v>182</v>
      </c>
    </row>
    <row r="737" ht="11" customFormat="1" s="14">
      <c r="B737" s="191"/>
      <c r="D737" s="183" t="s">
        <v>191</v>
      </c>
      <c r="E737" s="192" t="s">
        <v>1</v>
      </c>
      <c r="F737" s="193" t="s">
        <v>1110</v>
      </c>
      <c r="H737" s="194">
        <v>10.08</v>
      </c>
      <c r="I737" s="195"/>
      <c r="L737" s="191"/>
      <c r="M737" s="196"/>
      <c r="N737" s="197"/>
      <c r="O737" s="197"/>
      <c r="P737" s="197"/>
      <c r="Q737" s="197"/>
      <c r="R737" s="197"/>
      <c r="S737" s="197"/>
      <c r="T737" s="198"/>
      <c r="AT737" s="192" t="s">
        <v>191</v>
      </c>
      <c r="AU737" s="192" t="s">
        <v>84</v>
      </c>
      <c r="AV737" s="14" t="s">
        <v>89</v>
      </c>
      <c r="AW737" s="14" t="s">
        <v>28</v>
      </c>
      <c r="AX737" s="14" t="s">
        <v>72</v>
      </c>
      <c r="AY737" s="192" t="s">
        <v>182</v>
      </c>
    </row>
    <row r="738" ht="11" customFormat="1" s="13">
      <c r="B738" s="182"/>
      <c r="D738" s="183" t="s">
        <v>191</v>
      </c>
      <c r="E738" s="184" t="s">
        <v>1</v>
      </c>
      <c r="F738" s="185" t="s">
        <v>1107</v>
      </c>
      <c r="H738" s="186">
        <v>22.1</v>
      </c>
      <c r="I738" s="187"/>
      <c r="L738" s="182"/>
      <c r="M738" s="188"/>
      <c r="N738" s="189"/>
      <c r="O738" s="189"/>
      <c r="P738" s="189"/>
      <c r="Q738" s="189"/>
      <c r="R738" s="189"/>
      <c r="S738" s="189"/>
      <c r="T738" s="190"/>
      <c r="AT738" s="184" t="s">
        <v>191</v>
      </c>
      <c r="AU738" s="184" t="s">
        <v>84</v>
      </c>
      <c r="AV738" s="13" t="s">
        <v>84</v>
      </c>
      <c r="AW738" s="13" t="s">
        <v>28</v>
      </c>
      <c r="AX738" s="13" t="s">
        <v>72</v>
      </c>
      <c r="AY738" s="184" t="s">
        <v>182</v>
      </c>
    </row>
    <row r="739" ht="11" customFormat="1" s="14">
      <c r="B739" s="191"/>
      <c r="D739" s="183" t="s">
        <v>191</v>
      </c>
      <c r="E739" s="192" t="s">
        <v>1</v>
      </c>
      <c r="F739" s="193" t="s">
        <v>1111</v>
      </c>
      <c r="H739" s="194">
        <v>22.1</v>
      </c>
      <c r="I739" s="195"/>
      <c r="L739" s="191"/>
      <c r="M739" s="196"/>
      <c r="N739" s="197"/>
      <c r="O739" s="197"/>
      <c r="P739" s="197"/>
      <c r="Q739" s="197"/>
      <c r="R739" s="197"/>
      <c r="S739" s="197"/>
      <c r="T739" s="198"/>
      <c r="AT739" s="192" t="s">
        <v>191</v>
      </c>
      <c r="AU739" s="192" t="s">
        <v>84</v>
      </c>
      <c r="AV739" s="14" t="s">
        <v>89</v>
      </c>
      <c r="AW739" s="14" t="s">
        <v>28</v>
      </c>
      <c r="AX739" s="14" t="s">
        <v>72</v>
      </c>
      <c r="AY739" s="192" t="s">
        <v>182</v>
      </c>
    </row>
    <row r="740" ht="11" customFormat="1" s="13">
      <c r="B740" s="182"/>
      <c r="D740" s="183" t="s">
        <v>191</v>
      </c>
      <c r="E740" s="184" t="s">
        <v>1</v>
      </c>
      <c r="F740" s="185" t="s">
        <v>1096</v>
      </c>
      <c r="H740" s="186">
        <v>1.7</v>
      </c>
      <c r="I740" s="187"/>
      <c r="L740" s="182"/>
      <c r="M740" s="188"/>
      <c r="N740" s="189"/>
      <c r="O740" s="189"/>
      <c r="P740" s="189"/>
      <c r="Q740" s="189"/>
      <c r="R740" s="189"/>
      <c r="S740" s="189"/>
      <c r="T740" s="190"/>
      <c r="AT740" s="184" t="s">
        <v>191</v>
      </c>
      <c r="AU740" s="184" t="s">
        <v>84</v>
      </c>
      <c r="AV740" s="13" t="s">
        <v>84</v>
      </c>
      <c r="AW740" s="13" t="s">
        <v>28</v>
      </c>
      <c r="AX740" s="13" t="s">
        <v>72</v>
      </c>
      <c r="AY740" s="184" t="s">
        <v>182</v>
      </c>
    </row>
    <row r="741" ht="11" customFormat="1" s="14">
      <c r="B741" s="191"/>
      <c r="D741" s="183" t="s">
        <v>191</v>
      </c>
      <c r="E741" s="192" t="s">
        <v>1</v>
      </c>
      <c r="F741" s="193" t="s">
        <v>1112</v>
      </c>
      <c r="H741" s="194">
        <v>1.7</v>
      </c>
      <c r="I741" s="195"/>
      <c r="L741" s="191"/>
      <c r="M741" s="196"/>
      <c r="N741" s="197"/>
      <c r="O741" s="197"/>
      <c r="P741" s="197"/>
      <c r="Q741" s="197"/>
      <c r="R741" s="197"/>
      <c r="S741" s="197"/>
      <c r="T741" s="198"/>
      <c r="AT741" s="192" t="s">
        <v>191</v>
      </c>
      <c r="AU741" s="192" t="s">
        <v>84</v>
      </c>
      <c r="AV741" s="14" t="s">
        <v>89</v>
      </c>
      <c r="AW741" s="14" t="s">
        <v>28</v>
      </c>
      <c r="AX741" s="14" t="s">
        <v>72</v>
      </c>
      <c r="AY741" s="192" t="s">
        <v>182</v>
      </c>
    </row>
    <row r="742" ht="11" customFormat="1" s="13">
      <c r="B742" s="182"/>
      <c r="D742" s="183" t="s">
        <v>191</v>
      </c>
      <c r="E742" s="184" t="s">
        <v>1</v>
      </c>
      <c r="F742" s="185" t="s">
        <v>1113</v>
      </c>
      <c r="H742" s="186">
        <v>14.26</v>
      </c>
      <c r="I742" s="187"/>
      <c r="L742" s="182"/>
      <c r="M742" s="188"/>
      <c r="N742" s="189"/>
      <c r="O742" s="189"/>
      <c r="P742" s="189"/>
      <c r="Q742" s="189"/>
      <c r="R742" s="189"/>
      <c r="S742" s="189"/>
      <c r="T742" s="190"/>
      <c r="AT742" s="184" t="s">
        <v>191</v>
      </c>
      <c r="AU742" s="184" t="s">
        <v>84</v>
      </c>
      <c r="AV742" s="13" t="s">
        <v>84</v>
      </c>
      <c r="AW742" s="13" t="s">
        <v>28</v>
      </c>
      <c r="AX742" s="13" t="s">
        <v>72</v>
      </c>
      <c r="AY742" s="184" t="s">
        <v>182</v>
      </c>
    </row>
    <row r="743" ht="11" customFormat="1" s="14">
      <c r="B743" s="191"/>
      <c r="D743" s="183" t="s">
        <v>191</v>
      </c>
      <c r="E743" s="192" t="s">
        <v>1</v>
      </c>
      <c r="F743" s="193" t="s">
        <v>1114</v>
      </c>
      <c r="H743" s="194">
        <v>14.26</v>
      </c>
      <c r="I743" s="195"/>
      <c r="L743" s="191"/>
      <c r="M743" s="196"/>
      <c r="N743" s="197"/>
      <c r="O743" s="197"/>
      <c r="P743" s="197"/>
      <c r="Q743" s="197"/>
      <c r="R743" s="197"/>
      <c r="S743" s="197"/>
      <c r="T743" s="198"/>
      <c r="AT743" s="192" t="s">
        <v>191</v>
      </c>
      <c r="AU743" s="192" t="s">
        <v>84</v>
      </c>
      <c r="AV743" s="14" t="s">
        <v>89</v>
      </c>
      <c r="AW743" s="14" t="s">
        <v>28</v>
      </c>
      <c r="AX743" s="14" t="s">
        <v>72</v>
      </c>
      <c r="AY743" s="192" t="s">
        <v>182</v>
      </c>
    </row>
    <row r="744" ht="11" customFormat="1" s="13">
      <c r="B744" s="182"/>
      <c r="D744" s="183" t="s">
        <v>191</v>
      </c>
      <c r="E744" s="184" t="s">
        <v>1</v>
      </c>
      <c r="F744" s="185" t="s">
        <v>1115</v>
      </c>
      <c r="H744" s="186">
        <v>19.29</v>
      </c>
      <c r="I744" s="187"/>
      <c r="L744" s="182"/>
      <c r="M744" s="188"/>
      <c r="N744" s="189"/>
      <c r="O744" s="189"/>
      <c r="P744" s="189"/>
      <c r="Q744" s="189"/>
      <c r="R744" s="189"/>
      <c r="S744" s="189"/>
      <c r="T744" s="190"/>
      <c r="AT744" s="184" t="s">
        <v>191</v>
      </c>
      <c r="AU744" s="184" t="s">
        <v>84</v>
      </c>
      <c r="AV744" s="13" t="s">
        <v>84</v>
      </c>
      <c r="AW744" s="13" t="s">
        <v>28</v>
      </c>
      <c r="AX744" s="13" t="s">
        <v>72</v>
      </c>
      <c r="AY744" s="184" t="s">
        <v>182</v>
      </c>
    </row>
    <row r="745" ht="11" customFormat="1" s="14">
      <c r="B745" s="191"/>
      <c r="D745" s="183" t="s">
        <v>191</v>
      </c>
      <c r="E745" s="192" t="s">
        <v>1</v>
      </c>
      <c r="F745" s="193" t="s">
        <v>1116</v>
      </c>
      <c r="H745" s="194">
        <v>19.29</v>
      </c>
      <c r="I745" s="195"/>
      <c r="L745" s="191"/>
      <c r="M745" s="196"/>
      <c r="N745" s="197"/>
      <c r="O745" s="197"/>
      <c r="P745" s="197"/>
      <c r="Q745" s="197"/>
      <c r="R745" s="197"/>
      <c r="S745" s="197"/>
      <c r="T745" s="198"/>
      <c r="AT745" s="192" t="s">
        <v>191</v>
      </c>
      <c r="AU745" s="192" t="s">
        <v>84</v>
      </c>
      <c r="AV745" s="14" t="s">
        <v>89</v>
      </c>
      <c r="AW745" s="14" t="s">
        <v>28</v>
      </c>
      <c r="AX745" s="14" t="s">
        <v>72</v>
      </c>
      <c r="AY745" s="192" t="s">
        <v>182</v>
      </c>
    </row>
    <row r="746" ht="11" customFormat="1" s="13">
      <c r="B746" s="182"/>
      <c r="D746" s="183" t="s">
        <v>191</v>
      </c>
      <c r="E746" s="184" t="s">
        <v>1</v>
      </c>
      <c r="F746" s="185" t="s">
        <v>1109</v>
      </c>
      <c r="H746" s="186">
        <v>10.08</v>
      </c>
      <c r="I746" s="187"/>
      <c r="L746" s="182"/>
      <c r="M746" s="188"/>
      <c r="N746" s="189"/>
      <c r="O746" s="189"/>
      <c r="P746" s="189"/>
      <c r="Q746" s="189"/>
      <c r="R746" s="189"/>
      <c r="S746" s="189"/>
      <c r="T746" s="190"/>
      <c r="AT746" s="184" t="s">
        <v>191</v>
      </c>
      <c r="AU746" s="184" t="s">
        <v>84</v>
      </c>
      <c r="AV746" s="13" t="s">
        <v>84</v>
      </c>
      <c r="AW746" s="13" t="s">
        <v>28</v>
      </c>
      <c r="AX746" s="13" t="s">
        <v>72</v>
      </c>
      <c r="AY746" s="184" t="s">
        <v>182</v>
      </c>
    </row>
    <row r="747" ht="11" customFormat="1" s="14">
      <c r="B747" s="191"/>
      <c r="D747" s="183" t="s">
        <v>191</v>
      </c>
      <c r="E747" s="192" t="s">
        <v>1</v>
      </c>
      <c r="F747" s="193" t="s">
        <v>1117</v>
      </c>
      <c r="H747" s="194">
        <v>10.08</v>
      </c>
      <c r="I747" s="195"/>
      <c r="L747" s="191"/>
      <c r="M747" s="196"/>
      <c r="N747" s="197"/>
      <c r="O747" s="197"/>
      <c r="P747" s="197"/>
      <c r="Q747" s="197"/>
      <c r="R747" s="197"/>
      <c r="S747" s="197"/>
      <c r="T747" s="198"/>
      <c r="AT747" s="192" t="s">
        <v>191</v>
      </c>
      <c r="AU747" s="192" t="s">
        <v>84</v>
      </c>
      <c r="AV747" s="14" t="s">
        <v>89</v>
      </c>
      <c r="AW747" s="14" t="s">
        <v>28</v>
      </c>
      <c r="AX747" s="14" t="s">
        <v>72</v>
      </c>
      <c r="AY747" s="192" t="s">
        <v>182</v>
      </c>
    </row>
    <row r="748" ht="11" customFormat="1" s="13">
      <c r="B748" s="182"/>
      <c r="D748" s="183" t="s">
        <v>191</v>
      </c>
      <c r="E748" s="184" t="s">
        <v>1</v>
      </c>
      <c r="F748" s="185" t="s">
        <v>376</v>
      </c>
      <c r="H748" s="186">
        <v>32.01</v>
      </c>
      <c r="I748" s="187"/>
      <c r="L748" s="182"/>
      <c r="M748" s="188"/>
      <c r="N748" s="189"/>
      <c r="O748" s="189"/>
      <c r="P748" s="189"/>
      <c r="Q748" s="189"/>
      <c r="R748" s="189"/>
      <c r="S748" s="189"/>
      <c r="T748" s="190"/>
      <c r="AT748" s="184" t="s">
        <v>191</v>
      </c>
      <c r="AU748" s="184" t="s">
        <v>84</v>
      </c>
      <c r="AV748" s="13" t="s">
        <v>84</v>
      </c>
      <c r="AW748" s="13" t="s">
        <v>28</v>
      </c>
      <c r="AX748" s="13" t="s">
        <v>72</v>
      </c>
      <c r="AY748" s="184" t="s">
        <v>182</v>
      </c>
    </row>
    <row r="749" ht="11" customFormat="1" s="14">
      <c r="B749" s="191"/>
      <c r="D749" s="183" t="s">
        <v>191</v>
      </c>
      <c r="E749" s="192" t="s">
        <v>1</v>
      </c>
      <c r="F749" s="193" t="s">
        <v>1118</v>
      </c>
      <c r="H749" s="194">
        <v>32.01</v>
      </c>
      <c r="I749" s="195"/>
      <c r="L749" s="191"/>
      <c r="M749" s="196"/>
      <c r="N749" s="197"/>
      <c r="O749" s="197"/>
      <c r="P749" s="197"/>
      <c r="Q749" s="197"/>
      <c r="R749" s="197"/>
      <c r="S749" s="197"/>
      <c r="T749" s="198"/>
      <c r="AT749" s="192" t="s">
        <v>191</v>
      </c>
      <c r="AU749" s="192" t="s">
        <v>84</v>
      </c>
      <c r="AV749" s="14" t="s">
        <v>89</v>
      </c>
      <c r="AW749" s="14" t="s">
        <v>28</v>
      </c>
      <c r="AX749" s="14" t="s">
        <v>72</v>
      </c>
      <c r="AY749" s="192" t="s">
        <v>182</v>
      </c>
    </row>
    <row r="750" ht="11" customFormat="1" s="13">
      <c r="B750" s="182"/>
      <c r="D750" s="183" t="s">
        <v>191</v>
      </c>
      <c r="E750" s="184" t="s">
        <v>1</v>
      </c>
      <c r="F750" s="185" t="s">
        <v>1119</v>
      </c>
      <c r="H750" s="186">
        <v>29.45</v>
      </c>
      <c r="I750" s="187"/>
      <c r="L750" s="182"/>
      <c r="M750" s="188"/>
      <c r="N750" s="189"/>
      <c r="O750" s="189"/>
      <c r="P750" s="189"/>
      <c r="Q750" s="189"/>
      <c r="R750" s="189"/>
      <c r="S750" s="189"/>
      <c r="T750" s="190"/>
      <c r="AT750" s="184" t="s">
        <v>191</v>
      </c>
      <c r="AU750" s="184" t="s">
        <v>84</v>
      </c>
      <c r="AV750" s="13" t="s">
        <v>84</v>
      </c>
      <c r="AW750" s="13" t="s">
        <v>28</v>
      </c>
      <c r="AX750" s="13" t="s">
        <v>72</v>
      </c>
      <c r="AY750" s="184" t="s">
        <v>182</v>
      </c>
    </row>
    <row r="751" ht="11" customFormat="1" s="14">
      <c r="B751" s="191"/>
      <c r="D751" s="183" t="s">
        <v>191</v>
      </c>
      <c r="E751" s="192" t="s">
        <v>1</v>
      </c>
      <c r="F751" s="193" t="s">
        <v>1120</v>
      </c>
      <c r="H751" s="194">
        <v>29.45</v>
      </c>
      <c r="I751" s="195"/>
      <c r="L751" s="191"/>
      <c r="M751" s="196"/>
      <c r="N751" s="197"/>
      <c r="O751" s="197"/>
      <c r="P751" s="197"/>
      <c r="Q751" s="197"/>
      <c r="R751" s="197"/>
      <c r="S751" s="197"/>
      <c r="T751" s="198"/>
      <c r="AT751" s="192" t="s">
        <v>191</v>
      </c>
      <c r="AU751" s="192" t="s">
        <v>84</v>
      </c>
      <c r="AV751" s="14" t="s">
        <v>89</v>
      </c>
      <c r="AW751" s="14" t="s">
        <v>28</v>
      </c>
      <c r="AX751" s="14" t="s">
        <v>72</v>
      </c>
      <c r="AY751" s="192" t="s">
        <v>182</v>
      </c>
    </row>
    <row r="752" ht="11" customFormat="1" s="13">
      <c r="B752" s="182"/>
      <c r="D752" s="183" t="s">
        <v>191</v>
      </c>
      <c r="E752" s="184" t="s">
        <v>1</v>
      </c>
      <c r="F752" s="185" t="s">
        <v>1121</v>
      </c>
      <c r="H752" s="186">
        <v>80.45</v>
      </c>
      <c r="I752" s="187"/>
      <c r="L752" s="182"/>
      <c r="M752" s="188"/>
      <c r="N752" s="189"/>
      <c r="O752" s="189"/>
      <c r="P752" s="189"/>
      <c r="Q752" s="189"/>
      <c r="R752" s="189"/>
      <c r="S752" s="189"/>
      <c r="T752" s="190"/>
      <c r="AT752" s="184" t="s">
        <v>191</v>
      </c>
      <c r="AU752" s="184" t="s">
        <v>84</v>
      </c>
      <c r="AV752" s="13" t="s">
        <v>84</v>
      </c>
      <c r="AW752" s="13" t="s">
        <v>28</v>
      </c>
      <c r="AX752" s="13" t="s">
        <v>72</v>
      </c>
      <c r="AY752" s="184" t="s">
        <v>182</v>
      </c>
    </row>
    <row r="753" ht="11" customFormat="1" s="14">
      <c r="B753" s="191"/>
      <c r="D753" s="183" t="s">
        <v>191</v>
      </c>
      <c r="E753" s="192" t="s">
        <v>1</v>
      </c>
      <c r="F753" s="193" t="s">
        <v>1122</v>
      </c>
      <c r="H753" s="194">
        <v>80.45</v>
      </c>
      <c r="I753" s="195"/>
      <c r="L753" s="191"/>
      <c r="M753" s="196"/>
      <c r="N753" s="197"/>
      <c r="O753" s="197"/>
      <c r="P753" s="197"/>
      <c r="Q753" s="197"/>
      <c r="R753" s="197"/>
      <c r="S753" s="197"/>
      <c r="T753" s="198"/>
      <c r="AT753" s="192" t="s">
        <v>191</v>
      </c>
      <c r="AU753" s="192" t="s">
        <v>84</v>
      </c>
      <c r="AV753" s="14" t="s">
        <v>89</v>
      </c>
      <c r="AW753" s="14" t="s">
        <v>28</v>
      </c>
      <c r="AX753" s="14" t="s">
        <v>72</v>
      </c>
      <c r="AY753" s="192" t="s">
        <v>182</v>
      </c>
    </row>
    <row r="754" ht="11" customFormat="1" s="13">
      <c r="B754" s="182"/>
      <c r="D754" s="183" t="s">
        <v>191</v>
      </c>
      <c r="E754" s="184" t="s">
        <v>1</v>
      </c>
      <c r="F754" s="185" t="s">
        <v>1123</v>
      </c>
      <c r="H754" s="186">
        <v>20.84</v>
      </c>
      <c r="I754" s="187"/>
      <c r="L754" s="182"/>
      <c r="M754" s="188"/>
      <c r="N754" s="189"/>
      <c r="O754" s="189"/>
      <c r="P754" s="189"/>
      <c r="Q754" s="189"/>
      <c r="R754" s="189"/>
      <c r="S754" s="189"/>
      <c r="T754" s="190"/>
      <c r="AT754" s="184" t="s">
        <v>191</v>
      </c>
      <c r="AU754" s="184" t="s">
        <v>84</v>
      </c>
      <c r="AV754" s="13" t="s">
        <v>84</v>
      </c>
      <c r="AW754" s="13" t="s">
        <v>28</v>
      </c>
      <c r="AX754" s="13" t="s">
        <v>72</v>
      </c>
      <c r="AY754" s="184" t="s">
        <v>182</v>
      </c>
    </row>
    <row r="755" ht="11" customFormat="1" s="14">
      <c r="B755" s="191"/>
      <c r="D755" s="183" t="s">
        <v>191</v>
      </c>
      <c r="E755" s="192" t="s">
        <v>1</v>
      </c>
      <c r="F755" s="193" t="s">
        <v>1124</v>
      </c>
      <c r="H755" s="194">
        <v>20.84</v>
      </c>
      <c r="I755" s="195"/>
      <c r="L755" s="191"/>
      <c r="M755" s="196"/>
      <c r="N755" s="197"/>
      <c r="O755" s="197"/>
      <c r="P755" s="197"/>
      <c r="Q755" s="197"/>
      <c r="R755" s="197"/>
      <c r="S755" s="197"/>
      <c r="T755" s="198"/>
      <c r="AT755" s="192" t="s">
        <v>191</v>
      </c>
      <c r="AU755" s="192" t="s">
        <v>84</v>
      </c>
      <c r="AV755" s="14" t="s">
        <v>89</v>
      </c>
      <c r="AW755" s="14" t="s">
        <v>28</v>
      </c>
      <c r="AX755" s="14" t="s">
        <v>72</v>
      </c>
      <c r="AY755" s="192" t="s">
        <v>182</v>
      </c>
    </row>
    <row r="756" ht="11" customFormat="1" s="13">
      <c r="B756" s="182"/>
      <c r="D756" s="183" t="s">
        <v>191</v>
      </c>
      <c r="E756" s="184" t="s">
        <v>1</v>
      </c>
      <c r="F756" s="185" t="s">
        <v>1125</v>
      </c>
      <c r="H756" s="186">
        <v>13.11</v>
      </c>
      <c r="I756" s="187"/>
      <c r="L756" s="182"/>
      <c r="M756" s="188"/>
      <c r="N756" s="189"/>
      <c r="O756" s="189"/>
      <c r="P756" s="189"/>
      <c r="Q756" s="189"/>
      <c r="R756" s="189"/>
      <c r="S756" s="189"/>
      <c r="T756" s="190"/>
      <c r="AT756" s="184" t="s">
        <v>191</v>
      </c>
      <c r="AU756" s="184" t="s">
        <v>84</v>
      </c>
      <c r="AV756" s="13" t="s">
        <v>84</v>
      </c>
      <c r="AW756" s="13" t="s">
        <v>28</v>
      </c>
      <c r="AX756" s="13" t="s">
        <v>72</v>
      </c>
      <c r="AY756" s="184" t="s">
        <v>182</v>
      </c>
    </row>
    <row r="757" ht="11" customFormat="1" s="14">
      <c r="B757" s="191"/>
      <c r="D757" s="183" t="s">
        <v>191</v>
      </c>
      <c r="E757" s="192" t="s">
        <v>1</v>
      </c>
      <c r="F757" s="193" t="s">
        <v>1126</v>
      </c>
      <c r="H757" s="194">
        <v>13.11</v>
      </c>
      <c r="I757" s="195"/>
      <c r="L757" s="191"/>
      <c r="M757" s="196"/>
      <c r="N757" s="197"/>
      <c r="O757" s="197"/>
      <c r="P757" s="197"/>
      <c r="Q757" s="197"/>
      <c r="R757" s="197"/>
      <c r="S757" s="197"/>
      <c r="T757" s="198"/>
      <c r="AT757" s="192" t="s">
        <v>191</v>
      </c>
      <c r="AU757" s="192" t="s">
        <v>84</v>
      </c>
      <c r="AV757" s="14" t="s">
        <v>89</v>
      </c>
      <c r="AW757" s="14" t="s">
        <v>28</v>
      </c>
      <c r="AX757" s="14" t="s">
        <v>72</v>
      </c>
      <c r="AY757" s="192" t="s">
        <v>182</v>
      </c>
    </row>
    <row r="758" ht="11" customFormat="1" s="13">
      <c r="B758" s="182"/>
      <c r="D758" s="183" t="s">
        <v>191</v>
      </c>
      <c r="E758" s="184" t="s">
        <v>1</v>
      </c>
      <c r="F758" s="185" t="s">
        <v>1127</v>
      </c>
      <c r="H758" s="186">
        <v>13.08</v>
      </c>
      <c r="I758" s="187"/>
      <c r="L758" s="182"/>
      <c r="M758" s="188"/>
      <c r="N758" s="189"/>
      <c r="O758" s="189"/>
      <c r="P758" s="189"/>
      <c r="Q758" s="189"/>
      <c r="R758" s="189"/>
      <c r="S758" s="189"/>
      <c r="T758" s="190"/>
      <c r="AT758" s="184" t="s">
        <v>191</v>
      </c>
      <c r="AU758" s="184" t="s">
        <v>84</v>
      </c>
      <c r="AV758" s="13" t="s">
        <v>84</v>
      </c>
      <c r="AW758" s="13" t="s">
        <v>28</v>
      </c>
      <c r="AX758" s="13" t="s">
        <v>72</v>
      </c>
      <c r="AY758" s="184" t="s">
        <v>182</v>
      </c>
    </row>
    <row r="759" ht="11" customFormat="1" s="14">
      <c r="B759" s="191"/>
      <c r="D759" s="183" t="s">
        <v>191</v>
      </c>
      <c r="E759" s="192" t="s">
        <v>1</v>
      </c>
      <c r="F759" s="193" t="s">
        <v>1128</v>
      </c>
      <c r="H759" s="194">
        <v>13.08</v>
      </c>
      <c r="I759" s="195"/>
      <c r="L759" s="191"/>
      <c r="M759" s="196"/>
      <c r="N759" s="197"/>
      <c r="O759" s="197"/>
      <c r="P759" s="197"/>
      <c r="Q759" s="197"/>
      <c r="R759" s="197"/>
      <c r="S759" s="197"/>
      <c r="T759" s="198"/>
      <c r="AT759" s="192" t="s">
        <v>191</v>
      </c>
      <c r="AU759" s="192" t="s">
        <v>84</v>
      </c>
      <c r="AV759" s="14" t="s">
        <v>89</v>
      </c>
      <c r="AW759" s="14" t="s">
        <v>28</v>
      </c>
      <c r="AX759" s="14" t="s">
        <v>72</v>
      </c>
      <c r="AY759" s="192" t="s">
        <v>182</v>
      </c>
    </row>
    <row r="760" ht="11" customFormat="1" s="13">
      <c r="B760" s="182"/>
      <c r="D760" s="183" t="s">
        <v>191</v>
      </c>
      <c r="E760" s="184" t="s">
        <v>1</v>
      </c>
      <c r="F760" s="185" t="s">
        <v>1129</v>
      </c>
      <c r="H760" s="186">
        <v>26.68</v>
      </c>
      <c r="I760" s="187"/>
      <c r="L760" s="182"/>
      <c r="M760" s="188"/>
      <c r="N760" s="189"/>
      <c r="O760" s="189"/>
      <c r="P760" s="189"/>
      <c r="Q760" s="189"/>
      <c r="R760" s="189"/>
      <c r="S760" s="189"/>
      <c r="T760" s="190"/>
      <c r="AT760" s="184" t="s">
        <v>191</v>
      </c>
      <c r="AU760" s="184" t="s">
        <v>84</v>
      </c>
      <c r="AV760" s="13" t="s">
        <v>84</v>
      </c>
      <c r="AW760" s="13" t="s">
        <v>28</v>
      </c>
      <c r="AX760" s="13" t="s">
        <v>72</v>
      </c>
      <c r="AY760" s="184" t="s">
        <v>182</v>
      </c>
    </row>
    <row r="761" ht="11" customFormat="1" s="14">
      <c r="B761" s="191"/>
      <c r="D761" s="183" t="s">
        <v>191</v>
      </c>
      <c r="E761" s="192" t="s">
        <v>1</v>
      </c>
      <c r="F761" s="193" t="s">
        <v>1130</v>
      </c>
      <c r="H761" s="194">
        <v>26.68</v>
      </c>
      <c r="I761" s="195"/>
      <c r="L761" s="191"/>
      <c r="M761" s="196"/>
      <c r="N761" s="197"/>
      <c r="O761" s="197"/>
      <c r="P761" s="197"/>
      <c r="Q761" s="197"/>
      <c r="R761" s="197"/>
      <c r="S761" s="197"/>
      <c r="T761" s="198"/>
      <c r="AT761" s="192" t="s">
        <v>191</v>
      </c>
      <c r="AU761" s="192" t="s">
        <v>84</v>
      </c>
      <c r="AV761" s="14" t="s">
        <v>89</v>
      </c>
      <c r="AW761" s="14" t="s">
        <v>28</v>
      </c>
      <c r="AX761" s="14" t="s">
        <v>72</v>
      </c>
      <c r="AY761" s="192" t="s">
        <v>182</v>
      </c>
    </row>
    <row r="762" ht="11" customFormat="1" s="13">
      <c r="B762" s="182"/>
      <c r="D762" s="183" t="s">
        <v>191</v>
      </c>
      <c r="E762" s="184" t="s">
        <v>1</v>
      </c>
      <c r="F762" s="185" t="s">
        <v>1131</v>
      </c>
      <c r="H762" s="186">
        <v>31.05</v>
      </c>
      <c r="I762" s="187"/>
      <c r="L762" s="182"/>
      <c r="M762" s="188"/>
      <c r="N762" s="189"/>
      <c r="O762" s="189"/>
      <c r="P762" s="189"/>
      <c r="Q762" s="189"/>
      <c r="R762" s="189"/>
      <c r="S762" s="189"/>
      <c r="T762" s="190"/>
      <c r="AT762" s="184" t="s">
        <v>191</v>
      </c>
      <c r="AU762" s="184" t="s">
        <v>84</v>
      </c>
      <c r="AV762" s="13" t="s">
        <v>84</v>
      </c>
      <c r="AW762" s="13" t="s">
        <v>28</v>
      </c>
      <c r="AX762" s="13" t="s">
        <v>72</v>
      </c>
      <c r="AY762" s="184" t="s">
        <v>182</v>
      </c>
    </row>
    <row r="763" ht="11" customFormat="1" s="14">
      <c r="B763" s="191"/>
      <c r="D763" s="183" t="s">
        <v>191</v>
      </c>
      <c r="E763" s="192" t="s">
        <v>1</v>
      </c>
      <c r="F763" s="193" t="s">
        <v>1132</v>
      </c>
      <c r="H763" s="194">
        <v>31.05</v>
      </c>
      <c r="I763" s="195"/>
      <c r="L763" s="191"/>
      <c r="M763" s="196"/>
      <c r="N763" s="197"/>
      <c r="O763" s="197"/>
      <c r="P763" s="197"/>
      <c r="Q763" s="197"/>
      <c r="R763" s="197"/>
      <c r="S763" s="197"/>
      <c r="T763" s="198"/>
      <c r="AT763" s="192" t="s">
        <v>191</v>
      </c>
      <c r="AU763" s="192" t="s">
        <v>84</v>
      </c>
      <c r="AV763" s="14" t="s">
        <v>89</v>
      </c>
      <c r="AW763" s="14" t="s">
        <v>28</v>
      </c>
      <c r="AX763" s="14" t="s">
        <v>72</v>
      </c>
      <c r="AY763" s="192" t="s">
        <v>182</v>
      </c>
    </row>
    <row r="764" ht="11" customFormat="1" s="15">
      <c r="B764" s="199"/>
      <c r="D764" s="183" t="s">
        <v>191</v>
      </c>
      <c r="E764" s="200" t="s">
        <v>1</v>
      </c>
      <c r="F764" s="201" t="s">
        <v>251</v>
      </c>
      <c r="H764" s="202">
        <v>458.83</v>
      </c>
      <c r="I764" s="203"/>
      <c r="L764" s="199"/>
      <c r="M764" s="204"/>
      <c r="N764" s="205"/>
      <c r="O764" s="205"/>
      <c r="P764" s="205"/>
      <c r="Q764" s="205"/>
      <c r="R764" s="205"/>
      <c r="S764" s="205"/>
      <c r="T764" s="206"/>
      <c r="AT764" s="200" t="s">
        <v>191</v>
      </c>
      <c r="AU764" s="200" t="s">
        <v>84</v>
      </c>
      <c r="AV764" s="15" t="s">
        <v>189</v>
      </c>
      <c r="AW764" s="15" t="s">
        <v>28</v>
      </c>
      <c r="AX764" s="15" t="s">
        <v>79</v>
      </c>
      <c r="AY764" s="200" t="s">
        <v>182</v>
      </c>
    </row>
    <row r="765" customHeight="1" ht="21" customFormat="1" s="2">
      <c r="A765" s="33"/>
      <c r="B765" s="167"/>
      <c r="C765" s="217" t="s">
        <v>1133</v>
      </c>
      <c r="D765" s="217" t="s">
        <v>602</v>
      </c>
      <c r="E765" s="218" t="s">
        <v>1134</v>
      </c>
      <c r="F765" s="219" t="s">
        <v>1135</v>
      </c>
      <c r="G765" s="220" t="s">
        <v>305</v>
      </c>
      <c r="H765" s="221">
        <v>468.007</v>
      </c>
      <c r="I765" s="222"/>
      <c r="J765" s="221">
        <f>ROUND(I765*H765,3)</f>
        <v>0</v>
      </c>
      <c r="K765" s="223"/>
      <c r="L765" s="224"/>
      <c r="M765" s="225" t="s">
        <v>1</v>
      </c>
      <c r="N765" s="226" t="s">
        <v>38</v>
      </c>
      <c r="O765" s="59"/>
      <c r="P765" s="177">
        <f>O765*H765</f>
        <v>0</v>
      </c>
      <c r="Q765" s="177">
        <v>1E-2</v>
      </c>
      <c r="R765" s="177">
        <f>Q765*H765</f>
        <v>4.68007</v>
      </c>
      <c r="S765" s="177">
        <v>0</v>
      </c>
      <c r="T765" s="178">
        <f>S765*H765</f>
        <v>0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79" t="s">
        <v>620</v>
      </c>
      <c r="AT765" s="179" t="s">
        <v>602</v>
      </c>
      <c r="AU765" s="179" t="s">
        <v>84</v>
      </c>
      <c r="AY765" s="18" t="s">
        <v>182</v>
      </c>
      <c r="BE765" s="180">
        <f>IF(N765="základná",J765,0)</f>
        <v>0</v>
      </c>
      <c r="BF765" s="180">
        <f>IF(N765="znížená",J765,0)</f>
        <v>0</v>
      </c>
      <c r="BG765" s="180">
        <f>IF(N765="zákl. prenesená",J765,0)</f>
        <v>0</v>
      </c>
      <c r="BH765" s="180">
        <f>IF(N765="zníž. prenesená",J765,0)</f>
        <v>0</v>
      </c>
      <c r="BI765" s="180">
        <f>IF(N765="nulová",J765,0)</f>
        <v>0</v>
      </c>
      <c r="BJ765" s="18" t="s">
        <v>84</v>
      </c>
      <c r="BK765" s="181">
        <f>ROUND(I765*H765,3)</f>
        <v>0</v>
      </c>
      <c r="BL765" s="18" t="s">
        <v>468</v>
      </c>
      <c r="BM765" s="179" t="s">
        <v>1136</v>
      </c>
    </row>
    <row r="766" ht="11" customFormat="1" s="13">
      <c r="B766" s="182"/>
      <c r="D766" s="183" t="s">
        <v>191</v>
      </c>
      <c r="F766" s="185" t="s">
        <v>1137</v>
      </c>
      <c r="H766" s="186">
        <v>468.007</v>
      </c>
      <c r="I766" s="187"/>
      <c r="L766" s="182"/>
      <c r="M766" s="188"/>
      <c r="N766" s="189"/>
      <c r="O766" s="189"/>
      <c r="P766" s="189"/>
      <c r="Q766" s="189"/>
      <c r="R766" s="189"/>
      <c r="S766" s="189"/>
      <c r="T766" s="190"/>
      <c r="AT766" s="184" t="s">
        <v>191</v>
      </c>
      <c r="AU766" s="184" t="s">
        <v>84</v>
      </c>
      <c r="AV766" s="13" t="s">
        <v>84</v>
      </c>
      <c r="AW766" s="13" t="s">
        <v>3</v>
      </c>
      <c r="AX766" s="13" t="s">
        <v>79</v>
      </c>
      <c r="AY766" s="184" t="s">
        <v>182</v>
      </c>
    </row>
    <row r="767" customHeight="1" ht="33" customFormat="1" s="2">
      <c r="A767" s="33"/>
      <c r="B767" s="167"/>
      <c r="C767" s="168" t="s">
        <v>610</v>
      </c>
      <c r="D767" s="168" t="s">
        <v>185</v>
      </c>
      <c r="E767" s="169" t="s">
        <v>1138</v>
      </c>
      <c r="F767" s="170" t="s">
        <v>1139</v>
      </c>
      <c r="G767" s="171" t="s">
        <v>305</v>
      </c>
      <c r="H767" s="172">
        <v>1508.98</v>
      </c>
      <c r="I767" s="173"/>
      <c r="J767" s="172">
        <f>ROUND(I767*H767,3)</f>
        <v>0</v>
      </c>
      <c r="K767" s="174"/>
      <c r="L767" s="34"/>
      <c r="M767" s="175" t="s">
        <v>1</v>
      </c>
      <c r="N767" s="176" t="s">
        <v>38</v>
      </c>
      <c r="O767" s="59"/>
      <c r="P767" s="177">
        <f>O767*H767</f>
        <v>0</v>
      </c>
      <c r="Q767" s="177">
        <v>3.45E-3</v>
      </c>
      <c r="R767" s="177">
        <f>Q767*H767</f>
        <v>5.205981</v>
      </c>
      <c r="S767" s="177">
        <v>0</v>
      </c>
      <c r="T767" s="178">
        <f>S767*H767</f>
        <v>0</v>
      </c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R767" s="179" t="s">
        <v>468</v>
      </c>
      <c r="AT767" s="179" t="s">
        <v>185</v>
      </c>
      <c r="AU767" s="179" t="s">
        <v>84</v>
      </c>
      <c r="AY767" s="18" t="s">
        <v>182</v>
      </c>
      <c r="BE767" s="180">
        <f>IF(N767="základná",J767,0)</f>
        <v>0</v>
      </c>
      <c r="BF767" s="180">
        <f>IF(N767="znížená",J767,0)</f>
        <v>0</v>
      </c>
      <c r="BG767" s="180">
        <f>IF(N767="zákl. prenesená",J767,0)</f>
        <v>0</v>
      </c>
      <c r="BH767" s="180">
        <f>IF(N767="zníž. prenesená",J767,0)</f>
        <v>0</v>
      </c>
      <c r="BI767" s="180">
        <f>IF(N767="nulová",J767,0)</f>
        <v>0</v>
      </c>
      <c r="BJ767" s="18" t="s">
        <v>84</v>
      </c>
      <c r="BK767" s="181">
        <f>ROUND(I767*H767,3)</f>
        <v>0</v>
      </c>
      <c r="BL767" s="18" t="s">
        <v>468</v>
      </c>
      <c r="BM767" s="179" t="s">
        <v>1140</v>
      </c>
    </row>
    <row r="768" ht="11" customFormat="1" s="13">
      <c r="B768" s="182"/>
      <c r="D768" s="183" t="s">
        <v>191</v>
      </c>
      <c r="E768" s="184" t="s">
        <v>1</v>
      </c>
      <c r="F768" s="185" t="s">
        <v>829</v>
      </c>
      <c r="H768" s="186">
        <v>144.67</v>
      </c>
      <c r="I768" s="187"/>
      <c r="L768" s="182"/>
      <c r="M768" s="188"/>
      <c r="N768" s="189"/>
      <c r="O768" s="189"/>
      <c r="P768" s="189"/>
      <c r="Q768" s="189"/>
      <c r="R768" s="189"/>
      <c r="S768" s="189"/>
      <c r="T768" s="190"/>
      <c r="AT768" s="184" t="s">
        <v>191</v>
      </c>
      <c r="AU768" s="184" t="s">
        <v>84</v>
      </c>
      <c r="AV768" s="13" t="s">
        <v>84</v>
      </c>
      <c r="AW768" s="13" t="s">
        <v>28</v>
      </c>
      <c r="AX768" s="13" t="s">
        <v>72</v>
      </c>
      <c r="AY768" s="184" t="s">
        <v>182</v>
      </c>
    </row>
    <row r="769" ht="11" customFormat="1" s="14">
      <c r="B769" s="191"/>
      <c r="D769" s="183" t="s">
        <v>191</v>
      </c>
      <c r="E769" s="192" t="s">
        <v>1</v>
      </c>
      <c r="F769" s="193" t="s">
        <v>830</v>
      </c>
      <c r="H769" s="194">
        <v>144.67</v>
      </c>
      <c r="I769" s="195"/>
      <c r="L769" s="191"/>
      <c r="M769" s="196"/>
      <c r="N769" s="197"/>
      <c r="O769" s="197"/>
      <c r="P769" s="197"/>
      <c r="Q769" s="197"/>
      <c r="R769" s="197"/>
      <c r="S769" s="197"/>
      <c r="T769" s="198"/>
      <c r="AT769" s="192" t="s">
        <v>191</v>
      </c>
      <c r="AU769" s="192" t="s">
        <v>84</v>
      </c>
      <c r="AV769" s="14" t="s">
        <v>89</v>
      </c>
      <c r="AW769" s="14" t="s">
        <v>28</v>
      </c>
      <c r="AX769" s="14" t="s">
        <v>72</v>
      </c>
      <c r="AY769" s="192" t="s">
        <v>182</v>
      </c>
    </row>
    <row r="770" ht="11" customFormat="1" s="13">
      <c r="B770" s="182"/>
      <c r="D770" s="183" t="s">
        <v>191</v>
      </c>
      <c r="E770" s="184" t="s">
        <v>1</v>
      </c>
      <c r="F770" s="185" t="s">
        <v>829</v>
      </c>
      <c r="H770" s="186">
        <v>144.67</v>
      </c>
      <c r="I770" s="187"/>
      <c r="L770" s="182"/>
      <c r="M770" s="188"/>
      <c r="N770" s="189"/>
      <c r="O770" s="189"/>
      <c r="P770" s="189"/>
      <c r="Q770" s="189"/>
      <c r="R770" s="189"/>
      <c r="S770" s="189"/>
      <c r="T770" s="190"/>
      <c r="AT770" s="184" t="s">
        <v>191</v>
      </c>
      <c r="AU770" s="184" t="s">
        <v>84</v>
      </c>
      <c r="AV770" s="13" t="s">
        <v>84</v>
      </c>
      <c r="AW770" s="13" t="s">
        <v>28</v>
      </c>
      <c r="AX770" s="13" t="s">
        <v>72</v>
      </c>
      <c r="AY770" s="184" t="s">
        <v>182</v>
      </c>
    </row>
    <row r="771" ht="11" customFormat="1" s="14">
      <c r="B771" s="191"/>
      <c r="D771" s="183" t="s">
        <v>191</v>
      </c>
      <c r="E771" s="192" t="s">
        <v>1</v>
      </c>
      <c r="F771" s="193" t="s">
        <v>831</v>
      </c>
      <c r="H771" s="194">
        <v>144.67</v>
      </c>
      <c r="I771" s="195"/>
      <c r="L771" s="191"/>
      <c r="M771" s="196"/>
      <c r="N771" s="197"/>
      <c r="O771" s="197"/>
      <c r="P771" s="197"/>
      <c r="Q771" s="197"/>
      <c r="R771" s="197"/>
      <c r="S771" s="197"/>
      <c r="T771" s="198"/>
      <c r="AT771" s="192" t="s">
        <v>191</v>
      </c>
      <c r="AU771" s="192" t="s">
        <v>84</v>
      </c>
      <c r="AV771" s="14" t="s">
        <v>89</v>
      </c>
      <c r="AW771" s="14" t="s">
        <v>28</v>
      </c>
      <c r="AX771" s="14" t="s">
        <v>72</v>
      </c>
      <c r="AY771" s="192" t="s">
        <v>182</v>
      </c>
    </row>
    <row r="772" ht="11" customFormat="1" s="13">
      <c r="B772" s="182"/>
      <c r="D772" s="183" t="s">
        <v>191</v>
      </c>
      <c r="E772" s="184" t="s">
        <v>1</v>
      </c>
      <c r="F772" s="185" t="s">
        <v>1141</v>
      </c>
      <c r="H772" s="186">
        <v>160.9</v>
      </c>
      <c r="I772" s="187"/>
      <c r="L772" s="182"/>
      <c r="M772" s="188"/>
      <c r="N772" s="189"/>
      <c r="O772" s="189"/>
      <c r="P772" s="189"/>
      <c r="Q772" s="189"/>
      <c r="R772" s="189"/>
      <c r="S772" s="189"/>
      <c r="T772" s="190"/>
      <c r="AT772" s="184" t="s">
        <v>191</v>
      </c>
      <c r="AU772" s="184" t="s">
        <v>84</v>
      </c>
      <c r="AV772" s="13" t="s">
        <v>84</v>
      </c>
      <c r="AW772" s="13" t="s">
        <v>28</v>
      </c>
      <c r="AX772" s="13" t="s">
        <v>72</v>
      </c>
      <c r="AY772" s="184" t="s">
        <v>182</v>
      </c>
    </row>
    <row r="773" ht="11" customFormat="1" s="14">
      <c r="B773" s="191"/>
      <c r="D773" s="183" t="s">
        <v>191</v>
      </c>
      <c r="E773" s="192" t="s">
        <v>1</v>
      </c>
      <c r="F773" s="193" t="s">
        <v>833</v>
      </c>
      <c r="H773" s="194">
        <v>160.9</v>
      </c>
      <c r="I773" s="195"/>
      <c r="L773" s="191"/>
      <c r="M773" s="196"/>
      <c r="N773" s="197"/>
      <c r="O773" s="197"/>
      <c r="P773" s="197"/>
      <c r="Q773" s="197"/>
      <c r="R773" s="197"/>
      <c r="S773" s="197"/>
      <c r="T773" s="198"/>
      <c r="AT773" s="192" t="s">
        <v>191</v>
      </c>
      <c r="AU773" s="192" t="s">
        <v>84</v>
      </c>
      <c r="AV773" s="14" t="s">
        <v>89</v>
      </c>
      <c r="AW773" s="14" t="s">
        <v>28</v>
      </c>
      <c r="AX773" s="14" t="s">
        <v>72</v>
      </c>
      <c r="AY773" s="192" t="s">
        <v>182</v>
      </c>
    </row>
    <row r="774" ht="11" customFormat="1" s="13">
      <c r="B774" s="182"/>
      <c r="D774" s="183" t="s">
        <v>191</v>
      </c>
      <c r="E774" s="184" t="s">
        <v>1</v>
      </c>
      <c r="F774" s="185" t="s">
        <v>834</v>
      </c>
      <c r="H774" s="186">
        <v>139.84</v>
      </c>
      <c r="I774" s="187"/>
      <c r="L774" s="182"/>
      <c r="M774" s="188"/>
      <c r="N774" s="189"/>
      <c r="O774" s="189"/>
      <c r="P774" s="189"/>
      <c r="Q774" s="189"/>
      <c r="R774" s="189"/>
      <c r="S774" s="189"/>
      <c r="T774" s="190"/>
      <c r="AT774" s="184" t="s">
        <v>191</v>
      </c>
      <c r="AU774" s="184" t="s">
        <v>84</v>
      </c>
      <c r="AV774" s="13" t="s">
        <v>84</v>
      </c>
      <c r="AW774" s="13" t="s">
        <v>28</v>
      </c>
      <c r="AX774" s="13" t="s">
        <v>72</v>
      </c>
      <c r="AY774" s="184" t="s">
        <v>182</v>
      </c>
    </row>
    <row r="775" ht="11" customFormat="1" s="14">
      <c r="B775" s="191"/>
      <c r="D775" s="183" t="s">
        <v>191</v>
      </c>
      <c r="E775" s="192" t="s">
        <v>1</v>
      </c>
      <c r="F775" s="193" t="s">
        <v>1142</v>
      </c>
      <c r="H775" s="194">
        <v>139.84</v>
      </c>
      <c r="I775" s="195"/>
      <c r="L775" s="191"/>
      <c r="M775" s="196"/>
      <c r="N775" s="197"/>
      <c r="O775" s="197"/>
      <c r="P775" s="197"/>
      <c r="Q775" s="197"/>
      <c r="R775" s="197"/>
      <c r="S775" s="197"/>
      <c r="T775" s="198"/>
      <c r="AT775" s="192" t="s">
        <v>191</v>
      </c>
      <c r="AU775" s="192" t="s">
        <v>84</v>
      </c>
      <c r="AV775" s="14" t="s">
        <v>89</v>
      </c>
      <c r="AW775" s="14" t="s">
        <v>28</v>
      </c>
      <c r="AX775" s="14" t="s">
        <v>72</v>
      </c>
      <c r="AY775" s="192" t="s">
        <v>182</v>
      </c>
    </row>
    <row r="776" ht="11" customFormat="1" s="13">
      <c r="B776" s="182"/>
      <c r="D776" s="183" t="s">
        <v>191</v>
      </c>
      <c r="E776" s="184" t="s">
        <v>1</v>
      </c>
      <c r="F776" s="185" t="s">
        <v>829</v>
      </c>
      <c r="H776" s="186">
        <v>144.67</v>
      </c>
      <c r="I776" s="187"/>
      <c r="L776" s="182"/>
      <c r="M776" s="188"/>
      <c r="N776" s="189"/>
      <c r="O776" s="189"/>
      <c r="P776" s="189"/>
      <c r="Q776" s="189"/>
      <c r="R776" s="189"/>
      <c r="S776" s="189"/>
      <c r="T776" s="190"/>
      <c r="AT776" s="184" t="s">
        <v>191</v>
      </c>
      <c r="AU776" s="184" t="s">
        <v>84</v>
      </c>
      <c r="AV776" s="13" t="s">
        <v>84</v>
      </c>
      <c r="AW776" s="13" t="s">
        <v>28</v>
      </c>
      <c r="AX776" s="13" t="s">
        <v>72</v>
      </c>
      <c r="AY776" s="184" t="s">
        <v>182</v>
      </c>
    </row>
    <row r="777" ht="11" customFormat="1" s="14">
      <c r="B777" s="191"/>
      <c r="D777" s="183" t="s">
        <v>191</v>
      </c>
      <c r="E777" s="192" t="s">
        <v>1</v>
      </c>
      <c r="F777" s="193" t="s">
        <v>836</v>
      </c>
      <c r="H777" s="194">
        <v>144.67</v>
      </c>
      <c r="I777" s="195"/>
      <c r="L777" s="191"/>
      <c r="M777" s="196"/>
      <c r="N777" s="197"/>
      <c r="O777" s="197"/>
      <c r="P777" s="197"/>
      <c r="Q777" s="197"/>
      <c r="R777" s="197"/>
      <c r="S777" s="197"/>
      <c r="T777" s="198"/>
      <c r="AT777" s="192" t="s">
        <v>191</v>
      </c>
      <c r="AU777" s="192" t="s">
        <v>84</v>
      </c>
      <c r="AV777" s="14" t="s">
        <v>89</v>
      </c>
      <c r="AW777" s="14" t="s">
        <v>28</v>
      </c>
      <c r="AX777" s="14" t="s">
        <v>72</v>
      </c>
      <c r="AY777" s="192" t="s">
        <v>182</v>
      </c>
    </row>
    <row r="778" ht="11" customFormat="1" s="13">
      <c r="B778" s="182"/>
      <c r="D778" s="183" t="s">
        <v>191</v>
      </c>
      <c r="E778" s="184" t="s">
        <v>1</v>
      </c>
      <c r="F778" s="185" t="s">
        <v>829</v>
      </c>
      <c r="H778" s="186">
        <v>144.67</v>
      </c>
      <c r="I778" s="187"/>
      <c r="L778" s="182"/>
      <c r="M778" s="188"/>
      <c r="N778" s="189"/>
      <c r="O778" s="189"/>
      <c r="P778" s="189"/>
      <c r="Q778" s="189"/>
      <c r="R778" s="189"/>
      <c r="S778" s="189"/>
      <c r="T778" s="190"/>
      <c r="AT778" s="184" t="s">
        <v>191</v>
      </c>
      <c r="AU778" s="184" t="s">
        <v>84</v>
      </c>
      <c r="AV778" s="13" t="s">
        <v>84</v>
      </c>
      <c r="AW778" s="13" t="s">
        <v>28</v>
      </c>
      <c r="AX778" s="13" t="s">
        <v>72</v>
      </c>
      <c r="AY778" s="184" t="s">
        <v>182</v>
      </c>
    </row>
    <row r="779" ht="11" customFormat="1" s="14">
      <c r="B779" s="191"/>
      <c r="D779" s="183" t="s">
        <v>191</v>
      </c>
      <c r="E779" s="192" t="s">
        <v>1</v>
      </c>
      <c r="F779" s="193" t="s">
        <v>837</v>
      </c>
      <c r="H779" s="194">
        <v>144.67</v>
      </c>
      <c r="I779" s="195"/>
      <c r="L779" s="191"/>
      <c r="M779" s="196"/>
      <c r="N779" s="197"/>
      <c r="O779" s="197"/>
      <c r="P779" s="197"/>
      <c r="Q779" s="197"/>
      <c r="R779" s="197"/>
      <c r="S779" s="197"/>
      <c r="T779" s="198"/>
      <c r="AT779" s="192" t="s">
        <v>191</v>
      </c>
      <c r="AU779" s="192" t="s">
        <v>84</v>
      </c>
      <c r="AV779" s="14" t="s">
        <v>89</v>
      </c>
      <c r="AW779" s="14" t="s">
        <v>28</v>
      </c>
      <c r="AX779" s="14" t="s">
        <v>72</v>
      </c>
      <c r="AY779" s="192" t="s">
        <v>182</v>
      </c>
    </row>
    <row r="780" ht="11" customFormat="1" s="13">
      <c r="B780" s="182"/>
      <c r="D780" s="183" t="s">
        <v>191</v>
      </c>
      <c r="E780" s="184" t="s">
        <v>1</v>
      </c>
      <c r="F780" s="185" t="s">
        <v>838</v>
      </c>
      <c r="H780" s="186">
        <v>149.6</v>
      </c>
      <c r="I780" s="187"/>
      <c r="L780" s="182"/>
      <c r="M780" s="188"/>
      <c r="N780" s="189"/>
      <c r="O780" s="189"/>
      <c r="P780" s="189"/>
      <c r="Q780" s="189"/>
      <c r="R780" s="189"/>
      <c r="S780" s="189"/>
      <c r="T780" s="190"/>
      <c r="AT780" s="184" t="s">
        <v>191</v>
      </c>
      <c r="AU780" s="184" t="s">
        <v>84</v>
      </c>
      <c r="AV780" s="13" t="s">
        <v>84</v>
      </c>
      <c r="AW780" s="13" t="s">
        <v>28</v>
      </c>
      <c r="AX780" s="13" t="s">
        <v>72</v>
      </c>
      <c r="AY780" s="184" t="s">
        <v>182</v>
      </c>
    </row>
    <row r="781" ht="11" customFormat="1" s="14">
      <c r="B781" s="191"/>
      <c r="D781" s="183" t="s">
        <v>191</v>
      </c>
      <c r="E781" s="192" t="s">
        <v>1</v>
      </c>
      <c r="F781" s="193" t="s">
        <v>1143</v>
      </c>
      <c r="H781" s="194">
        <v>149.6</v>
      </c>
      <c r="I781" s="195"/>
      <c r="L781" s="191"/>
      <c r="M781" s="196"/>
      <c r="N781" s="197"/>
      <c r="O781" s="197"/>
      <c r="P781" s="197"/>
      <c r="Q781" s="197"/>
      <c r="R781" s="197"/>
      <c r="S781" s="197"/>
      <c r="T781" s="198"/>
      <c r="AT781" s="192" t="s">
        <v>191</v>
      </c>
      <c r="AU781" s="192" t="s">
        <v>84</v>
      </c>
      <c r="AV781" s="14" t="s">
        <v>89</v>
      </c>
      <c r="AW781" s="14" t="s">
        <v>28</v>
      </c>
      <c r="AX781" s="14" t="s">
        <v>72</v>
      </c>
      <c r="AY781" s="192" t="s">
        <v>182</v>
      </c>
    </row>
    <row r="782" ht="11" customFormat="1" s="13">
      <c r="B782" s="182"/>
      <c r="D782" s="183" t="s">
        <v>191</v>
      </c>
      <c r="E782" s="184" t="s">
        <v>1</v>
      </c>
      <c r="F782" s="185" t="s">
        <v>840</v>
      </c>
      <c r="H782" s="186">
        <v>164.46</v>
      </c>
      <c r="I782" s="187"/>
      <c r="L782" s="182"/>
      <c r="M782" s="188"/>
      <c r="N782" s="189"/>
      <c r="O782" s="189"/>
      <c r="P782" s="189"/>
      <c r="Q782" s="189"/>
      <c r="R782" s="189"/>
      <c r="S782" s="189"/>
      <c r="T782" s="190"/>
      <c r="AT782" s="184" t="s">
        <v>191</v>
      </c>
      <c r="AU782" s="184" t="s">
        <v>84</v>
      </c>
      <c r="AV782" s="13" t="s">
        <v>84</v>
      </c>
      <c r="AW782" s="13" t="s">
        <v>28</v>
      </c>
      <c r="AX782" s="13" t="s">
        <v>72</v>
      </c>
      <c r="AY782" s="184" t="s">
        <v>182</v>
      </c>
    </row>
    <row r="783" ht="11" customFormat="1" s="14">
      <c r="B783" s="191"/>
      <c r="D783" s="183" t="s">
        <v>191</v>
      </c>
      <c r="E783" s="192" t="s">
        <v>1</v>
      </c>
      <c r="F783" s="193" t="s">
        <v>1144</v>
      </c>
      <c r="H783" s="194">
        <v>164.46</v>
      </c>
      <c r="I783" s="195"/>
      <c r="L783" s="191"/>
      <c r="M783" s="196"/>
      <c r="N783" s="197"/>
      <c r="O783" s="197"/>
      <c r="P783" s="197"/>
      <c r="Q783" s="197"/>
      <c r="R783" s="197"/>
      <c r="S783" s="197"/>
      <c r="T783" s="198"/>
      <c r="AT783" s="192" t="s">
        <v>191</v>
      </c>
      <c r="AU783" s="192" t="s">
        <v>84</v>
      </c>
      <c r="AV783" s="14" t="s">
        <v>89</v>
      </c>
      <c r="AW783" s="14" t="s">
        <v>28</v>
      </c>
      <c r="AX783" s="14" t="s">
        <v>72</v>
      </c>
      <c r="AY783" s="192" t="s">
        <v>182</v>
      </c>
    </row>
    <row r="784" ht="11" customFormat="1" s="13">
      <c r="B784" s="182"/>
      <c r="D784" s="183" t="s">
        <v>191</v>
      </c>
      <c r="E784" s="184" t="s">
        <v>1</v>
      </c>
      <c r="F784" s="185" t="s">
        <v>842</v>
      </c>
      <c r="H784" s="186">
        <v>315.5</v>
      </c>
      <c r="I784" s="187"/>
      <c r="L784" s="182"/>
      <c r="M784" s="188"/>
      <c r="N784" s="189"/>
      <c r="O784" s="189"/>
      <c r="P784" s="189"/>
      <c r="Q784" s="189"/>
      <c r="R784" s="189"/>
      <c r="S784" s="189"/>
      <c r="T784" s="190"/>
      <c r="AT784" s="184" t="s">
        <v>191</v>
      </c>
      <c r="AU784" s="184" t="s">
        <v>84</v>
      </c>
      <c r="AV784" s="13" t="s">
        <v>84</v>
      </c>
      <c r="AW784" s="13" t="s">
        <v>28</v>
      </c>
      <c r="AX784" s="13" t="s">
        <v>72</v>
      </c>
      <c r="AY784" s="184" t="s">
        <v>182</v>
      </c>
    </row>
    <row r="785" ht="11" customFormat="1" s="14">
      <c r="B785" s="191"/>
      <c r="D785" s="183" t="s">
        <v>191</v>
      </c>
      <c r="E785" s="192" t="s">
        <v>1</v>
      </c>
      <c r="F785" s="193" t="s">
        <v>843</v>
      </c>
      <c r="H785" s="194">
        <v>315.5</v>
      </c>
      <c r="I785" s="195"/>
      <c r="L785" s="191"/>
      <c r="M785" s="196"/>
      <c r="N785" s="197"/>
      <c r="O785" s="197"/>
      <c r="P785" s="197"/>
      <c r="Q785" s="197"/>
      <c r="R785" s="197"/>
      <c r="S785" s="197"/>
      <c r="T785" s="198"/>
      <c r="AT785" s="192" t="s">
        <v>191</v>
      </c>
      <c r="AU785" s="192" t="s">
        <v>84</v>
      </c>
      <c r="AV785" s="14" t="s">
        <v>89</v>
      </c>
      <c r="AW785" s="14" t="s">
        <v>28</v>
      </c>
      <c r="AX785" s="14" t="s">
        <v>72</v>
      </c>
      <c r="AY785" s="192" t="s">
        <v>182</v>
      </c>
    </row>
    <row r="786" ht="11" customFormat="1" s="15">
      <c r="B786" s="199"/>
      <c r="D786" s="183" t="s">
        <v>191</v>
      </c>
      <c r="E786" s="200" t="s">
        <v>1</v>
      </c>
      <c r="F786" s="201" t="s">
        <v>251</v>
      </c>
      <c r="H786" s="202">
        <v>1508.98</v>
      </c>
      <c r="I786" s="203"/>
      <c r="L786" s="199"/>
      <c r="M786" s="204"/>
      <c r="N786" s="205"/>
      <c r="O786" s="205"/>
      <c r="P786" s="205"/>
      <c r="Q786" s="205"/>
      <c r="R786" s="205"/>
      <c r="S786" s="205"/>
      <c r="T786" s="206"/>
      <c r="AT786" s="200" t="s">
        <v>191</v>
      </c>
      <c r="AU786" s="200" t="s">
        <v>84</v>
      </c>
      <c r="AV786" s="15" t="s">
        <v>189</v>
      </c>
      <c r="AW786" s="15" t="s">
        <v>28</v>
      </c>
      <c r="AX786" s="15" t="s">
        <v>79</v>
      </c>
      <c r="AY786" s="200" t="s">
        <v>182</v>
      </c>
    </row>
    <row r="787" customHeight="1" ht="21" customFormat="1" s="2">
      <c r="A787" s="33"/>
      <c r="B787" s="167"/>
      <c r="C787" s="217" t="s">
        <v>1145</v>
      </c>
      <c r="D787" s="217" t="s">
        <v>602</v>
      </c>
      <c r="E787" s="218" t="s">
        <v>1146</v>
      </c>
      <c r="F787" s="219" t="s">
        <v>1147</v>
      </c>
      <c r="G787" s="220" t="s">
        <v>305</v>
      </c>
      <c r="H787" s="221">
        <v>1539.16</v>
      </c>
      <c r="I787" s="222"/>
      <c r="J787" s="221">
        <f>ROUND(I787*H787,3)</f>
        <v>0</v>
      </c>
      <c r="K787" s="223"/>
      <c r="L787" s="224"/>
      <c r="M787" s="225" t="s">
        <v>1</v>
      </c>
      <c r="N787" s="226" t="s">
        <v>38</v>
      </c>
      <c r="O787" s="59"/>
      <c r="P787" s="177">
        <f>O787*H787</f>
        <v>0</v>
      </c>
      <c r="Q787" s="177">
        <v>2.1E-2</v>
      </c>
      <c r="R787" s="177">
        <f>Q787*H787</f>
        <v>32.32236</v>
      </c>
      <c r="S787" s="177">
        <v>0</v>
      </c>
      <c r="T787" s="178">
        <f>S787*H787</f>
        <v>0</v>
      </c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R787" s="179" t="s">
        <v>620</v>
      </c>
      <c r="AT787" s="179" t="s">
        <v>602</v>
      </c>
      <c r="AU787" s="179" t="s">
        <v>84</v>
      </c>
      <c r="AY787" s="18" t="s">
        <v>182</v>
      </c>
      <c r="BE787" s="180">
        <f>IF(N787="základná",J787,0)</f>
        <v>0</v>
      </c>
      <c r="BF787" s="180">
        <f>IF(N787="znížená",J787,0)</f>
        <v>0</v>
      </c>
      <c r="BG787" s="180">
        <f>IF(N787="zákl. prenesená",J787,0)</f>
        <v>0</v>
      </c>
      <c r="BH787" s="180">
        <f>IF(N787="zníž. prenesená",J787,0)</f>
        <v>0</v>
      </c>
      <c r="BI787" s="180">
        <f>IF(N787="nulová",J787,0)</f>
        <v>0</v>
      </c>
      <c r="BJ787" s="18" t="s">
        <v>84</v>
      </c>
      <c r="BK787" s="181">
        <f>ROUND(I787*H787,3)</f>
        <v>0</v>
      </c>
      <c r="BL787" s="18" t="s">
        <v>468</v>
      </c>
      <c r="BM787" s="179" t="s">
        <v>1148</v>
      </c>
    </row>
    <row r="788" ht="11" customFormat="1" s="13">
      <c r="B788" s="182"/>
      <c r="D788" s="183" t="s">
        <v>191</v>
      </c>
      <c r="F788" s="185" t="s">
        <v>1149</v>
      </c>
      <c r="H788" s="186">
        <v>1539.16</v>
      </c>
      <c r="I788" s="187"/>
      <c r="L788" s="182"/>
      <c r="M788" s="188"/>
      <c r="N788" s="189"/>
      <c r="O788" s="189"/>
      <c r="P788" s="189"/>
      <c r="Q788" s="189"/>
      <c r="R788" s="189"/>
      <c r="S788" s="189"/>
      <c r="T788" s="190"/>
      <c r="AT788" s="184" t="s">
        <v>191</v>
      </c>
      <c r="AU788" s="184" t="s">
        <v>84</v>
      </c>
      <c r="AV788" s="13" t="s">
        <v>84</v>
      </c>
      <c r="AW788" s="13" t="s">
        <v>3</v>
      </c>
      <c r="AX788" s="13" t="s">
        <v>79</v>
      </c>
      <c r="AY788" s="184" t="s">
        <v>182</v>
      </c>
    </row>
    <row r="789" customHeight="1" ht="16" customFormat="1" s="2">
      <c r="A789" s="33"/>
      <c r="B789" s="167"/>
      <c r="C789" s="168" t="s">
        <v>1150</v>
      </c>
      <c r="D789" s="168" t="s">
        <v>185</v>
      </c>
      <c r="E789" s="169" t="s">
        <v>1151</v>
      </c>
      <c r="F789" s="170" t="s">
        <v>1152</v>
      </c>
      <c r="G789" s="171" t="s">
        <v>305</v>
      </c>
      <c r="H789" s="172">
        <v>20.52</v>
      </c>
      <c r="I789" s="173"/>
      <c r="J789" s="172">
        <f>ROUND(I789*H789,3)</f>
        <v>0</v>
      </c>
      <c r="K789" s="174"/>
      <c r="L789" s="34"/>
      <c r="M789" s="175" t="s">
        <v>1</v>
      </c>
      <c r="N789" s="176" t="s">
        <v>38</v>
      </c>
      <c r="O789" s="59"/>
      <c r="P789" s="177">
        <f>O789*H789</f>
        <v>0</v>
      </c>
      <c r="Q789" s="177">
        <v>2.95E-3</v>
      </c>
      <c r="R789" s="177">
        <f>Q789*H789</f>
        <v>6.0534E-2</v>
      </c>
      <c r="S789" s="177">
        <v>0</v>
      </c>
      <c r="T789" s="178">
        <f>S789*H789</f>
        <v>0</v>
      </c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R789" s="179" t="s">
        <v>468</v>
      </c>
      <c r="AT789" s="179" t="s">
        <v>185</v>
      </c>
      <c r="AU789" s="179" t="s">
        <v>84</v>
      </c>
      <c r="AY789" s="18" t="s">
        <v>182</v>
      </c>
      <c r="BE789" s="180">
        <f>IF(N789="základná",J789,0)</f>
        <v>0</v>
      </c>
      <c r="BF789" s="180">
        <f>IF(N789="znížená",J789,0)</f>
        <v>0</v>
      </c>
      <c r="BG789" s="180">
        <f>IF(N789="zákl. prenesená",J789,0)</f>
        <v>0</v>
      </c>
      <c r="BH789" s="180">
        <f>IF(N789="zníž. prenesená",J789,0)</f>
        <v>0</v>
      </c>
      <c r="BI789" s="180">
        <f>IF(N789="nulová",J789,0)</f>
        <v>0</v>
      </c>
      <c r="BJ789" s="18" t="s">
        <v>84</v>
      </c>
      <c r="BK789" s="181">
        <f>ROUND(I789*H789,3)</f>
        <v>0</v>
      </c>
      <c r="BL789" s="18" t="s">
        <v>468</v>
      </c>
      <c r="BM789" s="179" t="s">
        <v>1153</v>
      </c>
    </row>
    <row r="790" ht="11" customFormat="1" s="13">
      <c r="B790" s="182"/>
      <c r="D790" s="183" t="s">
        <v>191</v>
      </c>
      <c r="E790" s="184" t="s">
        <v>1</v>
      </c>
      <c r="F790" s="185" t="s">
        <v>1154</v>
      </c>
      <c r="H790" s="186">
        <v>20.52</v>
      </c>
      <c r="I790" s="187"/>
      <c r="L790" s="182"/>
      <c r="M790" s="188"/>
      <c r="N790" s="189"/>
      <c r="O790" s="189"/>
      <c r="P790" s="189"/>
      <c r="Q790" s="189"/>
      <c r="R790" s="189"/>
      <c r="S790" s="189"/>
      <c r="T790" s="190"/>
      <c r="AT790" s="184" t="s">
        <v>191</v>
      </c>
      <c r="AU790" s="184" t="s">
        <v>84</v>
      </c>
      <c r="AV790" s="13" t="s">
        <v>84</v>
      </c>
      <c r="AW790" s="13" t="s">
        <v>28</v>
      </c>
      <c r="AX790" s="13" t="s">
        <v>72</v>
      </c>
      <c r="AY790" s="184" t="s">
        <v>182</v>
      </c>
    </row>
    <row r="791" ht="11" customFormat="1" s="14">
      <c r="B791" s="191"/>
      <c r="D791" s="183" t="s">
        <v>191</v>
      </c>
      <c r="E791" s="192" t="s">
        <v>1</v>
      </c>
      <c r="F791" s="193" t="s">
        <v>250</v>
      </c>
      <c r="H791" s="194">
        <v>20.52</v>
      </c>
      <c r="I791" s="195"/>
      <c r="L791" s="191"/>
      <c r="M791" s="196"/>
      <c r="N791" s="197"/>
      <c r="O791" s="197"/>
      <c r="P791" s="197"/>
      <c r="Q791" s="197"/>
      <c r="R791" s="197"/>
      <c r="S791" s="197"/>
      <c r="T791" s="198"/>
      <c r="AT791" s="192" t="s">
        <v>191</v>
      </c>
      <c r="AU791" s="192" t="s">
        <v>84</v>
      </c>
      <c r="AV791" s="14" t="s">
        <v>89</v>
      </c>
      <c r="AW791" s="14" t="s">
        <v>28</v>
      </c>
      <c r="AX791" s="14" t="s">
        <v>72</v>
      </c>
      <c r="AY791" s="192" t="s">
        <v>182</v>
      </c>
    </row>
    <row r="792" ht="11" customFormat="1" s="15">
      <c r="B792" s="199"/>
      <c r="D792" s="183" t="s">
        <v>191</v>
      </c>
      <c r="E792" s="200" t="s">
        <v>1</v>
      </c>
      <c r="F792" s="201" t="s">
        <v>251</v>
      </c>
      <c r="H792" s="202">
        <v>20.52</v>
      </c>
      <c r="I792" s="203"/>
      <c r="L792" s="199"/>
      <c r="M792" s="204"/>
      <c r="N792" s="205"/>
      <c r="O792" s="205"/>
      <c r="P792" s="205"/>
      <c r="Q792" s="205"/>
      <c r="R792" s="205"/>
      <c r="S792" s="205"/>
      <c r="T792" s="206"/>
      <c r="AT792" s="200" t="s">
        <v>191</v>
      </c>
      <c r="AU792" s="200" t="s">
        <v>84</v>
      </c>
      <c r="AV792" s="15" t="s">
        <v>189</v>
      </c>
      <c r="AW792" s="15" t="s">
        <v>28</v>
      </c>
      <c r="AX792" s="15" t="s">
        <v>79</v>
      </c>
      <c r="AY792" s="200" t="s">
        <v>182</v>
      </c>
    </row>
    <row r="793" customHeight="1" ht="21" customFormat="1" s="2">
      <c r="A793" s="33"/>
      <c r="B793" s="167"/>
      <c r="C793" s="217" t="s">
        <v>1155</v>
      </c>
      <c r="D793" s="217" t="s">
        <v>602</v>
      </c>
      <c r="E793" s="218" t="s">
        <v>1156</v>
      </c>
      <c r="F793" s="219" t="s">
        <v>1157</v>
      </c>
      <c r="G793" s="220" t="s">
        <v>327</v>
      </c>
      <c r="H793" s="221">
        <v>38</v>
      </c>
      <c r="I793" s="222"/>
      <c r="J793" s="221">
        <f>ROUND(I793*H793,3)</f>
        <v>0</v>
      </c>
      <c r="K793" s="223"/>
      <c r="L793" s="224"/>
      <c r="M793" s="225" t="s">
        <v>1</v>
      </c>
      <c r="N793" s="226" t="s">
        <v>38</v>
      </c>
      <c r="O793" s="59"/>
      <c r="P793" s="177">
        <f>O793*H793</f>
        <v>0</v>
      </c>
      <c r="Q793" s="177">
        <v>2.08E-3</v>
      </c>
      <c r="R793" s="177">
        <f>Q793*H793</f>
        <v>7.904E-2</v>
      </c>
      <c r="S793" s="177">
        <v>0</v>
      </c>
      <c r="T793" s="178">
        <f>S793*H793</f>
        <v>0</v>
      </c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R793" s="179" t="s">
        <v>620</v>
      </c>
      <c r="AT793" s="179" t="s">
        <v>602</v>
      </c>
      <c r="AU793" s="179" t="s">
        <v>84</v>
      </c>
      <c r="AY793" s="18" t="s">
        <v>182</v>
      </c>
      <c r="BE793" s="180">
        <f>IF(N793="základná",J793,0)</f>
        <v>0</v>
      </c>
      <c r="BF793" s="180">
        <f>IF(N793="znížená",J793,0)</f>
        <v>0</v>
      </c>
      <c r="BG793" s="180">
        <f>IF(N793="zákl. prenesená",J793,0)</f>
        <v>0</v>
      </c>
      <c r="BH793" s="180">
        <f>IF(N793="zníž. prenesená",J793,0)</f>
        <v>0</v>
      </c>
      <c r="BI793" s="180">
        <f>IF(N793="nulová",J793,0)</f>
        <v>0</v>
      </c>
      <c r="BJ793" s="18" t="s">
        <v>84</v>
      </c>
      <c r="BK793" s="181">
        <f>ROUND(I793*H793,3)</f>
        <v>0</v>
      </c>
      <c r="BL793" s="18" t="s">
        <v>468</v>
      </c>
      <c r="BM793" s="179" t="s">
        <v>1158</v>
      </c>
    </row>
    <row r="794" customHeight="1" ht="21" customFormat="1" s="2">
      <c r="A794" s="33"/>
      <c r="B794" s="167"/>
      <c r="C794" s="168" t="s">
        <v>1159</v>
      </c>
      <c r="D794" s="168" t="s">
        <v>185</v>
      </c>
      <c r="E794" s="169" t="s">
        <v>1160</v>
      </c>
      <c r="F794" s="170" t="s">
        <v>1161</v>
      </c>
      <c r="G794" s="171" t="s">
        <v>438</v>
      </c>
      <c r="H794" s="172">
        <v>43.793</v>
      </c>
      <c r="I794" s="173"/>
      <c r="J794" s="172">
        <f>ROUND(I794*H794,3)</f>
        <v>0</v>
      </c>
      <c r="K794" s="174"/>
      <c r="L794" s="34"/>
      <c r="M794" s="175" t="s">
        <v>1</v>
      </c>
      <c r="N794" s="176" t="s">
        <v>38</v>
      </c>
      <c r="O794" s="59"/>
      <c r="P794" s="177">
        <f>O794*H794</f>
        <v>0</v>
      </c>
      <c r="Q794" s="177">
        <v>0</v>
      </c>
      <c r="R794" s="177">
        <f>Q794*H794</f>
        <v>0</v>
      </c>
      <c r="S794" s="177">
        <v>0</v>
      </c>
      <c r="T794" s="178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79" t="s">
        <v>468</v>
      </c>
      <c r="AT794" s="179" t="s">
        <v>185</v>
      </c>
      <c r="AU794" s="179" t="s">
        <v>84</v>
      </c>
      <c r="AY794" s="18" t="s">
        <v>182</v>
      </c>
      <c r="BE794" s="180">
        <f>IF(N794="základná",J794,0)</f>
        <v>0</v>
      </c>
      <c r="BF794" s="180">
        <f>IF(N794="znížená",J794,0)</f>
        <v>0</v>
      </c>
      <c r="BG794" s="180">
        <f>IF(N794="zákl. prenesená",J794,0)</f>
        <v>0</v>
      </c>
      <c r="BH794" s="180">
        <f>IF(N794="zníž. prenesená",J794,0)</f>
        <v>0</v>
      </c>
      <c r="BI794" s="180">
        <f>IF(N794="nulová",J794,0)</f>
        <v>0</v>
      </c>
      <c r="BJ794" s="18" t="s">
        <v>84</v>
      </c>
      <c r="BK794" s="181">
        <f>ROUND(I794*H794,3)</f>
        <v>0</v>
      </c>
      <c r="BL794" s="18" t="s">
        <v>468</v>
      </c>
      <c r="BM794" s="179" t="s">
        <v>1162</v>
      </c>
    </row>
    <row r="795" customHeight="1" ht="22" customFormat="1" s="12">
      <c r="B795" s="154"/>
      <c r="D795" s="155" t="s">
        <v>71</v>
      </c>
      <c r="E795" s="165" t="s">
        <v>1163</v>
      </c>
      <c r="F795" s="165" t="s">
        <v>1164</v>
      </c>
      <c r="I795" s="157"/>
      <c r="J795" s="166">
        <f>BK795</f>
        <v>0</v>
      </c>
      <c r="L795" s="154"/>
      <c r="M795" s="159"/>
      <c r="N795" s="160"/>
      <c r="O795" s="160"/>
      <c r="P795" s="161">
        <f>SUM(P796:P837)</f>
        <v>0</v>
      </c>
      <c r="Q795" s="160"/>
      <c r="R795" s="161">
        <f>SUM(R796:R837)</f>
        <v>2.0089536</v>
      </c>
      <c r="S795" s="160"/>
      <c r="T795" s="162">
        <f>SUM(T796:T837)</f>
        <v>0</v>
      </c>
      <c r="AR795" s="155" t="s">
        <v>84</v>
      </c>
      <c r="AT795" s="163" t="s">
        <v>71</v>
      </c>
      <c r="AU795" s="163" t="s">
        <v>79</v>
      </c>
      <c r="AY795" s="155" t="s">
        <v>182</v>
      </c>
      <c r="BK795" s="164">
        <f>SUM(BK796:BK837)</f>
        <v>0</v>
      </c>
    </row>
    <row r="796" customHeight="1" ht="21" customFormat="1" s="2">
      <c r="A796" s="33"/>
      <c r="B796" s="167"/>
      <c r="C796" s="168" t="s">
        <v>1165</v>
      </c>
      <c r="D796" s="168" t="s">
        <v>185</v>
      </c>
      <c r="E796" s="169" t="s">
        <v>1166</v>
      </c>
      <c r="F796" s="170" t="s">
        <v>1167</v>
      </c>
      <c r="G796" s="171" t="s">
        <v>305</v>
      </c>
      <c r="H796" s="172">
        <v>51.04</v>
      </c>
      <c r="I796" s="173"/>
      <c r="J796" s="172">
        <f>ROUND(I796*H796,3)</f>
        <v>0</v>
      </c>
      <c r="K796" s="174"/>
      <c r="L796" s="34"/>
      <c r="M796" s="175" t="s">
        <v>1</v>
      </c>
      <c r="N796" s="176" t="s">
        <v>38</v>
      </c>
      <c r="O796" s="59"/>
      <c r="P796" s="177">
        <f>O796*H796</f>
        <v>0</v>
      </c>
      <c r="Q796" s="177">
        <v>0</v>
      </c>
      <c r="R796" s="177">
        <f>Q796*H796</f>
        <v>0</v>
      </c>
      <c r="S796" s="177">
        <v>0</v>
      </c>
      <c r="T796" s="178">
        <f>S796*H796</f>
        <v>0</v>
      </c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R796" s="179" t="s">
        <v>468</v>
      </c>
      <c r="AT796" s="179" t="s">
        <v>185</v>
      </c>
      <c r="AU796" s="179" t="s">
        <v>84</v>
      </c>
      <c r="AY796" s="18" t="s">
        <v>182</v>
      </c>
      <c r="BE796" s="180">
        <f>IF(N796="základná",J796,0)</f>
        <v>0</v>
      </c>
      <c r="BF796" s="180">
        <f>IF(N796="znížená",J796,0)</f>
        <v>0</v>
      </c>
      <c r="BG796" s="180">
        <f>IF(N796="zákl. prenesená",J796,0)</f>
        <v>0</v>
      </c>
      <c r="BH796" s="180">
        <f>IF(N796="zníž. prenesená",J796,0)</f>
        <v>0</v>
      </c>
      <c r="BI796" s="180">
        <f>IF(N796="nulová",J796,0)</f>
        <v>0</v>
      </c>
      <c r="BJ796" s="18" t="s">
        <v>84</v>
      </c>
      <c r="BK796" s="181">
        <f>ROUND(I796*H796,3)</f>
        <v>0</v>
      </c>
      <c r="BL796" s="18" t="s">
        <v>468</v>
      </c>
      <c r="BM796" s="179" t="s">
        <v>1168</v>
      </c>
    </row>
    <row r="797" ht="11" customFormat="1" s="13">
      <c r="B797" s="182"/>
      <c r="D797" s="183" t="s">
        <v>191</v>
      </c>
      <c r="E797" s="184" t="s">
        <v>1</v>
      </c>
      <c r="F797" s="185" t="s">
        <v>1169</v>
      </c>
      <c r="H797" s="186">
        <v>51.04</v>
      </c>
      <c r="I797" s="187"/>
      <c r="L797" s="182"/>
      <c r="M797" s="188"/>
      <c r="N797" s="189"/>
      <c r="O797" s="189"/>
      <c r="P797" s="189"/>
      <c r="Q797" s="189"/>
      <c r="R797" s="189"/>
      <c r="S797" s="189"/>
      <c r="T797" s="190"/>
      <c r="AT797" s="184" t="s">
        <v>191</v>
      </c>
      <c r="AU797" s="184" t="s">
        <v>84</v>
      </c>
      <c r="AV797" s="13" t="s">
        <v>84</v>
      </c>
      <c r="AW797" s="13" t="s">
        <v>28</v>
      </c>
      <c r="AX797" s="13" t="s">
        <v>72</v>
      </c>
      <c r="AY797" s="184" t="s">
        <v>182</v>
      </c>
    </row>
    <row r="798" ht="11" customFormat="1" s="14">
      <c r="B798" s="191"/>
      <c r="D798" s="183" t="s">
        <v>191</v>
      </c>
      <c r="E798" s="192" t="s">
        <v>1</v>
      </c>
      <c r="F798" s="193" t="s">
        <v>1170</v>
      </c>
      <c r="H798" s="194">
        <v>51.04</v>
      </c>
      <c r="I798" s="195"/>
      <c r="L798" s="191"/>
      <c r="M798" s="196"/>
      <c r="N798" s="197"/>
      <c r="O798" s="197"/>
      <c r="P798" s="197"/>
      <c r="Q798" s="197"/>
      <c r="R798" s="197"/>
      <c r="S798" s="197"/>
      <c r="T798" s="198"/>
      <c r="AT798" s="192" t="s">
        <v>191</v>
      </c>
      <c r="AU798" s="192" t="s">
        <v>84</v>
      </c>
      <c r="AV798" s="14" t="s">
        <v>89</v>
      </c>
      <c r="AW798" s="14" t="s">
        <v>28</v>
      </c>
      <c r="AX798" s="14" t="s">
        <v>72</v>
      </c>
      <c r="AY798" s="192" t="s">
        <v>182</v>
      </c>
    </row>
    <row r="799" ht="11" customFormat="1" s="15">
      <c r="B799" s="199"/>
      <c r="D799" s="183" t="s">
        <v>191</v>
      </c>
      <c r="E799" s="200" t="s">
        <v>1</v>
      </c>
      <c r="F799" s="201" t="s">
        <v>251</v>
      </c>
      <c r="H799" s="202">
        <v>51.04</v>
      </c>
      <c r="I799" s="203"/>
      <c r="L799" s="199"/>
      <c r="M799" s="204"/>
      <c r="N799" s="205"/>
      <c r="O799" s="205"/>
      <c r="P799" s="205"/>
      <c r="Q799" s="205"/>
      <c r="R799" s="205"/>
      <c r="S799" s="205"/>
      <c r="T799" s="206"/>
      <c r="AT799" s="200" t="s">
        <v>191</v>
      </c>
      <c r="AU799" s="200" t="s">
        <v>84</v>
      </c>
      <c r="AV799" s="15" t="s">
        <v>189</v>
      </c>
      <c r="AW799" s="15" t="s">
        <v>28</v>
      </c>
      <c r="AX799" s="15" t="s">
        <v>79</v>
      </c>
      <c r="AY799" s="200" t="s">
        <v>182</v>
      </c>
    </row>
    <row r="800" customHeight="1" ht="21" customFormat="1" s="2">
      <c r="A800" s="33"/>
      <c r="B800" s="167"/>
      <c r="C800" s="168" t="s">
        <v>1171</v>
      </c>
      <c r="D800" s="168" t="s">
        <v>185</v>
      </c>
      <c r="E800" s="169" t="s">
        <v>1172</v>
      </c>
      <c r="F800" s="170" t="s">
        <v>1173</v>
      </c>
      <c r="G800" s="171" t="s">
        <v>305</v>
      </c>
      <c r="H800" s="172">
        <v>69.6</v>
      </c>
      <c r="I800" s="173"/>
      <c r="J800" s="172">
        <f>ROUND(I800*H800,3)</f>
        <v>0</v>
      </c>
      <c r="K800" s="174"/>
      <c r="L800" s="34"/>
      <c r="M800" s="175" t="s">
        <v>1</v>
      </c>
      <c r="N800" s="176" t="s">
        <v>38</v>
      </c>
      <c r="O800" s="59"/>
      <c r="P800" s="177">
        <f>O800*H800</f>
        <v>0</v>
      </c>
      <c r="Q800" s="177">
        <v>1.6E-4</v>
      </c>
      <c r="R800" s="177">
        <f>Q800*H800</f>
        <v>1.1136E-2</v>
      </c>
      <c r="S800" s="177">
        <v>0</v>
      </c>
      <c r="T800" s="178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79" t="s">
        <v>468</v>
      </c>
      <c r="AT800" s="179" t="s">
        <v>185</v>
      </c>
      <c r="AU800" s="179" t="s">
        <v>84</v>
      </c>
      <c r="AY800" s="18" t="s">
        <v>182</v>
      </c>
      <c r="BE800" s="180">
        <f>IF(N800="základná",J800,0)</f>
        <v>0</v>
      </c>
      <c r="BF800" s="180">
        <f>IF(N800="znížená",J800,0)</f>
        <v>0</v>
      </c>
      <c r="BG800" s="180">
        <f>IF(N800="zákl. prenesená",J800,0)</f>
        <v>0</v>
      </c>
      <c r="BH800" s="180">
        <f>IF(N800="zníž. prenesená",J800,0)</f>
        <v>0</v>
      </c>
      <c r="BI800" s="180">
        <f>IF(N800="nulová",J800,0)</f>
        <v>0</v>
      </c>
      <c r="BJ800" s="18" t="s">
        <v>84</v>
      </c>
      <c r="BK800" s="181">
        <f>ROUND(I800*H800,3)</f>
        <v>0</v>
      </c>
      <c r="BL800" s="18" t="s">
        <v>468</v>
      </c>
      <c r="BM800" s="179" t="s">
        <v>1174</v>
      </c>
    </row>
    <row r="801" ht="11" customFormat="1" s="13">
      <c r="B801" s="182"/>
      <c r="D801" s="183" t="s">
        <v>191</v>
      </c>
      <c r="E801" s="184" t="s">
        <v>1</v>
      </c>
      <c r="F801" s="185" t="s">
        <v>1169</v>
      </c>
      <c r="H801" s="186">
        <v>51.04</v>
      </c>
      <c r="I801" s="187"/>
      <c r="L801" s="182"/>
      <c r="M801" s="188"/>
      <c r="N801" s="189"/>
      <c r="O801" s="189"/>
      <c r="P801" s="189"/>
      <c r="Q801" s="189"/>
      <c r="R801" s="189"/>
      <c r="S801" s="189"/>
      <c r="T801" s="190"/>
      <c r="AT801" s="184" t="s">
        <v>191</v>
      </c>
      <c r="AU801" s="184" t="s">
        <v>84</v>
      </c>
      <c r="AV801" s="13" t="s">
        <v>84</v>
      </c>
      <c r="AW801" s="13" t="s">
        <v>28</v>
      </c>
      <c r="AX801" s="13" t="s">
        <v>72</v>
      </c>
      <c r="AY801" s="184" t="s">
        <v>182</v>
      </c>
    </row>
    <row r="802" ht="11" customFormat="1" s="14">
      <c r="B802" s="191"/>
      <c r="D802" s="183" t="s">
        <v>191</v>
      </c>
      <c r="E802" s="192" t="s">
        <v>1</v>
      </c>
      <c r="F802" s="193" t="s">
        <v>1170</v>
      </c>
      <c r="H802" s="194">
        <v>51.04</v>
      </c>
      <c r="I802" s="195"/>
      <c r="L802" s="191"/>
      <c r="M802" s="196"/>
      <c r="N802" s="197"/>
      <c r="O802" s="197"/>
      <c r="P802" s="197"/>
      <c r="Q802" s="197"/>
      <c r="R802" s="197"/>
      <c r="S802" s="197"/>
      <c r="T802" s="198"/>
      <c r="AT802" s="192" t="s">
        <v>191</v>
      </c>
      <c r="AU802" s="192" t="s">
        <v>84</v>
      </c>
      <c r="AV802" s="14" t="s">
        <v>89</v>
      </c>
      <c r="AW802" s="14" t="s">
        <v>28</v>
      </c>
      <c r="AX802" s="14" t="s">
        <v>72</v>
      </c>
      <c r="AY802" s="192" t="s">
        <v>182</v>
      </c>
    </row>
    <row r="803" ht="11" customFormat="1" s="13">
      <c r="B803" s="182"/>
      <c r="D803" s="183" t="s">
        <v>191</v>
      </c>
      <c r="E803" s="184" t="s">
        <v>1</v>
      </c>
      <c r="F803" s="185" t="s">
        <v>1175</v>
      </c>
      <c r="H803" s="186">
        <v>18.56</v>
      </c>
      <c r="I803" s="187"/>
      <c r="L803" s="182"/>
      <c r="M803" s="188"/>
      <c r="N803" s="189"/>
      <c r="O803" s="189"/>
      <c r="P803" s="189"/>
      <c r="Q803" s="189"/>
      <c r="R803" s="189"/>
      <c r="S803" s="189"/>
      <c r="T803" s="190"/>
      <c r="AT803" s="184" t="s">
        <v>191</v>
      </c>
      <c r="AU803" s="184" t="s">
        <v>84</v>
      </c>
      <c r="AV803" s="13" t="s">
        <v>84</v>
      </c>
      <c r="AW803" s="13" t="s">
        <v>28</v>
      </c>
      <c r="AX803" s="13" t="s">
        <v>72</v>
      </c>
      <c r="AY803" s="184" t="s">
        <v>182</v>
      </c>
    </row>
    <row r="804" ht="11" customFormat="1" s="14">
      <c r="B804" s="191"/>
      <c r="D804" s="183" t="s">
        <v>191</v>
      </c>
      <c r="E804" s="192" t="s">
        <v>1</v>
      </c>
      <c r="F804" s="193" t="s">
        <v>1176</v>
      </c>
      <c r="H804" s="194">
        <v>18.56</v>
      </c>
      <c r="I804" s="195"/>
      <c r="L804" s="191"/>
      <c r="M804" s="196"/>
      <c r="N804" s="197"/>
      <c r="O804" s="197"/>
      <c r="P804" s="197"/>
      <c r="Q804" s="197"/>
      <c r="R804" s="197"/>
      <c r="S804" s="197"/>
      <c r="T804" s="198"/>
      <c r="AT804" s="192" t="s">
        <v>191</v>
      </c>
      <c r="AU804" s="192" t="s">
        <v>84</v>
      </c>
      <c r="AV804" s="14" t="s">
        <v>89</v>
      </c>
      <c r="AW804" s="14" t="s">
        <v>28</v>
      </c>
      <c r="AX804" s="14" t="s">
        <v>72</v>
      </c>
      <c r="AY804" s="192" t="s">
        <v>182</v>
      </c>
    </row>
    <row r="805" ht="11" customFormat="1" s="15">
      <c r="B805" s="199"/>
      <c r="D805" s="183" t="s">
        <v>191</v>
      </c>
      <c r="E805" s="200" t="s">
        <v>1</v>
      </c>
      <c r="F805" s="201" t="s">
        <v>251</v>
      </c>
      <c r="H805" s="202">
        <v>69.6</v>
      </c>
      <c r="I805" s="203"/>
      <c r="L805" s="199"/>
      <c r="M805" s="204"/>
      <c r="N805" s="205"/>
      <c r="O805" s="205"/>
      <c r="P805" s="205"/>
      <c r="Q805" s="205"/>
      <c r="R805" s="205"/>
      <c r="S805" s="205"/>
      <c r="T805" s="206"/>
      <c r="AT805" s="200" t="s">
        <v>191</v>
      </c>
      <c r="AU805" s="200" t="s">
        <v>84</v>
      </c>
      <c r="AV805" s="15" t="s">
        <v>189</v>
      </c>
      <c r="AW805" s="15" t="s">
        <v>28</v>
      </c>
      <c r="AX805" s="15" t="s">
        <v>79</v>
      </c>
      <c r="AY805" s="200" t="s">
        <v>182</v>
      </c>
    </row>
    <row r="806" customHeight="1" ht="21" customFormat="1" s="2">
      <c r="A806" s="33"/>
      <c r="B806" s="167"/>
      <c r="C806" s="168" t="s">
        <v>1177</v>
      </c>
      <c r="D806" s="168" t="s">
        <v>185</v>
      </c>
      <c r="E806" s="169" t="s">
        <v>1178</v>
      </c>
      <c r="F806" s="170" t="s">
        <v>1179</v>
      </c>
      <c r="G806" s="171" t="s">
        <v>305</v>
      </c>
      <c r="H806" s="172">
        <v>69.6</v>
      </c>
      <c r="I806" s="173"/>
      <c r="J806" s="172">
        <f>ROUND(I806*H806,3)</f>
        <v>0</v>
      </c>
      <c r="K806" s="174"/>
      <c r="L806" s="34"/>
      <c r="M806" s="175" t="s">
        <v>1</v>
      </c>
      <c r="N806" s="176" t="s">
        <v>38</v>
      </c>
      <c r="O806" s="59"/>
      <c r="P806" s="177">
        <f>O806*H806</f>
        <v>0</v>
      </c>
      <c r="Q806" s="177">
        <v>8E-5</v>
      </c>
      <c r="R806" s="177">
        <f>Q806*H806</f>
        <v>5.568E-3</v>
      </c>
      <c r="S806" s="177">
        <v>0</v>
      </c>
      <c r="T806" s="178">
        <f>S806*H806</f>
        <v>0</v>
      </c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R806" s="179" t="s">
        <v>468</v>
      </c>
      <c r="AT806" s="179" t="s">
        <v>185</v>
      </c>
      <c r="AU806" s="179" t="s">
        <v>84</v>
      </c>
      <c r="AY806" s="18" t="s">
        <v>182</v>
      </c>
      <c r="BE806" s="180">
        <f>IF(N806="základná",J806,0)</f>
        <v>0</v>
      </c>
      <c r="BF806" s="180">
        <f>IF(N806="znížená",J806,0)</f>
        <v>0</v>
      </c>
      <c r="BG806" s="180">
        <f>IF(N806="zákl. prenesená",J806,0)</f>
        <v>0</v>
      </c>
      <c r="BH806" s="180">
        <f>IF(N806="zníž. prenesená",J806,0)</f>
        <v>0</v>
      </c>
      <c r="BI806" s="180">
        <f>IF(N806="nulová",J806,0)</f>
        <v>0</v>
      </c>
      <c r="BJ806" s="18" t="s">
        <v>84</v>
      </c>
      <c r="BK806" s="181">
        <f>ROUND(I806*H806,3)</f>
        <v>0</v>
      </c>
      <c r="BL806" s="18" t="s">
        <v>468</v>
      </c>
      <c r="BM806" s="179" t="s">
        <v>1180</v>
      </c>
    </row>
    <row r="807" customHeight="1" ht="21" customFormat="1" s="2">
      <c r="A807" s="33"/>
      <c r="B807" s="167"/>
      <c r="C807" s="168" t="s">
        <v>1181</v>
      </c>
      <c r="D807" s="168" t="s">
        <v>185</v>
      </c>
      <c r="E807" s="169" t="s">
        <v>1182</v>
      </c>
      <c r="F807" s="170" t="s">
        <v>1183</v>
      </c>
      <c r="G807" s="171" t="s">
        <v>305</v>
      </c>
      <c r="H807" s="172">
        <v>1910.94</v>
      </c>
      <c r="I807" s="173"/>
      <c r="J807" s="172">
        <f>ROUND(I807*H807,3)</f>
        <v>0</v>
      </c>
      <c r="K807" s="174"/>
      <c r="L807" s="34"/>
      <c r="M807" s="175" t="s">
        <v>1</v>
      </c>
      <c r="N807" s="176" t="s">
        <v>38</v>
      </c>
      <c r="O807" s="59"/>
      <c r="P807" s="177">
        <f>O807*H807</f>
        <v>0</v>
      </c>
      <c r="Q807" s="177">
        <v>1.04E-3</v>
      </c>
      <c r="R807" s="177">
        <f>Q807*H807</f>
        <v>1.9873775999999999</v>
      </c>
      <c r="S807" s="177">
        <v>0</v>
      </c>
      <c r="T807" s="178">
        <f>S807*H807</f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79" t="s">
        <v>468</v>
      </c>
      <c r="AT807" s="179" t="s">
        <v>185</v>
      </c>
      <c r="AU807" s="179" t="s">
        <v>84</v>
      </c>
      <c r="AY807" s="18" t="s">
        <v>182</v>
      </c>
      <c r="BE807" s="180">
        <f>IF(N807="základná",J807,0)</f>
        <v>0</v>
      </c>
      <c r="BF807" s="180">
        <f>IF(N807="znížená",J807,0)</f>
        <v>0</v>
      </c>
      <c r="BG807" s="180">
        <f>IF(N807="zákl. prenesená",J807,0)</f>
        <v>0</v>
      </c>
      <c r="BH807" s="180">
        <f>IF(N807="zníž. prenesená",J807,0)</f>
        <v>0</v>
      </c>
      <c r="BI807" s="180">
        <f>IF(N807="nulová",J807,0)</f>
        <v>0</v>
      </c>
      <c r="BJ807" s="18" t="s">
        <v>84</v>
      </c>
      <c r="BK807" s="181">
        <f>ROUND(I807*H807,3)</f>
        <v>0</v>
      </c>
      <c r="BL807" s="18" t="s">
        <v>468</v>
      </c>
      <c r="BM807" s="179" t="s">
        <v>1184</v>
      </c>
    </row>
    <row r="808" ht="11" customFormat="1" s="13">
      <c r="B808" s="182"/>
      <c r="D808" s="183" t="s">
        <v>191</v>
      </c>
      <c r="E808" s="184" t="s">
        <v>1</v>
      </c>
      <c r="F808" s="185" t="s">
        <v>721</v>
      </c>
      <c r="H808" s="186">
        <v>175.44</v>
      </c>
      <c r="I808" s="187"/>
      <c r="L808" s="182"/>
      <c r="M808" s="188"/>
      <c r="N808" s="189"/>
      <c r="O808" s="189"/>
      <c r="P808" s="189"/>
      <c r="Q808" s="189"/>
      <c r="R808" s="189"/>
      <c r="S808" s="189"/>
      <c r="T808" s="190"/>
      <c r="AT808" s="184" t="s">
        <v>191</v>
      </c>
      <c r="AU808" s="184" t="s">
        <v>84</v>
      </c>
      <c r="AV808" s="13" t="s">
        <v>84</v>
      </c>
      <c r="AW808" s="13" t="s">
        <v>28</v>
      </c>
      <c r="AX808" s="13" t="s">
        <v>72</v>
      </c>
      <c r="AY808" s="184" t="s">
        <v>182</v>
      </c>
    </row>
    <row r="809" ht="11" customFormat="1" s="14">
      <c r="B809" s="191"/>
      <c r="D809" s="183" t="s">
        <v>191</v>
      </c>
      <c r="E809" s="192" t="s">
        <v>1</v>
      </c>
      <c r="F809" s="193" t="s">
        <v>722</v>
      </c>
      <c r="H809" s="194">
        <v>175.44</v>
      </c>
      <c r="I809" s="195"/>
      <c r="L809" s="191"/>
      <c r="M809" s="196"/>
      <c r="N809" s="197"/>
      <c r="O809" s="197"/>
      <c r="P809" s="197"/>
      <c r="Q809" s="197"/>
      <c r="R809" s="197"/>
      <c r="S809" s="197"/>
      <c r="T809" s="198"/>
      <c r="AT809" s="192" t="s">
        <v>191</v>
      </c>
      <c r="AU809" s="192" t="s">
        <v>84</v>
      </c>
      <c r="AV809" s="14" t="s">
        <v>89</v>
      </c>
      <c r="AW809" s="14" t="s">
        <v>28</v>
      </c>
      <c r="AX809" s="14" t="s">
        <v>72</v>
      </c>
      <c r="AY809" s="192" t="s">
        <v>182</v>
      </c>
    </row>
    <row r="810" ht="11" customFormat="1" s="13">
      <c r="B810" s="182"/>
      <c r="D810" s="183" t="s">
        <v>191</v>
      </c>
      <c r="E810" s="184" t="s">
        <v>1</v>
      </c>
      <c r="F810" s="185" t="s">
        <v>1185</v>
      </c>
      <c r="H810" s="186">
        <v>156.54</v>
      </c>
      <c r="I810" s="187"/>
      <c r="L810" s="182"/>
      <c r="M810" s="188"/>
      <c r="N810" s="189"/>
      <c r="O810" s="189"/>
      <c r="P810" s="189"/>
      <c r="Q810" s="189"/>
      <c r="R810" s="189"/>
      <c r="S810" s="189"/>
      <c r="T810" s="190"/>
      <c r="AT810" s="184" t="s">
        <v>191</v>
      </c>
      <c r="AU810" s="184" t="s">
        <v>84</v>
      </c>
      <c r="AV810" s="13" t="s">
        <v>84</v>
      </c>
      <c r="AW810" s="13" t="s">
        <v>28</v>
      </c>
      <c r="AX810" s="13" t="s">
        <v>72</v>
      </c>
      <c r="AY810" s="184" t="s">
        <v>182</v>
      </c>
    </row>
    <row r="811" ht="11" customFormat="1" s="14">
      <c r="B811" s="191"/>
      <c r="D811" s="183" t="s">
        <v>191</v>
      </c>
      <c r="E811" s="192" t="s">
        <v>1</v>
      </c>
      <c r="F811" s="193" t="s">
        <v>724</v>
      </c>
      <c r="H811" s="194">
        <v>156.54</v>
      </c>
      <c r="I811" s="195"/>
      <c r="L811" s="191"/>
      <c r="M811" s="196"/>
      <c r="N811" s="197"/>
      <c r="O811" s="197"/>
      <c r="P811" s="197"/>
      <c r="Q811" s="197"/>
      <c r="R811" s="197"/>
      <c r="S811" s="197"/>
      <c r="T811" s="198"/>
      <c r="AT811" s="192" t="s">
        <v>191</v>
      </c>
      <c r="AU811" s="192" t="s">
        <v>84</v>
      </c>
      <c r="AV811" s="14" t="s">
        <v>89</v>
      </c>
      <c r="AW811" s="14" t="s">
        <v>28</v>
      </c>
      <c r="AX811" s="14" t="s">
        <v>72</v>
      </c>
      <c r="AY811" s="192" t="s">
        <v>182</v>
      </c>
    </row>
    <row r="812" ht="11" customFormat="1" s="13">
      <c r="B812" s="182"/>
      <c r="D812" s="183" t="s">
        <v>191</v>
      </c>
      <c r="E812" s="184" t="s">
        <v>1</v>
      </c>
      <c r="F812" s="185" t="s">
        <v>1186</v>
      </c>
      <c r="H812" s="186">
        <v>149.3</v>
      </c>
      <c r="I812" s="187"/>
      <c r="L812" s="182"/>
      <c r="M812" s="188"/>
      <c r="N812" s="189"/>
      <c r="O812" s="189"/>
      <c r="P812" s="189"/>
      <c r="Q812" s="189"/>
      <c r="R812" s="189"/>
      <c r="S812" s="189"/>
      <c r="T812" s="190"/>
      <c r="AT812" s="184" t="s">
        <v>191</v>
      </c>
      <c r="AU812" s="184" t="s">
        <v>84</v>
      </c>
      <c r="AV812" s="13" t="s">
        <v>84</v>
      </c>
      <c r="AW812" s="13" t="s">
        <v>28</v>
      </c>
      <c r="AX812" s="13" t="s">
        <v>72</v>
      </c>
      <c r="AY812" s="184" t="s">
        <v>182</v>
      </c>
    </row>
    <row r="813" ht="11" customFormat="1" s="14">
      <c r="B813" s="191"/>
      <c r="D813" s="183" t="s">
        <v>191</v>
      </c>
      <c r="E813" s="192" t="s">
        <v>1</v>
      </c>
      <c r="F813" s="193" t="s">
        <v>726</v>
      </c>
      <c r="H813" s="194">
        <v>149.3</v>
      </c>
      <c r="I813" s="195"/>
      <c r="L813" s="191"/>
      <c r="M813" s="196"/>
      <c r="N813" s="197"/>
      <c r="O813" s="197"/>
      <c r="P813" s="197"/>
      <c r="Q813" s="197"/>
      <c r="R813" s="197"/>
      <c r="S813" s="197"/>
      <c r="T813" s="198"/>
      <c r="AT813" s="192" t="s">
        <v>191</v>
      </c>
      <c r="AU813" s="192" t="s">
        <v>84</v>
      </c>
      <c r="AV813" s="14" t="s">
        <v>89</v>
      </c>
      <c r="AW813" s="14" t="s">
        <v>28</v>
      </c>
      <c r="AX813" s="14" t="s">
        <v>72</v>
      </c>
      <c r="AY813" s="192" t="s">
        <v>182</v>
      </c>
    </row>
    <row r="814" ht="11" customFormat="1" s="13">
      <c r="B814" s="182"/>
      <c r="D814" s="183" t="s">
        <v>191</v>
      </c>
      <c r="E814" s="184" t="s">
        <v>1</v>
      </c>
      <c r="F814" s="185" t="s">
        <v>727</v>
      </c>
      <c r="H814" s="186">
        <v>254.08</v>
      </c>
      <c r="I814" s="187"/>
      <c r="L814" s="182"/>
      <c r="M814" s="188"/>
      <c r="N814" s="189"/>
      <c r="O814" s="189"/>
      <c r="P814" s="189"/>
      <c r="Q814" s="189"/>
      <c r="R814" s="189"/>
      <c r="S814" s="189"/>
      <c r="T814" s="190"/>
      <c r="AT814" s="184" t="s">
        <v>191</v>
      </c>
      <c r="AU814" s="184" t="s">
        <v>84</v>
      </c>
      <c r="AV814" s="13" t="s">
        <v>84</v>
      </c>
      <c r="AW814" s="13" t="s">
        <v>28</v>
      </c>
      <c r="AX814" s="13" t="s">
        <v>72</v>
      </c>
      <c r="AY814" s="184" t="s">
        <v>182</v>
      </c>
    </row>
    <row r="815" ht="11" customFormat="1" s="14">
      <c r="B815" s="191"/>
      <c r="D815" s="183" t="s">
        <v>191</v>
      </c>
      <c r="E815" s="192" t="s">
        <v>1</v>
      </c>
      <c r="F815" s="193" t="s">
        <v>1187</v>
      </c>
      <c r="H815" s="194">
        <v>254.08</v>
      </c>
      <c r="I815" s="195"/>
      <c r="L815" s="191"/>
      <c r="M815" s="196"/>
      <c r="N815" s="197"/>
      <c r="O815" s="197"/>
      <c r="P815" s="197"/>
      <c r="Q815" s="197"/>
      <c r="R815" s="197"/>
      <c r="S815" s="197"/>
      <c r="T815" s="198"/>
      <c r="AT815" s="192" t="s">
        <v>191</v>
      </c>
      <c r="AU815" s="192" t="s">
        <v>84</v>
      </c>
      <c r="AV815" s="14" t="s">
        <v>89</v>
      </c>
      <c r="AW815" s="14" t="s">
        <v>28</v>
      </c>
      <c r="AX815" s="14" t="s">
        <v>72</v>
      </c>
      <c r="AY815" s="192" t="s">
        <v>182</v>
      </c>
    </row>
    <row r="816" ht="11" customFormat="1" s="13">
      <c r="B816" s="182"/>
      <c r="D816" s="183" t="s">
        <v>191</v>
      </c>
      <c r="E816" s="184" t="s">
        <v>1</v>
      </c>
      <c r="F816" s="185" t="s">
        <v>729</v>
      </c>
      <c r="H816" s="186">
        <v>186.84</v>
      </c>
      <c r="I816" s="187"/>
      <c r="L816" s="182"/>
      <c r="M816" s="188"/>
      <c r="N816" s="189"/>
      <c r="O816" s="189"/>
      <c r="P816" s="189"/>
      <c r="Q816" s="189"/>
      <c r="R816" s="189"/>
      <c r="S816" s="189"/>
      <c r="T816" s="190"/>
      <c r="AT816" s="184" t="s">
        <v>191</v>
      </c>
      <c r="AU816" s="184" t="s">
        <v>84</v>
      </c>
      <c r="AV816" s="13" t="s">
        <v>84</v>
      </c>
      <c r="AW816" s="13" t="s">
        <v>28</v>
      </c>
      <c r="AX816" s="13" t="s">
        <v>72</v>
      </c>
      <c r="AY816" s="184" t="s">
        <v>182</v>
      </c>
    </row>
    <row r="817" ht="11" customFormat="1" s="14">
      <c r="B817" s="191"/>
      <c r="D817" s="183" t="s">
        <v>191</v>
      </c>
      <c r="E817" s="192" t="s">
        <v>1</v>
      </c>
      <c r="F817" s="193" t="s">
        <v>730</v>
      </c>
      <c r="H817" s="194">
        <v>186.84</v>
      </c>
      <c r="I817" s="195"/>
      <c r="L817" s="191"/>
      <c r="M817" s="196"/>
      <c r="N817" s="197"/>
      <c r="O817" s="197"/>
      <c r="P817" s="197"/>
      <c r="Q817" s="197"/>
      <c r="R817" s="197"/>
      <c r="S817" s="197"/>
      <c r="T817" s="198"/>
      <c r="AT817" s="192" t="s">
        <v>191</v>
      </c>
      <c r="AU817" s="192" t="s">
        <v>84</v>
      </c>
      <c r="AV817" s="14" t="s">
        <v>89</v>
      </c>
      <c r="AW817" s="14" t="s">
        <v>28</v>
      </c>
      <c r="AX817" s="14" t="s">
        <v>72</v>
      </c>
      <c r="AY817" s="192" t="s">
        <v>182</v>
      </c>
    </row>
    <row r="818" ht="11" customFormat="1" s="13">
      <c r="B818" s="182"/>
      <c r="D818" s="183" t="s">
        <v>191</v>
      </c>
      <c r="E818" s="184" t="s">
        <v>1</v>
      </c>
      <c r="F818" s="185" t="s">
        <v>731</v>
      </c>
      <c r="H818" s="186">
        <v>187.4</v>
      </c>
      <c r="I818" s="187"/>
      <c r="L818" s="182"/>
      <c r="M818" s="188"/>
      <c r="N818" s="189"/>
      <c r="O818" s="189"/>
      <c r="P818" s="189"/>
      <c r="Q818" s="189"/>
      <c r="R818" s="189"/>
      <c r="S818" s="189"/>
      <c r="T818" s="190"/>
      <c r="AT818" s="184" t="s">
        <v>191</v>
      </c>
      <c r="AU818" s="184" t="s">
        <v>84</v>
      </c>
      <c r="AV818" s="13" t="s">
        <v>84</v>
      </c>
      <c r="AW818" s="13" t="s">
        <v>28</v>
      </c>
      <c r="AX818" s="13" t="s">
        <v>72</v>
      </c>
      <c r="AY818" s="184" t="s">
        <v>182</v>
      </c>
    </row>
    <row r="819" ht="11" customFormat="1" s="14">
      <c r="B819" s="191"/>
      <c r="D819" s="183" t="s">
        <v>191</v>
      </c>
      <c r="E819" s="192" t="s">
        <v>1</v>
      </c>
      <c r="F819" s="193" t="s">
        <v>732</v>
      </c>
      <c r="H819" s="194">
        <v>187.4</v>
      </c>
      <c r="I819" s="195"/>
      <c r="L819" s="191"/>
      <c r="M819" s="196"/>
      <c r="N819" s="197"/>
      <c r="O819" s="197"/>
      <c r="P819" s="197"/>
      <c r="Q819" s="197"/>
      <c r="R819" s="197"/>
      <c r="S819" s="197"/>
      <c r="T819" s="198"/>
      <c r="AT819" s="192" t="s">
        <v>191</v>
      </c>
      <c r="AU819" s="192" t="s">
        <v>84</v>
      </c>
      <c r="AV819" s="14" t="s">
        <v>89</v>
      </c>
      <c r="AW819" s="14" t="s">
        <v>28</v>
      </c>
      <c r="AX819" s="14" t="s">
        <v>72</v>
      </c>
      <c r="AY819" s="192" t="s">
        <v>182</v>
      </c>
    </row>
    <row r="820" ht="11" customFormat="1" s="13">
      <c r="B820" s="182"/>
      <c r="D820" s="183" t="s">
        <v>191</v>
      </c>
      <c r="E820" s="184" t="s">
        <v>1</v>
      </c>
      <c r="F820" s="185" t="s">
        <v>733</v>
      </c>
      <c r="H820" s="186">
        <v>181.3</v>
      </c>
      <c r="I820" s="187"/>
      <c r="L820" s="182"/>
      <c r="M820" s="188"/>
      <c r="N820" s="189"/>
      <c r="O820" s="189"/>
      <c r="P820" s="189"/>
      <c r="Q820" s="189"/>
      <c r="R820" s="189"/>
      <c r="S820" s="189"/>
      <c r="T820" s="190"/>
      <c r="AT820" s="184" t="s">
        <v>191</v>
      </c>
      <c r="AU820" s="184" t="s">
        <v>84</v>
      </c>
      <c r="AV820" s="13" t="s">
        <v>84</v>
      </c>
      <c r="AW820" s="13" t="s">
        <v>28</v>
      </c>
      <c r="AX820" s="13" t="s">
        <v>72</v>
      </c>
      <c r="AY820" s="184" t="s">
        <v>182</v>
      </c>
    </row>
    <row r="821" ht="11" customFormat="1" s="14">
      <c r="B821" s="191"/>
      <c r="D821" s="183" t="s">
        <v>191</v>
      </c>
      <c r="E821" s="192" t="s">
        <v>1</v>
      </c>
      <c r="F821" s="193" t="s">
        <v>734</v>
      </c>
      <c r="H821" s="194">
        <v>181.3</v>
      </c>
      <c r="I821" s="195"/>
      <c r="L821" s="191"/>
      <c r="M821" s="196"/>
      <c r="N821" s="197"/>
      <c r="O821" s="197"/>
      <c r="P821" s="197"/>
      <c r="Q821" s="197"/>
      <c r="R821" s="197"/>
      <c r="S821" s="197"/>
      <c r="T821" s="198"/>
      <c r="AT821" s="192" t="s">
        <v>191</v>
      </c>
      <c r="AU821" s="192" t="s">
        <v>84</v>
      </c>
      <c r="AV821" s="14" t="s">
        <v>89</v>
      </c>
      <c r="AW821" s="14" t="s">
        <v>28</v>
      </c>
      <c r="AX821" s="14" t="s">
        <v>72</v>
      </c>
      <c r="AY821" s="192" t="s">
        <v>182</v>
      </c>
    </row>
    <row r="822" ht="11" customFormat="1" s="13">
      <c r="B822" s="182"/>
      <c r="D822" s="183" t="s">
        <v>191</v>
      </c>
      <c r="E822" s="184" t="s">
        <v>1</v>
      </c>
      <c r="F822" s="185" t="s">
        <v>731</v>
      </c>
      <c r="H822" s="186">
        <v>187.4</v>
      </c>
      <c r="I822" s="187"/>
      <c r="L822" s="182"/>
      <c r="M822" s="188"/>
      <c r="N822" s="189"/>
      <c r="O822" s="189"/>
      <c r="P822" s="189"/>
      <c r="Q822" s="189"/>
      <c r="R822" s="189"/>
      <c r="S822" s="189"/>
      <c r="T822" s="190"/>
      <c r="AT822" s="184" t="s">
        <v>191</v>
      </c>
      <c r="AU822" s="184" t="s">
        <v>84</v>
      </c>
      <c r="AV822" s="13" t="s">
        <v>84</v>
      </c>
      <c r="AW822" s="13" t="s">
        <v>28</v>
      </c>
      <c r="AX822" s="13" t="s">
        <v>72</v>
      </c>
      <c r="AY822" s="184" t="s">
        <v>182</v>
      </c>
    </row>
    <row r="823" ht="11" customFormat="1" s="14">
      <c r="B823" s="191"/>
      <c r="D823" s="183" t="s">
        <v>191</v>
      </c>
      <c r="E823" s="192" t="s">
        <v>1</v>
      </c>
      <c r="F823" s="193" t="s">
        <v>735</v>
      </c>
      <c r="H823" s="194">
        <v>187.4</v>
      </c>
      <c r="I823" s="195"/>
      <c r="L823" s="191"/>
      <c r="M823" s="196"/>
      <c r="N823" s="197"/>
      <c r="O823" s="197"/>
      <c r="P823" s="197"/>
      <c r="Q823" s="197"/>
      <c r="R823" s="197"/>
      <c r="S823" s="197"/>
      <c r="T823" s="198"/>
      <c r="AT823" s="192" t="s">
        <v>191</v>
      </c>
      <c r="AU823" s="192" t="s">
        <v>84</v>
      </c>
      <c r="AV823" s="14" t="s">
        <v>89</v>
      </c>
      <c r="AW823" s="14" t="s">
        <v>28</v>
      </c>
      <c r="AX823" s="14" t="s">
        <v>72</v>
      </c>
      <c r="AY823" s="192" t="s">
        <v>182</v>
      </c>
    </row>
    <row r="824" ht="11" customFormat="1" s="13">
      <c r="B824" s="182"/>
      <c r="D824" s="183" t="s">
        <v>191</v>
      </c>
      <c r="E824" s="184" t="s">
        <v>1</v>
      </c>
      <c r="F824" s="185" t="s">
        <v>736</v>
      </c>
      <c r="H824" s="186">
        <v>90.15</v>
      </c>
      <c r="I824" s="187"/>
      <c r="L824" s="182"/>
      <c r="M824" s="188"/>
      <c r="N824" s="189"/>
      <c r="O824" s="189"/>
      <c r="P824" s="189"/>
      <c r="Q824" s="189"/>
      <c r="R824" s="189"/>
      <c r="S824" s="189"/>
      <c r="T824" s="190"/>
      <c r="AT824" s="184" t="s">
        <v>191</v>
      </c>
      <c r="AU824" s="184" t="s">
        <v>84</v>
      </c>
      <c r="AV824" s="13" t="s">
        <v>84</v>
      </c>
      <c r="AW824" s="13" t="s">
        <v>28</v>
      </c>
      <c r="AX824" s="13" t="s">
        <v>72</v>
      </c>
      <c r="AY824" s="184" t="s">
        <v>182</v>
      </c>
    </row>
    <row r="825" ht="11" customFormat="1" s="14">
      <c r="B825" s="191"/>
      <c r="D825" s="183" t="s">
        <v>191</v>
      </c>
      <c r="E825" s="192" t="s">
        <v>1</v>
      </c>
      <c r="F825" s="193" t="s">
        <v>737</v>
      </c>
      <c r="H825" s="194">
        <v>90.15</v>
      </c>
      <c r="I825" s="195"/>
      <c r="L825" s="191"/>
      <c r="M825" s="196"/>
      <c r="N825" s="197"/>
      <c r="O825" s="197"/>
      <c r="P825" s="197"/>
      <c r="Q825" s="197"/>
      <c r="R825" s="197"/>
      <c r="S825" s="197"/>
      <c r="T825" s="198"/>
      <c r="AT825" s="192" t="s">
        <v>191</v>
      </c>
      <c r="AU825" s="192" t="s">
        <v>84</v>
      </c>
      <c r="AV825" s="14" t="s">
        <v>89</v>
      </c>
      <c r="AW825" s="14" t="s">
        <v>28</v>
      </c>
      <c r="AX825" s="14" t="s">
        <v>72</v>
      </c>
      <c r="AY825" s="192" t="s">
        <v>182</v>
      </c>
    </row>
    <row r="826" ht="11" customFormat="1" s="13">
      <c r="B826" s="182"/>
      <c r="D826" s="183" t="s">
        <v>191</v>
      </c>
      <c r="E826" s="184" t="s">
        <v>1</v>
      </c>
      <c r="F826" s="185" t="s">
        <v>738</v>
      </c>
      <c r="H826" s="186">
        <v>46.4</v>
      </c>
      <c r="I826" s="187"/>
      <c r="L826" s="182"/>
      <c r="M826" s="188"/>
      <c r="N826" s="189"/>
      <c r="O826" s="189"/>
      <c r="P826" s="189"/>
      <c r="Q826" s="189"/>
      <c r="R826" s="189"/>
      <c r="S826" s="189"/>
      <c r="T826" s="190"/>
      <c r="AT826" s="184" t="s">
        <v>191</v>
      </c>
      <c r="AU826" s="184" t="s">
        <v>84</v>
      </c>
      <c r="AV826" s="13" t="s">
        <v>84</v>
      </c>
      <c r="AW826" s="13" t="s">
        <v>28</v>
      </c>
      <c r="AX826" s="13" t="s">
        <v>72</v>
      </c>
      <c r="AY826" s="184" t="s">
        <v>182</v>
      </c>
    </row>
    <row r="827" ht="11" customFormat="1" s="14">
      <c r="B827" s="191"/>
      <c r="D827" s="183" t="s">
        <v>191</v>
      </c>
      <c r="E827" s="192" t="s">
        <v>1</v>
      </c>
      <c r="F827" s="193" t="s">
        <v>739</v>
      </c>
      <c r="H827" s="194">
        <v>46.4</v>
      </c>
      <c r="I827" s="195"/>
      <c r="L827" s="191"/>
      <c r="M827" s="196"/>
      <c r="N827" s="197"/>
      <c r="O827" s="197"/>
      <c r="P827" s="197"/>
      <c r="Q827" s="197"/>
      <c r="R827" s="197"/>
      <c r="S827" s="197"/>
      <c r="T827" s="198"/>
      <c r="AT827" s="192" t="s">
        <v>191</v>
      </c>
      <c r="AU827" s="192" t="s">
        <v>84</v>
      </c>
      <c r="AV827" s="14" t="s">
        <v>89</v>
      </c>
      <c r="AW827" s="14" t="s">
        <v>28</v>
      </c>
      <c r="AX827" s="14" t="s">
        <v>72</v>
      </c>
      <c r="AY827" s="192" t="s">
        <v>182</v>
      </c>
    </row>
    <row r="828" ht="11" customFormat="1" s="13">
      <c r="B828" s="182"/>
      <c r="D828" s="183" t="s">
        <v>191</v>
      </c>
      <c r="E828" s="184" t="s">
        <v>1</v>
      </c>
      <c r="F828" s="185" t="s">
        <v>740</v>
      </c>
      <c r="H828" s="186">
        <v>47.89</v>
      </c>
      <c r="I828" s="187"/>
      <c r="L828" s="182"/>
      <c r="M828" s="188"/>
      <c r="N828" s="189"/>
      <c r="O828" s="189"/>
      <c r="P828" s="189"/>
      <c r="Q828" s="189"/>
      <c r="R828" s="189"/>
      <c r="S828" s="189"/>
      <c r="T828" s="190"/>
      <c r="AT828" s="184" t="s">
        <v>191</v>
      </c>
      <c r="AU828" s="184" t="s">
        <v>84</v>
      </c>
      <c r="AV828" s="13" t="s">
        <v>84</v>
      </c>
      <c r="AW828" s="13" t="s">
        <v>28</v>
      </c>
      <c r="AX828" s="13" t="s">
        <v>72</v>
      </c>
      <c r="AY828" s="184" t="s">
        <v>182</v>
      </c>
    </row>
    <row r="829" ht="11" customFormat="1" s="14">
      <c r="B829" s="191"/>
      <c r="D829" s="183" t="s">
        <v>191</v>
      </c>
      <c r="E829" s="192" t="s">
        <v>1</v>
      </c>
      <c r="F829" s="193" t="s">
        <v>741</v>
      </c>
      <c r="H829" s="194">
        <v>47.89</v>
      </c>
      <c r="I829" s="195"/>
      <c r="L829" s="191"/>
      <c r="M829" s="196"/>
      <c r="N829" s="197"/>
      <c r="O829" s="197"/>
      <c r="P829" s="197"/>
      <c r="Q829" s="197"/>
      <c r="R829" s="197"/>
      <c r="S829" s="197"/>
      <c r="T829" s="198"/>
      <c r="AT829" s="192" t="s">
        <v>191</v>
      </c>
      <c r="AU829" s="192" t="s">
        <v>84</v>
      </c>
      <c r="AV829" s="14" t="s">
        <v>89</v>
      </c>
      <c r="AW829" s="14" t="s">
        <v>28</v>
      </c>
      <c r="AX829" s="14" t="s">
        <v>72</v>
      </c>
      <c r="AY829" s="192" t="s">
        <v>182</v>
      </c>
    </row>
    <row r="830" ht="11" customFormat="1" s="13">
      <c r="B830" s="182"/>
      <c r="D830" s="183" t="s">
        <v>191</v>
      </c>
      <c r="E830" s="184" t="s">
        <v>1</v>
      </c>
      <c r="F830" s="185" t="s">
        <v>740</v>
      </c>
      <c r="H830" s="186">
        <v>47.89</v>
      </c>
      <c r="I830" s="187"/>
      <c r="L830" s="182"/>
      <c r="M830" s="188"/>
      <c r="N830" s="189"/>
      <c r="O830" s="189"/>
      <c r="P830" s="189"/>
      <c r="Q830" s="189"/>
      <c r="R830" s="189"/>
      <c r="S830" s="189"/>
      <c r="T830" s="190"/>
      <c r="AT830" s="184" t="s">
        <v>191</v>
      </c>
      <c r="AU830" s="184" t="s">
        <v>84</v>
      </c>
      <c r="AV830" s="13" t="s">
        <v>84</v>
      </c>
      <c r="AW830" s="13" t="s">
        <v>28</v>
      </c>
      <c r="AX830" s="13" t="s">
        <v>72</v>
      </c>
      <c r="AY830" s="184" t="s">
        <v>182</v>
      </c>
    </row>
    <row r="831" ht="11" customFormat="1" s="14">
      <c r="B831" s="191"/>
      <c r="D831" s="183" t="s">
        <v>191</v>
      </c>
      <c r="E831" s="192" t="s">
        <v>1</v>
      </c>
      <c r="F831" s="193" t="s">
        <v>1188</v>
      </c>
      <c r="H831" s="194">
        <v>47.89</v>
      </c>
      <c r="I831" s="195"/>
      <c r="L831" s="191"/>
      <c r="M831" s="196"/>
      <c r="N831" s="197"/>
      <c r="O831" s="197"/>
      <c r="P831" s="197"/>
      <c r="Q831" s="197"/>
      <c r="R831" s="197"/>
      <c r="S831" s="197"/>
      <c r="T831" s="198"/>
      <c r="AT831" s="192" t="s">
        <v>191</v>
      </c>
      <c r="AU831" s="192" t="s">
        <v>84</v>
      </c>
      <c r="AV831" s="14" t="s">
        <v>89</v>
      </c>
      <c r="AW831" s="14" t="s">
        <v>28</v>
      </c>
      <c r="AX831" s="14" t="s">
        <v>72</v>
      </c>
      <c r="AY831" s="192" t="s">
        <v>182</v>
      </c>
    </row>
    <row r="832" ht="11" customFormat="1" s="13">
      <c r="B832" s="182"/>
      <c r="D832" s="183" t="s">
        <v>191</v>
      </c>
      <c r="E832" s="184" t="s">
        <v>1</v>
      </c>
      <c r="F832" s="185" t="s">
        <v>743</v>
      </c>
      <c r="H832" s="186">
        <v>150.31</v>
      </c>
      <c r="I832" s="187"/>
      <c r="L832" s="182"/>
      <c r="M832" s="188"/>
      <c r="N832" s="189"/>
      <c r="O832" s="189"/>
      <c r="P832" s="189"/>
      <c r="Q832" s="189"/>
      <c r="R832" s="189"/>
      <c r="S832" s="189"/>
      <c r="T832" s="190"/>
      <c r="AT832" s="184" t="s">
        <v>191</v>
      </c>
      <c r="AU832" s="184" t="s">
        <v>84</v>
      </c>
      <c r="AV832" s="13" t="s">
        <v>84</v>
      </c>
      <c r="AW832" s="13" t="s">
        <v>28</v>
      </c>
      <c r="AX832" s="13" t="s">
        <v>72</v>
      </c>
      <c r="AY832" s="184" t="s">
        <v>182</v>
      </c>
    </row>
    <row r="833" ht="11" customFormat="1" s="14">
      <c r="B833" s="191"/>
      <c r="D833" s="183" t="s">
        <v>191</v>
      </c>
      <c r="E833" s="192" t="s">
        <v>1</v>
      </c>
      <c r="F833" s="193" t="s">
        <v>744</v>
      </c>
      <c r="H833" s="194">
        <v>150.31</v>
      </c>
      <c r="I833" s="195"/>
      <c r="L833" s="191"/>
      <c r="M833" s="196"/>
      <c r="N833" s="197"/>
      <c r="O833" s="197"/>
      <c r="P833" s="197"/>
      <c r="Q833" s="197"/>
      <c r="R833" s="197"/>
      <c r="S833" s="197"/>
      <c r="T833" s="198"/>
      <c r="AT833" s="192" t="s">
        <v>191</v>
      </c>
      <c r="AU833" s="192" t="s">
        <v>84</v>
      </c>
      <c r="AV833" s="14" t="s">
        <v>89</v>
      </c>
      <c r="AW833" s="14" t="s">
        <v>28</v>
      </c>
      <c r="AX833" s="14" t="s">
        <v>72</v>
      </c>
      <c r="AY833" s="192" t="s">
        <v>182</v>
      </c>
    </row>
    <row r="834" ht="11" customFormat="1" s="13">
      <c r="B834" s="182"/>
      <c r="D834" s="183" t="s">
        <v>191</v>
      </c>
      <c r="E834" s="184" t="s">
        <v>1</v>
      </c>
      <c r="F834" s="185" t="s">
        <v>910</v>
      </c>
      <c r="H834" s="186">
        <v>50</v>
      </c>
      <c r="I834" s="187"/>
      <c r="L834" s="182"/>
      <c r="M834" s="188"/>
      <c r="N834" s="189"/>
      <c r="O834" s="189"/>
      <c r="P834" s="189"/>
      <c r="Q834" s="189"/>
      <c r="R834" s="189"/>
      <c r="S834" s="189"/>
      <c r="T834" s="190"/>
      <c r="AT834" s="184" t="s">
        <v>191</v>
      </c>
      <c r="AU834" s="184" t="s">
        <v>84</v>
      </c>
      <c r="AV834" s="13" t="s">
        <v>84</v>
      </c>
      <c r="AW834" s="13" t="s">
        <v>28</v>
      </c>
      <c r="AX834" s="13" t="s">
        <v>72</v>
      </c>
      <c r="AY834" s="184" t="s">
        <v>182</v>
      </c>
    </row>
    <row r="835" ht="11" customFormat="1" s="14">
      <c r="B835" s="191"/>
      <c r="D835" s="183" t="s">
        <v>191</v>
      </c>
      <c r="E835" s="192" t="s">
        <v>1</v>
      </c>
      <c r="F835" s="193" t="s">
        <v>250</v>
      </c>
      <c r="H835" s="194">
        <v>50</v>
      </c>
      <c r="I835" s="195"/>
      <c r="L835" s="191"/>
      <c r="M835" s="196"/>
      <c r="N835" s="197"/>
      <c r="O835" s="197"/>
      <c r="P835" s="197"/>
      <c r="Q835" s="197"/>
      <c r="R835" s="197"/>
      <c r="S835" s="197"/>
      <c r="T835" s="198"/>
      <c r="AT835" s="192" t="s">
        <v>191</v>
      </c>
      <c r="AU835" s="192" t="s">
        <v>84</v>
      </c>
      <c r="AV835" s="14" t="s">
        <v>89</v>
      </c>
      <c r="AW835" s="14" t="s">
        <v>28</v>
      </c>
      <c r="AX835" s="14" t="s">
        <v>72</v>
      </c>
      <c r="AY835" s="192" t="s">
        <v>182</v>
      </c>
    </row>
    <row r="836" ht="11" customFormat="1" s="15">
      <c r="B836" s="199"/>
      <c r="D836" s="183" t="s">
        <v>191</v>
      </c>
      <c r="E836" s="200" t="s">
        <v>1</v>
      </c>
      <c r="F836" s="201" t="s">
        <v>251</v>
      </c>
      <c r="H836" s="202">
        <v>1910.9400000000005</v>
      </c>
      <c r="I836" s="203"/>
      <c r="L836" s="199"/>
      <c r="M836" s="204"/>
      <c r="N836" s="205"/>
      <c r="O836" s="205"/>
      <c r="P836" s="205"/>
      <c r="Q836" s="205"/>
      <c r="R836" s="205"/>
      <c r="S836" s="205"/>
      <c r="T836" s="206"/>
      <c r="AT836" s="200" t="s">
        <v>191</v>
      </c>
      <c r="AU836" s="200" t="s">
        <v>84</v>
      </c>
      <c r="AV836" s="15" t="s">
        <v>189</v>
      </c>
      <c r="AW836" s="15" t="s">
        <v>28</v>
      </c>
      <c r="AX836" s="15" t="s">
        <v>79</v>
      </c>
      <c r="AY836" s="200" t="s">
        <v>182</v>
      </c>
    </row>
    <row r="837" customHeight="1" ht="21" customFormat="1" s="2">
      <c r="A837" s="33"/>
      <c r="B837" s="167"/>
      <c r="C837" s="168" t="s">
        <v>1189</v>
      </c>
      <c r="D837" s="168" t="s">
        <v>185</v>
      </c>
      <c r="E837" s="169" t="s">
        <v>1190</v>
      </c>
      <c r="F837" s="170" t="s">
        <v>1191</v>
      </c>
      <c r="G837" s="171" t="s">
        <v>305</v>
      </c>
      <c r="H837" s="172">
        <v>69.6</v>
      </c>
      <c r="I837" s="173"/>
      <c r="J837" s="172">
        <f>ROUND(I837*H837,3)</f>
        <v>0</v>
      </c>
      <c r="K837" s="174"/>
      <c r="L837" s="34"/>
      <c r="M837" s="175" t="s">
        <v>1</v>
      </c>
      <c r="N837" s="176" t="s">
        <v>38</v>
      </c>
      <c r="O837" s="59"/>
      <c r="P837" s="177">
        <f>O837*H837</f>
        <v>0</v>
      </c>
      <c r="Q837" s="177">
        <v>7E-5</v>
      </c>
      <c r="R837" s="177">
        <f>Q837*H837</f>
        <v>4.872E-3</v>
      </c>
      <c r="S837" s="177">
        <v>0</v>
      </c>
      <c r="T837" s="178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79" t="s">
        <v>468</v>
      </c>
      <c r="AT837" s="179" t="s">
        <v>185</v>
      </c>
      <c r="AU837" s="179" t="s">
        <v>84</v>
      </c>
      <c r="AY837" s="18" t="s">
        <v>182</v>
      </c>
      <c r="BE837" s="180">
        <f>IF(N837="základná",J837,0)</f>
        <v>0</v>
      </c>
      <c r="BF837" s="180">
        <f>IF(N837="znížená",J837,0)</f>
        <v>0</v>
      </c>
      <c r="BG837" s="180">
        <f>IF(N837="zákl. prenesená",J837,0)</f>
        <v>0</v>
      </c>
      <c r="BH837" s="180">
        <f>IF(N837="zníž. prenesená",J837,0)</f>
        <v>0</v>
      </c>
      <c r="BI837" s="180">
        <f>IF(N837="nulová",J837,0)</f>
        <v>0</v>
      </c>
      <c r="BJ837" s="18" t="s">
        <v>84</v>
      </c>
      <c r="BK837" s="181">
        <f>ROUND(I837*H837,3)</f>
        <v>0</v>
      </c>
      <c r="BL837" s="18" t="s">
        <v>468</v>
      </c>
      <c r="BM837" s="179" t="s">
        <v>1192</v>
      </c>
    </row>
    <row r="838" customHeight="1" ht="22" customFormat="1" s="12">
      <c r="B838" s="154"/>
      <c r="D838" s="155" t="s">
        <v>71</v>
      </c>
      <c r="E838" s="165" t="s">
        <v>571</v>
      </c>
      <c r="F838" s="165" t="s">
        <v>572</v>
      </c>
      <c r="I838" s="157"/>
      <c r="J838" s="166">
        <f>BK838</f>
        <v>0</v>
      </c>
      <c r="L838" s="154"/>
      <c r="M838" s="159"/>
      <c r="N838" s="160"/>
      <c r="O838" s="160"/>
      <c r="P838" s="161">
        <f>SUM(P839:P866)</f>
        <v>0</v>
      </c>
      <c r="Q838" s="160"/>
      <c r="R838" s="161">
        <f>SUM(R839:R866)</f>
        <v>1.6256444999999997</v>
      </c>
      <c r="S838" s="160"/>
      <c r="T838" s="162">
        <f>SUM(T839:T866)</f>
        <v>0</v>
      </c>
      <c r="AR838" s="155" t="s">
        <v>84</v>
      </c>
      <c r="AT838" s="163" t="s">
        <v>71</v>
      </c>
      <c r="AU838" s="163" t="s">
        <v>79</v>
      </c>
      <c r="AY838" s="155" t="s">
        <v>182</v>
      </c>
      <c r="BK838" s="164">
        <f>SUM(BK839:BK866)</f>
        <v>0</v>
      </c>
    </row>
    <row r="839" customHeight="1" ht="21" customFormat="1" s="2">
      <c r="A839" s="33"/>
      <c r="B839" s="167"/>
      <c r="C839" s="168" t="s">
        <v>1193</v>
      </c>
      <c r="D839" s="168" t="s">
        <v>185</v>
      </c>
      <c r="E839" s="169" t="s">
        <v>1194</v>
      </c>
      <c r="F839" s="170" t="s">
        <v>1195</v>
      </c>
      <c r="G839" s="171" t="s">
        <v>305</v>
      </c>
      <c r="H839" s="172">
        <v>10837.63</v>
      </c>
      <c r="I839" s="173"/>
      <c r="J839" s="172">
        <f>ROUND(I839*H839,3)</f>
        <v>0</v>
      </c>
      <c r="K839" s="174"/>
      <c r="L839" s="34"/>
      <c r="M839" s="175" t="s">
        <v>1</v>
      </c>
      <c r="N839" s="176" t="s">
        <v>38</v>
      </c>
      <c r="O839" s="59"/>
      <c r="P839" s="177">
        <f>O839*H839</f>
        <v>0</v>
      </c>
      <c r="Q839" s="177">
        <v>1.5E-4</v>
      </c>
      <c r="R839" s="177">
        <f>Q839*H839</f>
        <v>1.6256444999999997</v>
      </c>
      <c r="S839" s="177">
        <v>0</v>
      </c>
      <c r="T839" s="178">
        <f>S839*H839</f>
        <v>0</v>
      </c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R839" s="179" t="s">
        <v>468</v>
      </c>
      <c r="AT839" s="179" t="s">
        <v>185</v>
      </c>
      <c r="AU839" s="179" t="s">
        <v>84</v>
      </c>
      <c r="AY839" s="18" t="s">
        <v>182</v>
      </c>
      <c r="BE839" s="180">
        <f>IF(N839="základná",J839,0)</f>
        <v>0</v>
      </c>
      <c r="BF839" s="180">
        <f>IF(N839="znížená",J839,0)</f>
        <v>0</v>
      </c>
      <c r="BG839" s="180">
        <f>IF(N839="zákl. prenesená",J839,0)</f>
        <v>0</v>
      </c>
      <c r="BH839" s="180">
        <f>IF(N839="zníž. prenesená",J839,0)</f>
        <v>0</v>
      </c>
      <c r="BI839" s="180">
        <f>IF(N839="nulová",J839,0)</f>
        <v>0</v>
      </c>
      <c r="BJ839" s="18" t="s">
        <v>84</v>
      </c>
      <c r="BK839" s="181">
        <f>ROUND(I839*H839,3)</f>
        <v>0</v>
      </c>
      <c r="BL839" s="18" t="s">
        <v>468</v>
      </c>
      <c r="BM839" s="179" t="s">
        <v>1196</v>
      </c>
    </row>
    <row r="840" ht="11" customFormat="1" s="13">
      <c r="B840" s="182"/>
      <c r="D840" s="183" t="s">
        <v>191</v>
      </c>
      <c r="E840" s="184" t="s">
        <v>1</v>
      </c>
      <c r="F840" s="185" t="s">
        <v>1197</v>
      </c>
      <c r="H840" s="186">
        <v>839.84</v>
      </c>
      <c r="I840" s="187"/>
      <c r="L840" s="182"/>
      <c r="M840" s="188"/>
      <c r="N840" s="189"/>
      <c r="O840" s="189"/>
      <c r="P840" s="189"/>
      <c r="Q840" s="189"/>
      <c r="R840" s="189"/>
      <c r="S840" s="189"/>
      <c r="T840" s="190"/>
      <c r="AT840" s="184" t="s">
        <v>191</v>
      </c>
      <c r="AU840" s="184" t="s">
        <v>84</v>
      </c>
      <c r="AV840" s="13" t="s">
        <v>84</v>
      </c>
      <c r="AW840" s="13" t="s">
        <v>28</v>
      </c>
      <c r="AX840" s="13" t="s">
        <v>72</v>
      </c>
      <c r="AY840" s="184" t="s">
        <v>182</v>
      </c>
    </row>
    <row r="841" ht="11" customFormat="1" s="14">
      <c r="B841" s="191"/>
      <c r="D841" s="183" t="s">
        <v>191</v>
      </c>
      <c r="E841" s="192" t="s">
        <v>1</v>
      </c>
      <c r="F841" s="193" t="s">
        <v>915</v>
      </c>
      <c r="H841" s="194">
        <v>839.84</v>
      </c>
      <c r="I841" s="195"/>
      <c r="L841" s="191"/>
      <c r="M841" s="196"/>
      <c r="N841" s="197"/>
      <c r="O841" s="197"/>
      <c r="P841" s="197"/>
      <c r="Q841" s="197"/>
      <c r="R841" s="197"/>
      <c r="S841" s="197"/>
      <c r="T841" s="198"/>
      <c r="AT841" s="192" t="s">
        <v>191</v>
      </c>
      <c r="AU841" s="192" t="s">
        <v>84</v>
      </c>
      <c r="AV841" s="14" t="s">
        <v>89</v>
      </c>
      <c r="AW841" s="14" t="s">
        <v>28</v>
      </c>
      <c r="AX841" s="14" t="s">
        <v>72</v>
      </c>
      <c r="AY841" s="192" t="s">
        <v>182</v>
      </c>
    </row>
    <row r="842" ht="11" customFormat="1" s="13">
      <c r="B842" s="182"/>
      <c r="D842" s="183" t="s">
        <v>191</v>
      </c>
      <c r="E842" s="184" t="s">
        <v>1</v>
      </c>
      <c r="F842" s="185" t="s">
        <v>1198</v>
      </c>
      <c r="H842" s="186">
        <v>838.93</v>
      </c>
      <c r="I842" s="187"/>
      <c r="L842" s="182"/>
      <c r="M842" s="188"/>
      <c r="N842" s="189"/>
      <c r="O842" s="189"/>
      <c r="P842" s="189"/>
      <c r="Q842" s="189"/>
      <c r="R842" s="189"/>
      <c r="S842" s="189"/>
      <c r="T842" s="190"/>
      <c r="AT842" s="184" t="s">
        <v>191</v>
      </c>
      <c r="AU842" s="184" t="s">
        <v>84</v>
      </c>
      <c r="AV842" s="13" t="s">
        <v>84</v>
      </c>
      <c r="AW842" s="13" t="s">
        <v>28</v>
      </c>
      <c r="AX842" s="13" t="s">
        <v>72</v>
      </c>
      <c r="AY842" s="184" t="s">
        <v>182</v>
      </c>
    </row>
    <row r="843" ht="11" customFormat="1" s="14">
      <c r="B843" s="191"/>
      <c r="D843" s="183" t="s">
        <v>191</v>
      </c>
      <c r="E843" s="192" t="s">
        <v>1</v>
      </c>
      <c r="F843" s="193" t="s">
        <v>916</v>
      </c>
      <c r="H843" s="194">
        <v>838.93</v>
      </c>
      <c r="I843" s="195"/>
      <c r="L843" s="191"/>
      <c r="M843" s="196"/>
      <c r="N843" s="197"/>
      <c r="O843" s="197"/>
      <c r="P843" s="197"/>
      <c r="Q843" s="197"/>
      <c r="R843" s="197"/>
      <c r="S843" s="197"/>
      <c r="T843" s="198"/>
      <c r="AT843" s="192" t="s">
        <v>191</v>
      </c>
      <c r="AU843" s="192" t="s">
        <v>84</v>
      </c>
      <c r="AV843" s="14" t="s">
        <v>89</v>
      </c>
      <c r="AW843" s="14" t="s">
        <v>28</v>
      </c>
      <c r="AX843" s="14" t="s">
        <v>72</v>
      </c>
      <c r="AY843" s="192" t="s">
        <v>182</v>
      </c>
    </row>
    <row r="844" ht="11" customFormat="1" s="13">
      <c r="B844" s="182"/>
      <c r="D844" s="183" t="s">
        <v>191</v>
      </c>
      <c r="E844" s="184" t="s">
        <v>1</v>
      </c>
      <c r="F844" s="185" t="s">
        <v>1199</v>
      </c>
      <c r="H844" s="186">
        <v>841.6</v>
      </c>
      <c r="I844" s="187"/>
      <c r="L844" s="182"/>
      <c r="M844" s="188"/>
      <c r="N844" s="189"/>
      <c r="O844" s="189"/>
      <c r="P844" s="189"/>
      <c r="Q844" s="189"/>
      <c r="R844" s="189"/>
      <c r="S844" s="189"/>
      <c r="T844" s="190"/>
      <c r="AT844" s="184" t="s">
        <v>191</v>
      </c>
      <c r="AU844" s="184" t="s">
        <v>84</v>
      </c>
      <c r="AV844" s="13" t="s">
        <v>84</v>
      </c>
      <c r="AW844" s="13" t="s">
        <v>28</v>
      </c>
      <c r="AX844" s="13" t="s">
        <v>72</v>
      </c>
      <c r="AY844" s="184" t="s">
        <v>182</v>
      </c>
    </row>
    <row r="845" ht="11" customFormat="1" s="14">
      <c r="B845" s="191"/>
      <c r="D845" s="183" t="s">
        <v>191</v>
      </c>
      <c r="E845" s="192" t="s">
        <v>1</v>
      </c>
      <c r="F845" s="193" t="s">
        <v>917</v>
      </c>
      <c r="H845" s="194">
        <v>841.6</v>
      </c>
      <c r="I845" s="195"/>
      <c r="L845" s="191"/>
      <c r="M845" s="196"/>
      <c r="N845" s="197"/>
      <c r="O845" s="197"/>
      <c r="P845" s="197"/>
      <c r="Q845" s="197"/>
      <c r="R845" s="197"/>
      <c r="S845" s="197"/>
      <c r="T845" s="198"/>
      <c r="AT845" s="192" t="s">
        <v>191</v>
      </c>
      <c r="AU845" s="192" t="s">
        <v>84</v>
      </c>
      <c r="AV845" s="14" t="s">
        <v>89</v>
      </c>
      <c r="AW845" s="14" t="s">
        <v>28</v>
      </c>
      <c r="AX845" s="14" t="s">
        <v>72</v>
      </c>
      <c r="AY845" s="192" t="s">
        <v>182</v>
      </c>
    </row>
    <row r="846" ht="11" customFormat="1" s="13">
      <c r="B846" s="182"/>
      <c r="D846" s="183" t="s">
        <v>191</v>
      </c>
      <c r="E846" s="184" t="s">
        <v>1</v>
      </c>
      <c r="F846" s="185" t="s">
        <v>1200</v>
      </c>
      <c r="H846" s="186">
        <v>840.58</v>
      </c>
      <c r="I846" s="187"/>
      <c r="L846" s="182"/>
      <c r="M846" s="188"/>
      <c r="N846" s="189"/>
      <c r="O846" s="189"/>
      <c r="P846" s="189"/>
      <c r="Q846" s="189"/>
      <c r="R846" s="189"/>
      <c r="S846" s="189"/>
      <c r="T846" s="190"/>
      <c r="AT846" s="184" t="s">
        <v>191</v>
      </c>
      <c r="AU846" s="184" t="s">
        <v>84</v>
      </c>
      <c r="AV846" s="13" t="s">
        <v>84</v>
      </c>
      <c r="AW846" s="13" t="s">
        <v>28</v>
      </c>
      <c r="AX846" s="13" t="s">
        <v>72</v>
      </c>
      <c r="AY846" s="184" t="s">
        <v>182</v>
      </c>
    </row>
    <row r="847" ht="11" customFormat="1" s="14">
      <c r="B847" s="191"/>
      <c r="D847" s="183" t="s">
        <v>191</v>
      </c>
      <c r="E847" s="192" t="s">
        <v>1</v>
      </c>
      <c r="F847" s="193" t="s">
        <v>1201</v>
      </c>
      <c r="H847" s="194">
        <v>840.58</v>
      </c>
      <c r="I847" s="195"/>
      <c r="L847" s="191"/>
      <c r="M847" s="196"/>
      <c r="N847" s="197"/>
      <c r="O847" s="197"/>
      <c r="P847" s="197"/>
      <c r="Q847" s="197"/>
      <c r="R847" s="197"/>
      <c r="S847" s="197"/>
      <c r="T847" s="198"/>
      <c r="AT847" s="192" t="s">
        <v>191</v>
      </c>
      <c r="AU847" s="192" t="s">
        <v>84</v>
      </c>
      <c r="AV847" s="14" t="s">
        <v>89</v>
      </c>
      <c r="AW847" s="14" t="s">
        <v>28</v>
      </c>
      <c r="AX847" s="14" t="s">
        <v>72</v>
      </c>
      <c r="AY847" s="192" t="s">
        <v>182</v>
      </c>
    </row>
    <row r="848" ht="11" customFormat="1" s="13">
      <c r="B848" s="182"/>
      <c r="D848" s="183" t="s">
        <v>191</v>
      </c>
      <c r="E848" s="184" t="s">
        <v>1</v>
      </c>
      <c r="F848" s="185" t="s">
        <v>1202</v>
      </c>
      <c r="H848" s="186">
        <v>843.59</v>
      </c>
      <c r="I848" s="187"/>
      <c r="L848" s="182"/>
      <c r="M848" s="188"/>
      <c r="N848" s="189"/>
      <c r="O848" s="189"/>
      <c r="P848" s="189"/>
      <c r="Q848" s="189"/>
      <c r="R848" s="189"/>
      <c r="S848" s="189"/>
      <c r="T848" s="190"/>
      <c r="AT848" s="184" t="s">
        <v>191</v>
      </c>
      <c r="AU848" s="184" t="s">
        <v>84</v>
      </c>
      <c r="AV848" s="13" t="s">
        <v>84</v>
      </c>
      <c r="AW848" s="13" t="s">
        <v>28</v>
      </c>
      <c r="AX848" s="13" t="s">
        <v>72</v>
      </c>
      <c r="AY848" s="184" t="s">
        <v>182</v>
      </c>
    </row>
    <row r="849" ht="11" customFormat="1" s="14">
      <c r="B849" s="191"/>
      <c r="D849" s="183" t="s">
        <v>191</v>
      </c>
      <c r="E849" s="192" t="s">
        <v>1</v>
      </c>
      <c r="F849" s="193" t="s">
        <v>919</v>
      </c>
      <c r="H849" s="194">
        <v>843.59</v>
      </c>
      <c r="I849" s="195"/>
      <c r="L849" s="191"/>
      <c r="M849" s="196"/>
      <c r="N849" s="197"/>
      <c r="O849" s="197"/>
      <c r="P849" s="197"/>
      <c r="Q849" s="197"/>
      <c r="R849" s="197"/>
      <c r="S849" s="197"/>
      <c r="T849" s="198"/>
      <c r="AT849" s="192" t="s">
        <v>191</v>
      </c>
      <c r="AU849" s="192" t="s">
        <v>84</v>
      </c>
      <c r="AV849" s="14" t="s">
        <v>89</v>
      </c>
      <c r="AW849" s="14" t="s">
        <v>28</v>
      </c>
      <c r="AX849" s="14" t="s">
        <v>72</v>
      </c>
      <c r="AY849" s="192" t="s">
        <v>182</v>
      </c>
    </row>
    <row r="850" ht="11" customFormat="1" s="13">
      <c r="B850" s="182"/>
      <c r="D850" s="183" t="s">
        <v>191</v>
      </c>
      <c r="E850" s="184" t="s">
        <v>1</v>
      </c>
      <c r="F850" s="185" t="s">
        <v>1203</v>
      </c>
      <c r="H850" s="186">
        <v>840.54</v>
      </c>
      <c r="I850" s="187"/>
      <c r="L850" s="182"/>
      <c r="M850" s="188"/>
      <c r="N850" s="189"/>
      <c r="O850" s="189"/>
      <c r="P850" s="189"/>
      <c r="Q850" s="189"/>
      <c r="R850" s="189"/>
      <c r="S850" s="189"/>
      <c r="T850" s="190"/>
      <c r="AT850" s="184" t="s">
        <v>191</v>
      </c>
      <c r="AU850" s="184" t="s">
        <v>84</v>
      </c>
      <c r="AV850" s="13" t="s">
        <v>84</v>
      </c>
      <c r="AW850" s="13" t="s">
        <v>28</v>
      </c>
      <c r="AX850" s="13" t="s">
        <v>72</v>
      </c>
      <c r="AY850" s="184" t="s">
        <v>182</v>
      </c>
    </row>
    <row r="851" ht="11" customFormat="1" s="14">
      <c r="B851" s="191"/>
      <c r="D851" s="183" t="s">
        <v>191</v>
      </c>
      <c r="E851" s="192" t="s">
        <v>1</v>
      </c>
      <c r="F851" s="193" t="s">
        <v>920</v>
      </c>
      <c r="H851" s="194">
        <v>840.54</v>
      </c>
      <c r="I851" s="195"/>
      <c r="L851" s="191"/>
      <c r="M851" s="196"/>
      <c r="N851" s="197"/>
      <c r="O851" s="197"/>
      <c r="P851" s="197"/>
      <c r="Q851" s="197"/>
      <c r="R851" s="197"/>
      <c r="S851" s="197"/>
      <c r="T851" s="198"/>
      <c r="AT851" s="192" t="s">
        <v>191</v>
      </c>
      <c r="AU851" s="192" t="s">
        <v>84</v>
      </c>
      <c r="AV851" s="14" t="s">
        <v>89</v>
      </c>
      <c r="AW851" s="14" t="s">
        <v>28</v>
      </c>
      <c r="AX851" s="14" t="s">
        <v>72</v>
      </c>
      <c r="AY851" s="192" t="s">
        <v>182</v>
      </c>
    </row>
    <row r="852" ht="11" customFormat="1" s="13">
      <c r="B852" s="182"/>
      <c r="D852" s="183" t="s">
        <v>191</v>
      </c>
      <c r="E852" s="184" t="s">
        <v>1</v>
      </c>
      <c r="F852" s="185" t="s">
        <v>1199</v>
      </c>
      <c r="H852" s="186">
        <v>841.6</v>
      </c>
      <c r="I852" s="187"/>
      <c r="L852" s="182"/>
      <c r="M852" s="188"/>
      <c r="N852" s="189"/>
      <c r="O852" s="189"/>
      <c r="P852" s="189"/>
      <c r="Q852" s="189"/>
      <c r="R852" s="189"/>
      <c r="S852" s="189"/>
      <c r="T852" s="190"/>
      <c r="AT852" s="184" t="s">
        <v>191</v>
      </c>
      <c r="AU852" s="184" t="s">
        <v>84</v>
      </c>
      <c r="AV852" s="13" t="s">
        <v>84</v>
      </c>
      <c r="AW852" s="13" t="s">
        <v>28</v>
      </c>
      <c r="AX852" s="13" t="s">
        <v>72</v>
      </c>
      <c r="AY852" s="184" t="s">
        <v>182</v>
      </c>
    </row>
    <row r="853" ht="11" customFormat="1" s="14">
      <c r="B853" s="191"/>
      <c r="D853" s="183" t="s">
        <v>191</v>
      </c>
      <c r="E853" s="192" t="s">
        <v>1</v>
      </c>
      <c r="F853" s="193" t="s">
        <v>921</v>
      </c>
      <c r="H853" s="194">
        <v>841.6</v>
      </c>
      <c r="I853" s="195"/>
      <c r="L853" s="191"/>
      <c r="M853" s="196"/>
      <c r="N853" s="197"/>
      <c r="O853" s="197"/>
      <c r="P853" s="197"/>
      <c r="Q853" s="197"/>
      <c r="R853" s="197"/>
      <c r="S853" s="197"/>
      <c r="T853" s="198"/>
      <c r="AT853" s="192" t="s">
        <v>191</v>
      </c>
      <c r="AU853" s="192" t="s">
        <v>84</v>
      </c>
      <c r="AV853" s="14" t="s">
        <v>89</v>
      </c>
      <c r="AW853" s="14" t="s">
        <v>28</v>
      </c>
      <c r="AX853" s="14" t="s">
        <v>72</v>
      </c>
      <c r="AY853" s="192" t="s">
        <v>182</v>
      </c>
    </row>
    <row r="854" ht="11" customFormat="1" s="13">
      <c r="B854" s="182"/>
      <c r="D854" s="183" t="s">
        <v>191</v>
      </c>
      <c r="E854" s="184" t="s">
        <v>1</v>
      </c>
      <c r="F854" s="185" t="s">
        <v>1204</v>
      </c>
      <c r="H854" s="186">
        <v>837.19</v>
      </c>
      <c r="I854" s="187"/>
      <c r="L854" s="182"/>
      <c r="M854" s="188"/>
      <c r="N854" s="189"/>
      <c r="O854" s="189"/>
      <c r="P854" s="189"/>
      <c r="Q854" s="189"/>
      <c r="R854" s="189"/>
      <c r="S854" s="189"/>
      <c r="T854" s="190"/>
      <c r="AT854" s="184" t="s">
        <v>191</v>
      </c>
      <c r="AU854" s="184" t="s">
        <v>84</v>
      </c>
      <c r="AV854" s="13" t="s">
        <v>84</v>
      </c>
      <c r="AW854" s="13" t="s">
        <v>28</v>
      </c>
      <c r="AX854" s="13" t="s">
        <v>72</v>
      </c>
      <c r="AY854" s="184" t="s">
        <v>182</v>
      </c>
    </row>
    <row r="855" ht="11" customFormat="1" s="14">
      <c r="B855" s="191"/>
      <c r="D855" s="183" t="s">
        <v>191</v>
      </c>
      <c r="E855" s="192" t="s">
        <v>1</v>
      </c>
      <c r="F855" s="193" t="s">
        <v>922</v>
      </c>
      <c r="H855" s="194">
        <v>837.19</v>
      </c>
      <c r="I855" s="195"/>
      <c r="L855" s="191"/>
      <c r="M855" s="196"/>
      <c r="N855" s="197"/>
      <c r="O855" s="197"/>
      <c r="P855" s="197"/>
      <c r="Q855" s="197"/>
      <c r="R855" s="197"/>
      <c r="S855" s="197"/>
      <c r="T855" s="198"/>
      <c r="AT855" s="192" t="s">
        <v>191</v>
      </c>
      <c r="AU855" s="192" t="s">
        <v>84</v>
      </c>
      <c r="AV855" s="14" t="s">
        <v>89</v>
      </c>
      <c r="AW855" s="14" t="s">
        <v>28</v>
      </c>
      <c r="AX855" s="14" t="s">
        <v>72</v>
      </c>
      <c r="AY855" s="192" t="s">
        <v>182</v>
      </c>
    </row>
    <row r="856" ht="11" customFormat="1" s="13">
      <c r="B856" s="182"/>
      <c r="D856" s="183" t="s">
        <v>191</v>
      </c>
      <c r="E856" s="184" t="s">
        <v>1</v>
      </c>
      <c r="F856" s="185" t="s">
        <v>1205</v>
      </c>
      <c r="H856" s="186">
        <v>494.79</v>
      </c>
      <c r="I856" s="187"/>
      <c r="L856" s="182"/>
      <c r="M856" s="188"/>
      <c r="N856" s="189"/>
      <c r="O856" s="189"/>
      <c r="P856" s="189"/>
      <c r="Q856" s="189"/>
      <c r="R856" s="189"/>
      <c r="S856" s="189"/>
      <c r="T856" s="190"/>
      <c r="AT856" s="184" t="s">
        <v>191</v>
      </c>
      <c r="AU856" s="184" t="s">
        <v>84</v>
      </c>
      <c r="AV856" s="13" t="s">
        <v>84</v>
      </c>
      <c r="AW856" s="13" t="s">
        <v>28</v>
      </c>
      <c r="AX856" s="13" t="s">
        <v>72</v>
      </c>
      <c r="AY856" s="184" t="s">
        <v>182</v>
      </c>
    </row>
    <row r="857" ht="11" customFormat="1" s="14">
      <c r="B857" s="191"/>
      <c r="D857" s="183" t="s">
        <v>191</v>
      </c>
      <c r="E857" s="192" t="s">
        <v>1</v>
      </c>
      <c r="F857" s="193" t="s">
        <v>1206</v>
      </c>
      <c r="H857" s="194">
        <v>494.79</v>
      </c>
      <c r="I857" s="195"/>
      <c r="L857" s="191"/>
      <c r="M857" s="196"/>
      <c r="N857" s="197"/>
      <c r="O857" s="197"/>
      <c r="P857" s="197"/>
      <c r="Q857" s="197"/>
      <c r="R857" s="197"/>
      <c r="S857" s="197"/>
      <c r="T857" s="198"/>
      <c r="AT857" s="192" t="s">
        <v>191</v>
      </c>
      <c r="AU857" s="192" t="s">
        <v>84</v>
      </c>
      <c r="AV857" s="14" t="s">
        <v>89</v>
      </c>
      <c r="AW857" s="14" t="s">
        <v>28</v>
      </c>
      <c r="AX857" s="14" t="s">
        <v>72</v>
      </c>
      <c r="AY857" s="192" t="s">
        <v>182</v>
      </c>
    </row>
    <row r="858" ht="11" customFormat="1" s="13">
      <c r="B858" s="182"/>
      <c r="D858" s="183" t="s">
        <v>191</v>
      </c>
      <c r="E858" s="184" t="s">
        <v>1</v>
      </c>
      <c r="F858" s="185" t="s">
        <v>1207</v>
      </c>
      <c r="H858" s="186">
        <v>879.88</v>
      </c>
      <c r="I858" s="187"/>
      <c r="L858" s="182"/>
      <c r="M858" s="188"/>
      <c r="N858" s="189"/>
      <c r="O858" s="189"/>
      <c r="P858" s="189"/>
      <c r="Q858" s="189"/>
      <c r="R858" s="189"/>
      <c r="S858" s="189"/>
      <c r="T858" s="190"/>
      <c r="AT858" s="184" t="s">
        <v>191</v>
      </c>
      <c r="AU858" s="184" t="s">
        <v>84</v>
      </c>
      <c r="AV858" s="13" t="s">
        <v>84</v>
      </c>
      <c r="AW858" s="13" t="s">
        <v>28</v>
      </c>
      <c r="AX858" s="13" t="s">
        <v>72</v>
      </c>
      <c r="AY858" s="184" t="s">
        <v>182</v>
      </c>
    </row>
    <row r="859" ht="11" customFormat="1" s="14">
      <c r="B859" s="191"/>
      <c r="D859" s="183" t="s">
        <v>191</v>
      </c>
      <c r="E859" s="192" t="s">
        <v>1</v>
      </c>
      <c r="F859" s="193" t="s">
        <v>903</v>
      </c>
      <c r="H859" s="194">
        <v>879.88</v>
      </c>
      <c r="I859" s="195"/>
      <c r="L859" s="191"/>
      <c r="M859" s="196"/>
      <c r="N859" s="197"/>
      <c r="O859" s="197"/>
      <c r="P859" s="197"/>
      <c r="Q859" s="197"/>
      <c r="R859" s="197"/>
      <c r="S859" s="197"/>
      <c r="T859" s="198"/>
      <c r="AT859" s="192" t="s">
        <v>191</v>
      </c>
      <c r="AU859" s="192" t="s">
        <v>84</v>
      </c>
      <c r="AV859" s="14" t="s">
        <v>89</v>
      </c>
      <c r="AW859" s="14" t="s">
        <v>28</v>
      </c>
      <c r="AX859" s="14" t="s">
        <v>72</v>
      </c>
      <c r="AY859" s="192" t="s">
        <v>182</v>
      </c>
    </row>
    <row r="860" ht="11" customFormat="1" s="13">
      <c r="B860" s="182"/>
      <c r="D860" s="183" t="s">
        <v>191</v>
      </c>
      <c r="E860" s="184" t="s">
        <v>1</v>
      </c>
      <c r="F860" s="185" t="s">
        <v>1208</v>
      </c>
      <c r="H860" s="186">
        <v>879.8</v>
      </c>
      <c r="I860" s="187"/>
      <c r="L860" s="182"/>
      <c r="M860" s="188"/>
      <c r="N860" s="189"/>
      <c r="O860" s="189"/>
      <c r="P860" s="189"/>
      <c r="Q860" s="189"/>
      <c r="R860" s="189"/>
      <c r="S860" s="189"/>
      <c r="T860" s="190"/>
      <c r="AT860" s="184" t="s">
        <v>191</v>
      </c>
      <c r="AU860" s="184" t="s">
        <v>84</v>
      </c>
      <c r="AV860" s="13" t="s">
        <v>84</v>
      </c>
      <c r="AW860" s="13" t="s">
        <v>28</v>
      </c>
      <c r="AX860" s="13" t="s">
        <v>72</v>
      </c>
      <c r="AY860" s="184" t="s">
        <v>182</v>
      </c>
    </row>
    <row r="861" ht="11" customFormat="1" s="14">
      <c r="B861" s="191"/>
      <c r="D861" s="183" t="s">
        <v>191</v>
      </c>
      <c r="E861" s="192" t="s">
        <v>1</v>
      </c>
      <c r="F861" s="193" t="s">
        <v>547</v>
      </c>
      <c r="H861" s="194">
        <v>879.8</v>
      </c>
      <c r="I861" s="195"/>
      <c r="L861" s="191"/>
      <c r="M861" s="196"/>
      <c r="N861" s="197"/>
      <c r="O861" s="197"/>
      <c r="P861" s="197"/>
      <c r="Q861" s="197"/>
      <c r="R861" s="197"/>
      <c r="S861" s="197"/>
      <c r="T861" s="198"/>
      <c r="AT861" s="192" t="s">
        <v>191</v>
      </c>
      <c r="AU861" s="192" t="s">
        <v>84</v>
      </c>
      <c r="AV861" s="14" t="s">
        <v>89</v>
      </c>
      <c r="AW861" s="14" t="s">
        <v>28</v>
      </c>
      <c r="AX861" s="14" t="s">
        <v>72</v>
      </c>
      <c r="AY861" s="192" t="s">
        <v>182</v>
      </c>
    </row>
    <row r="862" ht="11" customFormat="1" s="13">
      <c r="B862" s="182"/>
      <c r="D862" s="183" t="s">
        <v>191</v>
      </c>
      <c r="E862" s="184" t="s">
        <v>1</v>
      </c>
      <c r="F862" s="185" t="s">
        <v>1209</v>
      </c>
      <c r="H862" s="186">
        <v>883.17</v>
      </c>
      <c r="I862" s="187"/>
      <c r="L862" s="182"/>
      <c r="M862" s="188"/>
      <c r="N862" s="189"/>
      <c r="O862" s="189"/>
      <c r="P862" s="189"/>
      <c r="Q862" s="189"/>
      <c r="R862" s="189"/>
      <c r="S862" s="189"/>
      <c r="T862" s="190"/>
      <c r="AT862" s="184" t="s">
        <v>191</v>
      </c>
      <c r="AU862" s="184" t="s">
        <v>84</v>
      </c>
      <c r="AV862" s="13" t="s">
        <v>84</v>
      </c>
      <c r="AW862" s="13" t="s">
        <v>28</v>
      </c>
      <c r="AX862" s="13" t="s">
        <v>72</v>
      </c>
      <c r="AY862" s="184" t="s">
        <v>182</v>
      </c>
    </row>
    <row r="863" ht="11" customFormat="1" s="14">
      <c r="B863" s="191"/>
      <c r="D863" s="183" t="s">
        <v>191</v>
      </c>
      <c r="E863" s="192" t="s">
        <v>1</v>
      </c>
      <c r="F863" s="193" t="s">
        <v>548</v>
      </c>
      <c r="H863" s="194">
        <v>883.17</v>
      </c>
      <c r="I863" s="195"/>
      <c r="L863" s="191"/>
      <c r="M863" s="196"/>
      <c r="N863" s="197"/>
      <c r="O863" s="197"/>
      <c r="P863" s="197"/>
      <c r="Q863" s="197"/>
      <c r="R863" s="197"/>
      <c r="S863" s="197"/>
      <c r="T863" s="198"/>
      <c r="AT863" s="192" t="s">
        <v>191</v>
      </c>
      <c r="AU863" s="192" t="s">
        <v>84</v>
      </c>
      <c r="AV863" s="14" t="s">
        <v>89</v>
      </c>
      <c r="AW863" s="14" t="s">
        <v>28</v>
      </c>
      <c r="AX863" s="14" t="s">
        <v>72</v>
      </c>
      <c r="AY863" s="192" t="s">
        <v>182</v>
      </c>
    </row>
    <row r="864" ht="11" customFormat="1" s="13">
      <c r="B864" s="182"/>
      <c r="D864" s="183" t="s">
        <v>191</v>
      </c>
      <c r="E864" s="184" t="s">
        <v>1</v>
      </c>
      <c r="F864" s="185" t="s">
        <v>1210</v>
      </c>
      <c r="H864" s="186">
        <v>976.12</v>
      </c>
      <c r="I864" s="187"/>
      <c r="L864" s="182"/>
      <c r="M864" s="188"/>
      <c r="N864" s="189"/>
      <c r="O864" s="189"/>
      <c r="P864" s="189"/>
      <c r="Q864" s="189"/>
      <c r="R864" s="189"/>
      <c r="S864" s="189"/>
      <c r="T864" s="190"/>
      <c r="AT864" s="184" t="s">
        <v>191</v>
      </c>
      <c r="AU864" s="184" t="s">
        <v>84</v>
      </c>
      <c r="AV864" s="13" t="s">
        <v>84</v>
      </c>
      <c r="AW864" s="13" t="s">
        <v>28</v>
      </c>
      <c r="AX864" s="13" t="s">
        <v>72</v>
      </c>
      <c r="AY864" s="184" t="s">
        <v>182</v>
      </c>
    </row>
    <row r="865" ht="11" customFormat="1" s="14">
      <c r="B865" s="191"/>
      <c r="D865" s="183" t="s">
        <v>191</v>
      </c>
      <c r="E865" s="192" t="s">
        <v>1</v>
      </c>
      <c r="F865" s="193" t="s">
        <v>1211</v>
      </c>
      <c r="H865" s="194">
        <v>976.12</v>
      </c>
      <c r="I865" s="195"/>
      <c r="L865" s="191"/>
      <c r="M865" s="196"/>
      <c r="N865" s="197"/>
      <c r="O865" s="197"/>
      <c r="P865" s="197"/>
      <c r="Q865" s="197"/>
      <c r="R865" s="197"/>
      <c r="S865" s="197"/>
      <c r="T865" s="198"/>
      <c r="AT865" s="192" t="s">
        <v>191</v>
      </c>
      <c r="AU865" s="192" t="s">
        <v>84</v>
      </c>
      <c r="AV865" s="14" t="s">
        <v>89</v>
      </c>
      <c r="AW865" s="14" t="s">
        <v>28</v>
      </c>
      <c r="AX865" s="14" t="s">
        <v>72</v>
      </c>
      <c r="AY865" s="192" t="s">
        <v>182</v>
      </c>
    </row>
    <row r="866" ht="11" customFormat="1" s="15">
      <c r="B866" s="199"/>
      <c r="D866" s="183" t="s">
        <v>191</v>
      </c>
      <c r="E866" s="200" t="s">
        <v>1</v>
      </c>
      <c r="F866" s="201" t="s">
        <v>251</v>
      </c>
      <c r="H866" s="202">
        <v>10837.630000000001</v>
      </c>
      <c r="I866" s="203"/>
      <c r="L866" s="199"/>
      <c r="M866" s="204"/>
      <c r="N866" s="205"/>
      <c r="O866" s="205"/>
      <c r="P866" s="205"/>
      <c r="Q866" s="205"/>
      <c r="R866" s="205"/>
      <c r="S866" s="205"/>
      <c r="T866" s="206"/>
      <c r="AT866" s="200" t="s">
        <v>191</v>
      </c>
      <c r="AU866" s="200" t="s">
        <v>84</v>
      </c>
      <c r="AV866" s="15" t="s">
        <v>189</v>
      </c>
      <c r="AW866" s="15" t="s">
        <v>28</v>
      </c>
      <c r="AX866" s="15" t="s">
        <v>79</v>
      </c>
      <c r="AY866" s="200" t="s">
        <v>182</v>
      </c>
    </row>
    <row r="867" customHeight="1" ht="25" customFormat="1" s="12">
      <c r="B867" s="154"/>
      <c r="D867" s="155" t="s">
        <v>71</v>
      </c>
      <c r="E867" s="156" t="s">
        <v>602</v>
      </c>
      <c r="F867" s="156" t="s">
        <v>603</v>
      </c>
      <c r="I867" s="157"/>
      <c r="J867" s="158">
        <f>BK867</f>
        <v>0</v>
      </c>
      <c r="L867" s="154"/>
      <c r="M867" s="159"/>
      <c r="N867" s="160"/>
      <c r="O867" s="160"/>
      <c r="P867" s="161">
        <f>P868+P919</f>
        <v>0</v>
      </c>
      <c r="Q867" s="160"/>
      <c r="R867" s="161">
        <f>R868+R919</f>
        <v>3.1219999999999998E-2</v>
      </c>
      <c r="S867" s="160"/>
      <c r="T867" s="162">
        <f>T868+T919</f>
        <v>0</v>
      </c>
      <c r="AR867" s="155" t="s">
        <v>89</v>
      </c>
      <c r="AT867" s="163" t="s">
        <v>71</v>
      </c>
      <c r="AU867" s="163" t="s">
        <v>72</v>
      </c>
      <c r="AY867" s="155" t="s">
        <v>182</v>
      </c>
      <c r="BK867" s="164">
        <f>BK868+BK919</f>
        <v>0</v>
      </c>
    </row>
    <row r="868" customHeight="1" ht="22" customFormat="1" s="12">
      <c r="B868" s="154"/>
      <c r="D868" s="155" t="s">
        <v>71</v>
      </c>
      <c r="E868" s="165" t="s">
        <v>604</v>
      </c>
      <c r="F868" s="165" t="s">
        <v>605</v>
      </c>
      <c r="I868" s="157"/>
      <c r="J868" s="166">
        <f>BK868</f>
        <v>0</v>
      </c>
      <c r="L868" s="154"/>
      <c r="M868" s="159"/>
      <c r="N868" s="160"/>
      <c r="O868" s="160"/>
      <c r="P868" s="161">
        <f>SUM(P869:P918)</f>
        <v>0</v>
      </c>
      <c r="Q868" s="160"/>
      <c r="R868" s="161">
        <f>SUM(R869:R918)</f>
        <v>3.1219999999999998E-2</v>
      </c>
      <c r="S868" s="160"/>
      <c r="T868" s="162">
        <f>SUM(T869:T918)</f>
        <v>0</v>
      </c>
      <c r="AR868" s="155" t="s">
        <v>89</v>
      </c>
      <c r="AT868" s="163" t="s">
        <v>71</v>
      </c>
      <c r="AU868" s="163" t="s">
        <v>79</v>
      </c>
      <c r="AY868" s="155" t="s">
        <v>182</v>
      </c>
      <c r="BK868" s="164">
        <f>SUM(BK869:BK918)</f>
        <v>0</v>
      </c>
    </row>
    <row r="869" customHeight="1" ht="16" customFormat="1" s="2">
      <c r="A869" s="33"/>
      <c r="B869" s="167"/>
      <c r="C869" s="168" t="s">
        <v>1212</v>
      </c>
      <c r="D869" s="168" t="s">
        <v>185</v>
      </c>
      <c r="E869" s="169" t="s">
        <v>1213</v>
      </c>
      <c r="F869" s="170" t="s">
        <v>1214</v>
      </c>
      <c r="G869" s="171" t="s">
        <v>609</v>
      </c>
      <c r="H869" s="172">
        <v>87.6</v>
      </c>
      <c r="I869" s="173"/>
      <c r="J869" s="172">
        <f>ROUND(I869*H869,3)</f>
        <v>0</v>
      </c>
      <c r="K869" s="174"/>
      <c r="L869" s="34"/>
      <c r="M869" s="175" t="s">
        <v>1</v>
      </c>
      <c r="N869" s="176" t="s">
        <v>38</v>
      </c>
      <c r="O869" s="59"/>
      <c r="P869" s="177">
        <f>O869*H869</f>
        <v>0</v>
      </c>
      <c r="Q869" s="177">
        <v>0</v>
      </c>
      <c r="R869" s="177">
        <f>Q869*H869</f>
        <v>0</v>
      </c>
      <c r="S869" s="177">
        <v>0</v>
      </c>
      <c r="T869" s="178">
        <f>S869*H869</f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79" t="s">
        <v>610</v>
      </c>
      <c r="AT869" s="179" t="s">
        <v>185</v>
      </c>
      <c r="AU869" s="179" t="s">
        <v>84</v>
      </c>
      <c r="AY869" s="18" t="s">
        <v>182</v>
      </c>
      <c r="BE869" s="180">
        <f>IF(N869="základná",J869,0)</f>
        <v>0</v>
      </c>
      <c r="BF869" s="180">
        <f>IF(N869="znížená",J869,0)</f>
        <v>0</v>
      </c>
      <c r="BG869" s="180">
        <f>IF(N869="zákl. prenesená",J869,0)</f>
        <v>0</v>
      </c>
      <c r="BH869" s="180">
        <f>IF(N869="zníž. prenesená",J869,0)</f>
        <v>0</v>
      </c>
      <c r="BI869" s="180">
        <f>IF(N869="nulová",J869,0)</f>
        <v>0</v>
      </c>
      <c r="BJ869" s="18" t="s">
        <v>84</v>
      </c>
      <c r="BK869" s="181">
        <f>ROUND(I869*H869,3)</f>
        <v>0</v>
      </c>
      <c r="BL869" s="18" t="s">
        <v>610</v>
      </c>
      <c r="BM869" s="179" t="s">
        <v>1215</v>
      </c>
    </row>
    <row r="870" ht="11" customFormat="1" s="13">
      <c r="B870" s="182"/>
      <c r="D870" s="183" t="s">
        <v>191</v>
      </c>
      <c r="E870" s="184" t="s">
        <v>1</v>
      </c>
      <c r="F870" s="185" t="s">
        <v>612</v>
      </c>
      <c r="H870" s="186">
        <v>29.2</v>
      </c>
      <c r="I870" s="187"/>
      <c r="L870" s="182"/>
      <c r="M870" s="188"/>
      <c r="N870" s="189"/>
      <c r="O870" s="189"/>
      <c r="P870" s="189"/>
      <c r="Q870" s="189"/>
      <c r="R870" s="189"/>
      <c r="S870" s="189"/>
      <c r="T870" s="190"/>
      <c r="AT870" s="184" t="s">
        <v>191</v>
      </c>
      <c r="AU870" s="184" t="s">
        <v>84</v>
      </c>
      <c r="AV870" s="13" t="s">
        <v>84</v>
      </c>
      <c r="AW870" s="13" t="s">
        <v>28</v>
      </c>
      <c r="AX870" s="13" t="s">
        <v>72</v>
      </c>
      <c r="AY870" s="184" t="s">
        <v>182</v>
      </c>
    </row>
    <row r="871" ht="11" customFormat="1" s="14">
      <c r="B871" s="191"/>
      <c r="D871" s="183" t="s">
        <v>191</v>
      </c>
      <c r="E871" s="192" t="s">
        <v>1</v>
      </c>
      <c r="F871" s="193" t="s">
        <v>1216</v>
      </c>
      <c r="H871" s="194">
        <v>29.2</v>
      </c>
      <c r="I871" s="195"/>
      <c r="L871" s="191"/>
      <c r="M871" s="196"/>
      <c r="N871" s="197"/>
      <c r="O871" s="197"/>
      <c r="P871" s="197"/>
      <c r="Q871" s="197"/>
      <c r="R871" s="197"/>
      <c r="S871" s="197"/>
      <c r="T871" s="198"/>
      <c r="AT871" s="192" t="s">
        <v>191</v>
      </c>
      <c r="AU871" s="192" t="s">
        <v>84</v>
      </c>
      <c r="AV871" s="14" t="s">
        <v>89</v>
      </c>
      <c r="AW871" s="14" t="s">
        <v>28</v>
      </c>
      <c r="AX871" s="14" t="s">
        <v>72</v>
      </c>
      <c r="AY871" s="192" t="s">
        <v>182</v>
      </c>
    </row>
    <row r="872" ht="11" customFormat="1" s="13">
      <c r="B872" s="182"/>
      <c r="D872" s="183" t="s">
        <v>191</v>
      </c>
      <c r="E872" s="184" t="s">
        <v>1</v>
      </c>
      <c r="F872" s="185" t="s">
        <v>612</v>
      </c>
      <c r="H872" s="186">
        <v>29.2</v>
      </c>
      <c r="I872" s="187"/>
      <c r="L872" s="182"/>
      <c r="M872" s="188"/>
      <c r="N872" s="189"/>
      <c r="O872" s="189"/>
      <c r="P872" s="189"/>
      <c r="Q872" s="189"/>
      <c r="R872" s="189"/>
      <c r="S872" s="189"/>
      <c r="T872" s="190"/>
      <c r="AT872" s="184" t="s">
        <v>191</v>
      </c>
      <c r="AU872" s="184" t="s">
        <v>84</v>
      </c>
      <c r="AV872" s="13" t="s">
        <v>84</v>
      </c>
      <c r="AW872" s="13" t="s">
        <v>28</v>
      </c>
      <c r="AX872" s="13" t="s">
        <v>72</v>
      </c>
      <c r="AY872" s="184" t="s">
        <v>182</v>
      </c>
    </row>
    <row r="873" ht="11" customFormat="1" s="14">
      <c r="B873" s="191"/>
      <c r="D873" s="183" t="s">
        <v>191</v>
      </c>
      <c r="E873" s="192" t="s">
        <v>1</v>
      </c>
      <c r="F873" s="193" t="s">
        <v>1217</v>
      </c>
      <c r="H873" s="194">
        <v>29.2</v>
      </c>
      <c r="I873" s="195"/>
      <c r="L873" s="191"/>
      <c r="M873" s="196"/>
      <c r="N873" s="197"/>
      <c r="O873" s="197"/>
      <c r="P873" s="197"/>
      <c r="Q873" s="197"/>
      <c r="R873" s="197"/>
      <c r="S873" s="197"/>
      <c r="T873" s="198"/>
      <c r="AT873" s="192" t="s">
        <v>191</v>
      </c>
      <c r="AU873" s="192" t="s">
        <v>84</v>
      </c>
      <c r="AV873" s="14" t="s">
        <v>89</v>
      </c>
      <c r="AW873" s="14" t="s">
        <v>28</v>
      </c>
      <c r="AX873" s="14" t="s">
        <v>72</v>
      </c>
      <c r="AY873" s="192" t="s">
        <v>182</v>
      </c>
    </row>
    <row r="874" ht="11" customFormat="1" s="13">
      <c r="B874" s="182"/>
      <c r="D874" s="183" t="s">
        <v>191</v>
      </c>
      <c r="E874" s="184" t="s">
        <v>1</v>
      </c>
      <c r="F874" s="185" t="s">
        <v>612</v>
      </c>
      <c r="H874" s="186">
        <v>29.2</v>
      </c>
      <c r="I874" s="187"/>
      <c r="L874" s="182"/>
      <c r="M874" s="188"/>
      <c r="N874" s="189"/>
      <c r="O874" s="189"/>
      <c r="P874" s="189"/>
      <c r="Q874" s="189"/>
      <c r="R874" s="189"/>
      <c r="S874" s="189"/>
      <c r="T874" s="190"/>
      <c r="AT874" s="184" t="s">
        <v>191</v>
      </c>
      <c r="AU874" s="184" t="s">
        <v>84</v>
      </c>
      <c r="AV874" s="13" t="s">
        <v>84</v>
      </c>
      <c r="AW874" s="13" t="s">
        <v>28</v>
      </c>
      <c r="AX874" s="13" t="s">
        <v>72</v>
      </c>
      <c r="AY874" s="184" t="s">
        <v>182</v>
      </c>
    </row>
    <row r="875" ht="11" customFormat="1" s="14">
      <c r="B875" s="191"/>
      <c r="D875" s="183" t="s">
        <v>191</v>
      </c>
      <c r="E875" s="192" t="s">
        <v>1</v>
      </c>
      <c r="F875" s="193" t="s">
        <v>1218</v>
      </c>
      <c r="H875" s="194">
        <v>29.2</v>
      </c>
      <c r="I875" s="195"/>
      <c r="L875" s="191"/>
      <c r="M875" s="196"/>
      <c r="N875" s="197"/>
      <c r="O875" s="197"/>
      <c r="P875" s="197"/>
      <c r="Q875" s="197"/>
      <c r="R875" s="197"/>
      <c r="S875" s="197"/>
      <c r="T875" s="198"/>
      <c r="AT875" s="192" t="s">
        <v>191</v>
      </c>
      <c r="AU875" s="192" t="s">
        <v>84</v>
      </c>
      <c r="AV875" s="14" t="s">
        <v>89</v>
      </c>
      <c r="AW875" s="14" t="s">
        <v>28</v>
      </c>
      <c r="AX875" s="14" t="s">
        <v>72</v>
      </c>
      <c r="AY875" s="192" t="s">
        <v>182</v>
      </c>
    </row>
    <row r="876" ht="11" customFormat="1" s="15">
      <c r="B876" s="199"/>
      <c r="D876" s="183" t="s">
        <v>191</v>
      </c>
      <c r="E876" s="200" t="s">
        <v>1</v>
      </c>
      <c r="F876" s="201" t="s">
        <v>251</v>
      </c>
      <c r="H876" s="202">
        <v>87.6</v>
      </c>
      <c r="I876" s="203"/>
      <c r="L876" s="199"/>
      <c r="M876" s="204"/>
      <c r="N876" s="205"/>
      <c r="O876" s="205"/>
      <c r="P876" s="205"/>
      <c r="Q876" s="205"/>
      <c r="R876" s="205"/>
      <c r="S876" s="205"/>
      <c r="T876" s="206"/>
      <c r="AT876" s="200" t="s">
        <v>191</v>
      </c>
      <c r="AU876" s="200" t="s">
        <v>84</v>
      </c>
      <c r="AV876" s="15" t="s">
        <v>189</v>
      </c>
      <c r="AW876" s="15" t="s">
        <v>28</v>
      </c>
      <c r="AX876" s="15" t="s">
        <v>79</v>
      </c>
      <c r="AY876" s="200" t="s">
        <v>182</v>
      </c>
    </row>
    <row r="877" customHeight="1" ht="21" customFormat="1" s="2">
      <c r="A877" s="33"/>
      <c r="B877" s="167"/>
      <c r="C877" s="168" t="s">
        <v>1219</v>
      </c>
      <c r="D877" s="168" t="s">
        <v>185</v>
      </c>
      <c r="E877" s="169" t="s">
        <v>1220</v>
      </c>
      <c r="F877" s="170" t="s">
        <v>1221</v>
      </c>
      <c r="G877" s="171" t="s">
        <v>327</v>
      </c>
      <c r="H877" s="172">
        <v>96</v>
      </c>
      <c r="I877" s="173"/>
      <c r="J877" s="172">
        <f>ROUND(I877*H877,3)</f>
        <v>0</v>
      </c>
      <c r="K877" s="174"/>
      <c r="L877" s="34"/>
      <c r="M877" s="175" t="s">
        <v>1</v>
      </c>
      <c r="N877" s="176" t="s">
        <v>38</v>
      </c>
      <c r="O877" s="59"/>
      <c r="P877" s="177">
        <f>O877*H877</f>
        <v>0</v>
      </c>
      <c r="Q877" s="177">
        <v>0</v>
      </c>
      <c r="R877" s="177">
        <f>Q877*H877</f>
        <v>0</v>
      </c>
      <c r="S877" s="177">
        <v>0</v>
      </c>
      <c r="T877" s="178">
        <f>S877*H877</f>
        <v>0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79" t="s">
        <v>610</v>
      </c>
      <c r="AT877" s="179" t="s">
        <v>185</v>
      </c>
      <c r="AU877" s="179" t="s">
        <v>84</v>
      </c>
      <c r="AY877" s="18" t="s">
        <v>182</v>
      </c>
      <c r="BE877" s="180">
        <f>IF(N877="základná",J877,0)</f>
        <v>0</v>
      </c>
      <c r="BF877" s="180">
        <f>IF(N877="znížená",J877,0)</f>
        <v>0</v>
      </c>
      <c r="BG877" s="180">
        <f>IF(N877="zákl. prenesená",J877,0)</f>
        <v>0</v>
      </c>
      <c r="BH877" s="180">
        <f>IF(N877="zníž. prenesená",J877,0)</f>
        <v>0</v>
      </c>
      <c r="BI877" s="180">
        <f>IF(N877="nulová",J877,0)</f>
        <v>0</v>
      </c>
      <c r="BJ877" s="18" t="s">
        <v>84</v>
      </c>
      <c r="BK877" s="181">
        <f>ROUND(I877*H877,3)</f>
        <v>0</v>
      </c>
      <c r="BL877" s="18" t="s">
        <v>610</v>
      </c>
      <c r="BM877" s="179" t="s">
        <v>1222</v>
      </c>
    </row>
    <row r="878" ht="11" customFormat="1" s="13">
      <c r="B878" s="182"/>
      <c r="D878" s="183" t="s">
        <v>191</v>
      </c>
      <c r="E878" s="184" t="s">
        <v>1</v>
      </c>
      <c r="F878" s="185" t="s">
        <v>620</v>
      </c>
      <c r="H878" s="186">
        <v>32</v>
      </c>
      <c r="I878" s="187"/>
      <c r="L878" s="182"/>
      <c r="M878" s="188"/>
      <c r="N878" s="189"/>
      <c r="O878" s="189"/>
      <c r="P878" s="189"/>
      <c r="Q878" s="189"/>
      <c r="R878" s="189"/>
      <c r="S878" s="189"/>
      <c r="T878" s="190"/>
      <c r="AT878" s="184" t="s">
        <v>191</v>
      </c>
      <c r="AU878" s="184" t="s">
        <v>84</v>
      </c>
      <c r="AV878" s="13" t="s">
        <v>84</v>
      </c>
      <c r="AW878" s="13" t="s">
        <v>28</v>
      </c>
      <c r="AX878" s="13" t="s">
        <v>72</v>
      </c>
      <c r="AY878" s="184" t="s">
        <v>182</v>
      </c>
    </row>
    <row r="879" ht="11" customFormat="1" s="14">
      <c r="B879" s="191"/>
      <c r="D879" s="183" t="s">
        <v>191</v>
      </c>
      <c r="E879" s="192" t="s">
        <v>1</v>
      </c>
      <c r="F879" s="193" t="s">
        <v>1223</v>
      </c>
      <c r="H879" s="194">
        <v>32</v>
      </c>
      <c r="I879" s="195"/>
      <c r="L879" s="191"/>
      <c r="M879" s="196"/>
      <c r="N879" s="197"/>
      <c r="O879" s="197"/>
      <c r="P879" s="197"/>
      <c r="Q879" s="197"/>
      <c r="R879" s="197"/>
      <c r="S879" s="197"/>
      <c r="T879" s="198"/>
      <c r="AT879" s="192" t="s">
        <v>191</v>
      </c>
      <c r="AU879" s="192" t="s">
        <v>84</v>
      </c>
      <c r="AV879" s="14" t="s">
        <v>89</v>
      </c>
      <c r="AW879" s="14" t="s">
        <v>28</v>
      </c>
      <c r="AX879" s="14" t="s">
        <v>72</v>
      </c>
      <c r="AY879" s="192" t="s">
        <v>182</v>
      </c>
    </row>
    <row r="880" ht="11" customFormat="1" s="13">
      <c r="B880" s="182"/>
      <c r="D880" s="183" t="s">
        <v>191</v>
      </c>
      <c r="E880" s="184" t="s">
        <v>1</v>
      </c>
      <c r="F880" s="185" t="s">
        <v>620</v>
      </c>
      <c r="H880" s="186">
        <v>32</v>
      </c>
      <c r="I880" s="187"/>
      <c r="L880" s="182"/>
      <c r="M880" s="188"/>
      <c r="N880" s="189"/>
      <c r="O880" s="189"/>
      <c r="P880" s="189"/>
      <c r="Q880" s="189"/>
      <c r="R880" s="189"/>
      <c r="S880" s="189"/>
      <c r="T880" s="190"/>
      <c r="AT880" s="184" t="s">
        <v>191</v>
      </c>
      <c r="AU880" s="184" t="s">
        <v>84</v>
      </c>
      <c r="AV880" s="13" t="s">
        <v>84</v>
      </c>
      <c r="AW880" s="13" t="s">
        <v>28</v>
      </c>
      <c r="AX880" s="13" t="s">
        <v>72</v>
      </c>
      <c r="AY880" s="184" t="s">
        <v>182</v>
      </c>
    </row>
    <row r="881" ht="11" customFormat="1" s="14">
      <c r="B881" s="191"/>
      <c r="D881" s="183" t="s">
        <v>191</v>
      </c>
      <c r="E881" s="192" t="s">
        <v>1</v>
      </c>
      <c r="F881" s="193" t="s">
        <v>1224</v>
      </c>
      <c r="H881" s="194">
        <v>32</v>
      </c>
      <c r="I881" s="195"/>
      <c r="L881" s="191"/>
      <c r="M881" s="196"/>
      <c r="N881" s="197"/>
      <c r="O881" s="197"/>
      <c r="P881" s="197"/>
      <c r="Q881" s="197"/>
      <c r="R881" s="197"/>
      <c r="S881" s="197"/>
      <c r="T881" s="198"/>
      <c r="AT881" s="192" t="s">
        <v>191</v>
      </c>
      <c r="AU881" s="192" t="s">
        <v>84</v>
      </c>
      <c r="AV881" s="14" t="s">
        <v>89</v>
      </c>
      <c r="AW881" s="14" t="s">
        <v>28</v>
      </c>
      <c r="AX881" s="14" t="s">
        <v>72</v>
      </c>
      <c r="AY881" s="192" t="s">
        <v>182</v>
      </c>
    </row>
    <row r="882" ht="11" customFormat="1" s="13">
      <c r="B882" s="182"/>
      <c r="D882" s="183" t="s">
        <v>191</v>
      </c>
      <c r="E882" s="184" t="s">
        <v>1</v>
      </c>
      <c r="F882" s="185" t="s">
        <v>620</v>
      </c>
      <c r="H882" s="186">
        <v>32</v>
      </c>
      <c r="I882" s="187"/>
      <c r="L882" s="182"/>
      <c r="M882" s="188"/>
      <c r="N882" s="189"/>
      <c r="O882" s="189"/>
      <c r="P882" s="189"/>
      <c r="Q882" s="189"/>
      <c r="R882" s="189"/>
      <c r="S882" s="189"/>
      <c r="T882" s="190"/>
      <c r="AT882" s="184" t="s">
        <v>191</v>
      </c>
      <c r="AU882" s="184" t="s">
        <v>84</v>
      </c>
      <c r="AV882" s="13" t="s">
        <v>84</v>
      </c>
      <c r="AW882" s="13" t="s">
        <v>28</v>
      </c>
      <c r="AX882" s="13" t="s">
        <v>72</v>
      </c>
      <c r="AY882" s="184" t="s">
        <v>182</v>
      </c>
    </row>
    <row r="883" ht="11" customFormat="1" s="14">
      <c r="B883" s="191"/>
      <c r="D883" s="183" t="s">
        <v>191</v>
      </c>
      <c r="E883" s="192" t="s">
        <v>1</v>
      </c>
      <c r="F883" s="193" t="s">
        <v>1225</v>
      </c>
      <c r="H883" s="194">
        <v>32</v>
      </c>
      <c r="I883" s="195"/>
      <c r="L883" s="191"/>
      <c r="M883" s="196"/>
      <c r="N883" s="197"/>
      <c r="O883" s="197"/>
      <c r="P883" s="197"/>
      <c r="Q883" s="197"/>
      <c r="R883" s="197"/>
      <c r="S883" s="197"/>
      <c r="T883" s="198"/>
      <c r="AT883" s="192" t="s">
        <v>191</v>
      </c>
      <c r="AU883" s="192" t="s">
        <v>84</v>
      </c>
      <c r="AV883" s="14" t="s">
        <v>89</v>
      </c>
      <c r="AW883" s="14" t="s">
        <v>28</v>
      </c>
      <c r="AX883" s="14" t="s">
        <v>72</v>
      </c>
      <c r="AY883" s="192" t="s">
        <v>182</v>
      </c>
    </row>
    <row r="884" ht="11" customFormat="1" s="15">
      <c r="B884" s="199"/>
      <c r="D884" s="183" t="s">
        <v>191</v>
      </c>
      <c r="E884" s="200" t="s">
        <v>1</v>
      </c>
      <c r="F884" s="201" t="s">
        <v>251</v>
      </c>
      <c r="H884" s="202">
        <v>96</v>
      </c>
      <c r="I884" s="203"/>
      <c r="L884" s="199"/>
      <c r="M884" s="204"/>
      <c r="N884" s="205"/>
      <c r="O884" s="205"/>
      <c r="P884" s="205"/>
      <c r="Q884" s="205"/>
      <c r="R884" s="205"/>
      <c r="S884" s="205"/>
      <c r="T884" s="206"/>
      <c r="AT884" s="200" t="s">
        <v>191</v>
      </c>
      <c r="AU884" s="200" t="s">
        <v>84</v>
      </c>
      <c r="AV884" s="15" t="s">
        <v>189</v>
      </c>
      <c r="AW884" s="15" t="s">
        <v>28</v>
      </c>
      <c r="AX884" s="15" t="s">
        <v>79</v>
      </c>
      <c r="AY884" s="200" t="s">
        <v>182</v>
      </c>
    </row>
    <row r="885" customHeight="1" ht="16" customFormat="1" s="2">
      <c r="A885" s="33"/>
      <c r="B885" s="167"/>
      <c r="C885" s="217" t="s">
        <v>1226</v>
      </c>
      <c r="D885" s="217" t="s">
        <v>602</v>
      </c>
      <c r="E885" s="218" t="s">
        <v>1227</v>
      </c>
      <c r="F885" s="219" t="s">
        <v>1228</v>
      </c>
      <c r="G885" s="220" t="s">
        <v>327</v>
      </c>
      <c r="H885" s="221">
        <v>64</v>
      </c>
      <c r="I885" s="222"/>
      <c r="J885" s="221">
        <f>ROUND(I885*H885,3)</f>
        <v>0</v>
      </c>
      <c r="K885" s="223"/>
      <c r="L885" s="224"/>
      <c r="M885" s="225" t="s">
        <v>1</v>
      </c>
      <c r="N885" s="226" t="s">
        <v>38</v>
      </c>
      <c r="O885" s="59"/>
      <c r="P885" s="177">
        <f>O885*H885</f>
        <v>0</v>
      </c>
      <c r="Q885" s="177">
        <v>0</v>
      </c>
      <c r="R885" s="177">
        <f>Q885*H885</f>
        <v>0</v>
      </c>
      <c r="S885" s="177">
        <v>0</v>
      </c>
      <c r="T885" s="178">
        <f>S885*H885</f>
        <v>0</v>
      </c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R885" s="179" t="s">
        <v>1229</v>
      </c>
      <c r="AT885" s="179" t="s">
        <v>602</v>
      </c>
      <c r="AU885" s="179" t="s">
        <v>84</v>
      </c>
      <c r="AY885" s="18" t="s">
        <v>182</v>
      </c>
      <c r="BE885" s="180">
        <f>IF(N885="základná",J885,0)</f>
        <v>0</v>
      </c>
      <c r="BF885" s="180">
        <f>IF(N885="znížená",J885,0)</f>
        <v>0</v>
      </c>
      <c r="BG885" s="180">
        <f>IF(N885="zákl. prenesená",J885,0)</f>
        <v>0</v>
      </c>
      <c r="BH885" s="180">
        <f>IF(N885="zníž. prenesená",J885,0)</f>
        <v>0</v>
      </c>
      <c r="BI885" s="180">
        <f>IF(N885="nulová",J885,0)</f>
        <v>0</v>
      </c>
      <c r="BJ885" s="18" t="s">
        <v>84</v>
      </c>
      <c r="BK885" s="181">
        <f>ROUND(I885*H885,3)</f>
        <v>0</v>
      </c>
      <c r="BL885" s="18" t="s">
        <v>610</v>
      </c>
      <c r="BM885" s="179" t="s">
        <v>1230</v>
      </c>
    </row>
    <row r="886" ht="11" customFormat="1" s="13">
      <c r="B886" s="182"/>
      <c r="D886" s="183" t="s">
        <v>191</v>
      </c>
      <c r="E886" s="184" t="s">
        <v>1</v>
      </c>
      <c r="F886" s="185" t="s">
        <v>620</v>
      </c>
      <c r="H886" s="186">
        <v>32</v>
      </c>
      <c r="I886" s="187"/>
      <c r="L886" s="182"/>
      <c r="M886" s="188"/>
      <c r="N886" s="189"/>
      <c r="O886" s="189"/>
      <c r="P886" s="189"/>
      <c r="Q886" s="189"/>
      <c r="R886" s="189"/>
      <c r="S886" s="189"/>
      <c r="T886" s="190"/>
      <c r="AT886" s="184" t="s">
        <v>191</v>
      </c>
      <c r="AU886" s="184" t="s">
        <v>84</v>
      </c>
      <c r="AV886" s="13" t="s">
        <v>84</v>
      </c>
      <c r="AW886" s="13" t="s">
        <v>28</v>
      </c>
      <c r="AX886" s="13" t="s">
        <v>72</v>
      </c>
      <c r="AY886" s="184" t="s">
        <v>182</v>
      </c>
    </row>
    <row r="887" ht="11" customFormat="1" s="14">
      <c r="B887" s="191"/>
      <c r="D887" s="183" t="s">
        <v>191</v>
      </c>
      <c r="E887" s="192" t="s">
        <v>1</v>
      </c>
      <c r="F887" s="193" t="s">
        <v>1223</v>
      </c>
      <c r="H887" s="194">
        <v>32</v>
      </c>
      <c r="I887" s="195"/>
      <c r="L887" s="191"/>
      <c r="M887" s="196"/>
      <c r="N887" s="197"/>
      <c r="O887" s="197"/>
      <c r="P887" s="197"/>
      <c r="Q887" s="197"/>
      <c r="R887" s="197"/>
      <c r="S887" s="197"/>
      <c r="T887" s="198"/>
      <c r="AT887" s="192" t="s">
        <v>191</v>
      </c>
      <c r="AU887" s="192" t="s">
        <v>84</v>
      </c>
      <c r="AV887" s="14" t="s">
        <v>89</v>
      </c>
      <c r="AW887" s="14" t="s">
        <v>28</v>
      </c>
      <c r="AX887" s="14" t="s">
        <v>72</v>
      </c>
      <c r="AY887" s="192" t="s">
        <v>182</v>
      </c>
    </row>
    <row r="888" ht="11" customFormat="1" s="13">
      <c r="B888" s="182"/>
      <c r="D888" s="183" t="s">
        <v>191</v>
      </c>
      <c r="E888" s="184" t="s">
        <v>1</v>
      </c>
      <c r="F888" s="185" t="s">
        <v>620</v>
      </c>
      <c r="H888" s="186">
        <v>32</v>
      </c>
      <c r="I888" s="187"/>
      <c r="L888" s="182"/>
      <c r="M888" s="188"/>
      <c r="N888" s="189"/>
      <c r="O888" s="189"/>
      <c r="P888" s="189"/>
      <c r="Q888" s="189"/>
      <c r="R888" s="189"/>
      <c r="S888" s="189"/>
      <c r="T888" s="190"/>
      <c r="AT888" s="184" t="s">
        <v>191</v>
      </c>
      <c r="AU888" s="184" t="s">
        <v>84</v>
      </c>
      <c r="AV888" s="13" t="s">
        <v>84</v>
      </c>
      <c r="AW888" s="13" t="s">
        <v>28</v>
      </c>
      <c r="AX888" s="13" t="s">
        <v>72</v>
      </c>
      <c r="AY888" s="184" t="s">
        <v>182</v>
      </c>
    </row>
    <row r="889" ht="11" customFormat="1" s="14">
      <c r="B889" s="191"/>
      <c r="D889" s="183" t="s">
        <v>191</v>
      </c>
      <c r="E889" s="192" t="s">
        <v>1</v>
      </c>
      <c r="F889" s="193" t="s">
        <v>1224</v>
      </c>
      <c r="H889" s="194">
        <v>32</v>
      </c>
      <c r="I889" s="195"/>
      <c r="L889" s="191"/>
      <c r="M889" s="196"/>
      <c r="N889" s="197"/>
      <c r="O889" s="197"/>
      <c r="P889" s="197"/>
      <c r="Q889" s="197"/>
      <c r="R889" s="197"/>
      <c r="S889" s="197"/>
      <c r="T889" s="198"/>
      <c r="AT889" s="192" t="s">
        <v>191</v>
      </c>
      <c r="AU889" s="192" t="s">
        <v>84</v>
      </c>
      <c r="AV889" s="14" t="s">
        <v>89</v>
      </c>
      <c r="AW889" s="14" t="s">
        <v>28</v>
      </c>
      <c r="AX889" s="14" t="s">
        <v>72</v>
      </c>
      <c r="AY889" s="192" t="s">
        <v>182</v>
      </c>
    </row>
    <row r="890" ht="11" customFormat="1" s="15">
      <c r="B890" s="199"/>
      <c r="D890" s="183" t="s">
        <v>191</v>
      </c>
      <c r="E890" s="200" t="s">
        <v>1</v>
      </c>
      <c r="F890" s="201" t="s">
        <v>251</v>
      </c>
      <c r="H890" s="202">
        <v>64</v>
      </c>
      <c r="I890" s="203"/>
      <c r="L890" s="199"/>
      <c r="M890" s="204"/>
      <c r="N890" s="205"/>
      <c r="O890" s="205"/>
      <c r="P890" s="205"/>
      <c r="Q890" s="205"/>
      <c r="R890" s="205"/>
      <c r="S890" s="205"/>
      <c r="T890" s="206"/>
      <c r="AT890" s="200" t="s">
        <v>191</v>
      </c>
      <c r="AU890" s="200" t="s">
        <v>84</v>
      </c>
      <c r="AV890" s="15" t="s">
        <v>189</v>
      </c>
      <c r="AW890" s="15" t="s">
        <v>28</v>
      </c>
      <c r="AX890" s="15" t="s">
        <v>79</v>
      </c>
      <c r="AY890" s="200" t="s">
        <v>182</v>
      </c>
    </row>
    <row r="891" customHeight="1" ht="16" customFormat="1" s="2">
      <c r="A891" s="33"/>
      <c r="B891" s="167"/>
      <c r="C891" s="168" t="s">
        <v>1231</v>
      </c>
      <c r="D891" s="168" t="s">
        <v>185</v>
      </c>
      <c r="E891" s="169" t="s">
        <v>1232</v>
      </c>
      <c r="F891" s="170" t="s">
        <v>1233</v>
      </c>
      <c r="G891" s="171" t="s">
        <v>327</v>
      </c>
      <c r="H891" s="172">
        <v>446</v>
      </c>
      <c r="I891" s="173"/>
      <c r="J891" s="172">
        <f>ROUND(I891*H891,3)</f>
        <v>0</v>
      </c>
      <c r="K891" s="174"/>
      <c r="L891" s="34"/>
      <c r="M891" s="175" t="s">
        <v>1</v>
      </c>
      <c r="N891" s="176" t="s">
        <v>38</v>
      </c>
      <c r="O891" s="59"/>
      <c r="P891" s="177">
        <f>O891*H891</f>
        <v>0</v>
      </c>
      <c r="Q891" s="177">
        <v>0</v>
      </c>
      <c r="R891" s="177">
        <f>Q891*H891</f>
        <v>0</v>
      </c>
      <c r="S891" s="177">
        <v>0</v>
      </c>
      <c r="T891" s="178">
        <f>S891*H891</f>
        <v>0</v>
      </c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R891" s="179" t="s">
        <v>610</v>
      </c>
      <c r="AT891" s="179" t="s">
        <v>185</v>
      </c>
      <c r="AU891" s="179" t="s">
        <v>84</v>
      </c>
      <c r="AY891" s="18" t="s">
        <v>182</v>
      </c>
      <c r="BE891" s="180">
        <f>IF(N891="základná",J891,0)</f>
        <v>0</v>
      </c>
      <c r="BF891" s="180">
        <f>IF(N891="znížená",J891,0)</f>
        <v>0</v>
      </c>
      <c r="BG891" s="180">
        <f>IF(N891="zákl. prenesená",J891,0)</f>
        <v>0</v>
      </c>
      <c r="BH891" s="180">
        <f>IF(N891="zníž. prenesená",J891,0)</f>
        <v>0</v>
      </c>
      <c r="BI891" s="180">
        <f>IF(N891="nulová",J891,0)</f>
        <v>0</v>
      </c>
      <c r="BJ891" s="18" t="s">
        <v>84</v>
      </c>
      <c r="BK891" s="181">
        <f>ROUND(I891*H891,3)</f>
        <v>0</v>
      </c>
      <c r="BL891" s="18" t="s">
        <v>610</v>
      </c>
      <c r="BM891" s="179" t="s">
        <v>1234</v>
      </c>
    </row>
    <row r="892" ht="11" customFormat="1" s="16">
      <c r="B892" s="207"/>
      <c r="D892" s="183" t="s">
        <v>191</v>
      </c>
      <c r="E892" s="208" t="s">
        <v>1</v>
      </c>
      <c r="F892" s="209" t="s">
        <v>627</v>
      </c>
      <c r="H892" s="208" t="s">
        <v>1</v>
      </c>
      <c r="I892" s="210"/>
      <c r="L892" s="207"/>
      <c r="M892" s="211"/>
      <c r="N892" s="212"/>
      <c r="O892" s="212"/>
      <c r="P892" s="212"/>
      <c r="Q892" s="212"/>
      <c r="R892" s="212"/>
      <c r="S892" s="212"/>
      <c r="T892" s="213"/>
      <c r="AT892" s="208" t="s">
        <v>191</v>
      </c>
      <c r="AU892" s="208" t="s">
        <v>84</v>
      </c>
      <c r="AV892" s="16" t="s">
        <v>79</v>
      </c>
      <c r="AW892" s="16" t="s">
        <v>28</v>
      </c>
      <c r="AX892" s="16" t="s">
        <v>72</v>
      </c>
      <c r="AY892" s="208" t="s">
        <v>182</v>
      </c>
    </row>
    <row r="893" ht="11" customFormat="1" s="13">
      <c r="B893" s="182"/>
      <c r="D893" s="183" t="s">
        <v>191</v>
      </c>
      <c r="E893" s="184" t="s">
        <v>1</v>
      </c>
      <c r="F893" s="185" t="s">
        <v>610</v>
      </c>
      <c r="H893" s="186">
        <v>64</v>
      </c>
      <c r="I893" s="187"/>
      <c r="L893" s="182"/>
      <c r="M893" s="188"/>
      <c r="N893" s="189"/>
      <c r="O893" s="189"/>
      <c r="P893" s="189"/>
      <c r="Q893" s="189"/>
      <c r="R893" s="189"/>
      <c r="S893" s="189"/>
      <c r="T893" s="190"/>
      <c r="AT893" s="184" t="s">
        <v>191</v>
      </c>
      <c r="AU893" s="184" t="s">
        <v>84</v>
      </c>
      <c r="AV893" s="13" t="s">
        <v>84</v>
      </c>
      <c r="AW893" s="13" t="s">
        <v>28</v>
      </c>
      <c r="AX893" s="13" t="s">
        <v>72</v>
      </c>
      <c r="AY893" s="184" t="s">
        <v>182</v>
      </c>
    </row>
    <row r="894" ht="11" customFormat="1" s="16">
      <c r="B894" s="207"/>
      <c r="D894" s="183" t="s">
        <v>191</v>
      </c>
      <c r="E894" s="208" t="s">
        <v>1</v>
      </c>
      <c r="F894" s="209" t="s">
        <v>628</v>
      </c>
      <c r="H894" s="208" t="s">
        <v>1</v>
      </c>
      <c r="I894" s="210"/>
      <c r="L894" s="207"/>
      <c r="M894" s="211"/>
      <c r="N894" s="212"/>
      <c r="O894" s="212"/>
      <c r="P894" s="212"/>
      <c r="Q894" s="212"/>
      <c r="R894" s="212"/>
      <c r="S894" s="212"/>
      <c r="T894" s="213"/>
      <c r="AT894" s="208" t="s">
        <v>191</v>
      </c>
      <c r="AU894" s="208" t="s">
        <v>84</v>
      </c>
      <c r="AV894" s="16" t="s">
        <v>79</v>
      </c>
      <c r="AW894" s="16" t="s">
        <v>28</v>
      </c>
      <c r="AX894" s="16" t="s">
        <v>72</v>
      </c>
      <c r="AY894" s="208" t="s">
        <v>182</v>
      </c>
    </row>
    <row r="895" ht="11" customFormat="1" s="13">
      <c r="B895" s="182"/>
      <c r="D895" s="183" t="s">
        <v>191</v>
      </c>
      <c r="E895" s="184" t="s">
        <v>1</v>
      </c>
      <c r="F895" s="185" t="s">
        <v>610</v>
      </c>
      <c r="H895" s="186">
        <v>64</v>
      </c>
      <c r="I895" s="187"/>
      <c r="L895" s="182"/>
      <c r="M895" s="188"/>
      <c r="N895" s="189"/>
      <c r="O895" s="189"/>
      <c r="P895" s="189"/>
      <c r="Q895" s="189"/>
      <c r="R895" s="189"/>
      <c r="S895" s="189"/>
      <c r="T895" s="190"/>
      <c r="AT895" s="184" t="s">
        <v>191</v>
      </c>
      <c r="AU895" s="184" t="s">
        <v>84</v>
      </c>
      <c r="AV895" s="13" t="s">
        <v>84</v>
      </c>
      <c r="AW895" s="13" t="s">
        <v>28</v>
      </c>
      <c r="AX895" s="13" t="s">
        <v>72</v>
      </c>
      <c r="AY895" s="184" t="s">
        <v>182</v>
      </c>
    </row>
    <row r="896" ht="11" customFormat="1" s="16">
      <c r="B896" s="207"/>
      <c r="D896" s="183" t="s">
        <v>191</v>
      </c>
      <c r="E896" s="208" t="s">
        <v>1</v>
      </c>
      <c r="F896" s="209" t="s">
        <v>629</v>
      </c>
      <c r="H896" s="208" t="s">
        <v>1</v>
      </c>
      <c r="I896" s="210"/>
      <c r="L896" s="207"/>
      <c r="M896" s="211"/>
      <c r="N896" s="212"/>
      <c r="O896" s="212"/>
      <c r="P896" s="212"/>
      <c r="Q896" s="212"/>
      <c r="R896" s="212"/>
      <c r="S896" s="212"/>
      <c r="T896" s="213"/>
      <c r="AT896" s="208" t="s">
        <v>191</v>
      </c>
      <c r="AU896" s="208" t="s">
        <v>84</v>
      </c>
      <c r="AV896" s="16" t="s">
        <v>79</v>
      </c>
      <c r="AW896" s="16" t="s">
        <v>28</v>
      </c>
      <c r="AX896" s="16" t="s">
        <v>72</v>
      </c>
      <c r="AY896" s="208" t="s">
        <v>182</v>
      </c>
    </row>
    <row r="897" ht="11" customFormat="1" s="13">
      <c r="B897" s="182"/>
      <c r="D897" s="183" t="s">
        <v>191</v>
      </c>
      <c r="E897" s="184" t="s">
        <v>1</v>
      </c>
      <c r="F897" s="185" t="s">
        <v>610</v>
      </c>
      <c r="H897" s="186">
        <v>64</v>
      </c>
      <c r="I897" s="187"/>
      <c r="L897" s="182"/>
      <c r="M897" s="188"/>
      <c r="N897" s="189"/>
      <c r="O897" s="189"/>
      <c r="P897" s="189"/>
      <c r="Q897" s="189"/>
      <c r="R897" s="189"/>
      <c r="S897" s="189"/>
      <c r="T897" s="190"/>
      <c r="AT897" s="184" t="s">
        <v>191</v>
      </c>
      <c r="AU897" s="184" t="s">
        <v>84</v>
      </c>
      <c r="AV897" s="13" t="s">
        <v>84</v>
      </c>
      <c r="AW897" s="13" t="s">
        <v>28</v>
      </c>
      <c r="AX897" s="13" t="s">
        <v>72</v>
      </c>
      <c r="AY897" s="184" t="s">
        <v>182</v>
      </c>
    </row>
    <row r="898" ht="11" customFormat="1" s="16">
      <c r="B898" s="207"/>
      <c r="D898" s="183" t="s">
        <v>191</v>
      </c>
      <c r="E898" s="208" t="s">
        <v>1</v>
      </c>
      <c r="F898" s="209" t="s">
        <v>630</v>
      </c>
      <c r="H898" s="208" t="s">
        <v>1</v>
      </c>
      <c r="I898" s="210"/>
      <c r="L898" s="207"/>
      <c r="M898" s="211"/>
      <c r="N898" s="212"/>
      <c r="O898" s="212"/>
      <c r="P898" s="212"/>
      <c r="Q898" s="212"/>
      <c r="R898" s="212"/>
      <c r="S898" s="212"/>
      <c r="T898" s="213"/>
      <c r="AT898" s="208" t="s">
        <v>191</v>
      </c>
      <c r="AU898" s="208" t="s">
        <v>84</v>
      </c>
      <c r="AV898" s="16" t="s">
        <v>79</v>
      </c>
      <c r="AW898" s="16" t="s">
        <v>28</v>
      </c>
      <c r="AX898" s="16" t="s">
        <v>72</v>
      </c>
      <c r="AY898" s="208" t="s">
        <v>182</v>
      </c>
    </row>
    <row r="899" ht="11" customFormat="1" s="13">
      <c r="B899" s="182"/>
      <c r="D899" s="183" t="s">
        <v>191</v>
      </c>
      <c r="E899" s="184" t="s">
        <v>1</v>
      </c>
      <c r="F899" s="185" t="s">
        <v>620</v>
      </c>
      <c r="H899" s="186">
        <v>32</v>
      </c>
      <c r="I899" s="187"/>
      <c r="L899" s="182"/>
      <c r="M899" s="188"/>
      <c r="N899" s="189"/>
      <c r="O899" s="189"/>
      <c r="P899" s="189"/>
      <c r="Q899" s="189"/>
      <c r="R899" s="189"/>
      <c r="S899" s="189"/>
      <c r="T899" s="190"/>
      <c r="AT899" s="184" t="s">
        <v>191</v>
      </c>
      <c r="AU899" s="184" t="s">
        <v>84</v>
      </c>
      <c r="AV899" s="13" t="s">
        <v>84</v>
      </c>
      <c r="AW899" s="13" t="s">
        <v>28</v>
      </c>
      <c r="AX899" s="13" t="s">
        <v>72</v>
      </c>
      <c r="AY899" s="184" t="s">
        <v>182</v>
      </c>
    </row>
    <row r="900" ht="11" customFormat="1" s="16">
      <c r="B900" s="207"/>
      <c r="D900" s="183" t="s">
        <v>191</v>
      </c>
      <c r="E900" s="208" t="s">
        <v>1</v>
      </c>
      <c r="F900" s="209" t="s">
        <v>631</v>
      </c>
      <c r="H900" s="208" t="s">
        <v>1</v>
      </c>
      <c r="I900" s="210"/>
      <c r="L900" s="207"/>
      <c r="M900" s="211"/>
      <c r="N900" s="212"/>
      <c r="O900" s="212"/>
      <c r="P900" s="212"/>
      <c r="Q900" s="212"/>
      <c r="R900" s="212"/>
      <c r="S900" s="212"/>
      <c r="T900" s="213"/>
      <c r="AT900" s="208" t="s">
        <v>191</v>
      </c>
      <c r="AU900" s="208" t="s">
        <v>84</v>
      </c>
      <c r="AV900" s="16" t="s">
        <v>79</v>
      </c>
      <c r="AW900" s="16" t="s">
        <v>28</v>
      </c>
      <c r="AX900" s="16" t="s">
        <v>72</v>
      </c>
      <c r="AY900" s="208" t="s">
        <v>182</v>
      </c>
    </row>
    <row r="901" ht="11" customFormat="1" s="13">
      <c r="B901" s="182"/>
      <c r="D901" s="183" t="s">
        <v>191</v>
      </c>
      <c r="E901" s="184" t="s">
        <v>1</v>
      </c>
      <c r="F901" s="185" t="s">
        <v>620</v>
      </c>
      <c r="H901" s="186">
        <v>32</v>
      </c>
      <c r="I901" s="187"/>
      <c r="L901" s="182"/>
      <c r="M901" s="188"/>
      <c r="N901" s="189"/>
      <c r="O901" s="189"/>
      <c r="P901" s="189"/>
      <c r="Q901" s="189"/>
      <c r="R901" s="189"/>
      <c r="S901" s="189"/>
      <c r="T901" s="190"/>
      <c r="AT901" s="184" t="s">
        <v>191</v>
      </c>
      <c r="AU901" s="184" t="s">
        <v>84</v>
      </c>
      <c r="AV901" s="13" t="s">
        <v>84</v>
      </c>
      <c r="AW901" s="13" t="s">
        <v>28</v>
      </c>
      <c r="AX901" s="13" t="s">
        <v>72</v>
      </c>
      <c r="AY901" s="184" t="s">
        <v>182</v>
      </c>
    </row>
    <row r="902" ht="11" customFormat="1" s="16">
      <c r="B902" s="207"/>
      <c r="D902" s="183" t="s">
        <v>191</v>
      </c>
      <c r="E902" s="208" t="s">
        <v>1</v>
      </c>
      <c r="F902" s="209" t="s">
        <v>632</v>
      </c>
      <c r="H902" s="208" t="s">
        <v>1</v>
      </c>
      <c r="I902" s="210"/>
      <c r="L902" s="207"/>
      <c r="M902" s="211"/>
      <c r="N902" s="212"/>
      <c r="O902" s="212"/>
      <c r="P902" s="212"/>
      <c r="Q902" s="212"/>
      <c r="R902" s="212"/>
      <c r="S902" s="212"/>
      <c r="T902" s="213"/>
      <c r="AT902" s="208" t="s">
        <v>191</v>
      </c>
      <c r="AU902" s="208" t="s">
        <v>84</v>
      </c>
      <c r="AV902" s="16" t="s">
        <v>79</v>
      </c>
      <c r="AW902" s="16" t="s">
        <v>28</v>
      </c>
      <c r="AX902" s="16" t="s">
        <v>72</v>
      </c>
      <c r="AY902" s="208" t="s">
        <v>182</v>
      </c>
    </row>
    <row r="903" ht="11" customFormat="1" s="13">
      <c r="B903" s="182"/>
      <c r="D903" s="183" t="s">
        <v>191</v>
      </c>
      <c r="E903" s="184" t="s">
        <v>1</v>
      </c>
      <c r="F903" s="185" t="s">
        <v>620</v>
      </c>
      <c r="H903" s="186">
        <v>32</v>
      </c>
      <c r="I903" s="187"/>
      <c r="L903" s="182"/>
      <c r="M903" s="188"/>
      <c r="N903" s="189"/>
      <c r="O903" s="189"/>
      <c r="P903" s="189"/>
      <c r="Q903" s="189"/>
      <c r="R903" s="189"/>
      <c r="S903" s="189"/>
      <c r="T903" s="190"/>
      <c r="AT903" s="184" t="s">
        <v>191</v>
      </c>
      <c r="AU903" s="184" t="s">
        <v>84</v>
      </c>
      <c r="AV903" s="13" t="s">
        <v>84</v>
      </c>
      <c r="AW903" s="13" t="s">
        <v>28</v>
      </c>
      <c r="AX903" s="13" t="s">
        <v>72</v>
      </c>
      <c r="AY903" s="184" t="s">
        <v>182</v>
      </c>
    </row>
    <row r="904" ht="11" customFormat="1" s="16">
      <c r="B904" s="207"/>
      <c r="D904" s="183" t="s">
        <v>191</v>
      </c>
      <c r="E904" s="208" t="s">
        <v>1</v>
      </c>
      <c r="F904" s="209" t="s">
        <v>633</v>
      </c>
      <c r="H904" s="208" t="s">
        <v>1</v>
      </c>
      <c r="I904" s="210"/>
      <c r="L904" s="207"/>
      <c r="M904" s="211"/>
      <c r="N904" s="212"/>
      <c r="O904" s="212"/>
      <c r="P904" s="212"/>
      <c r="Q904" s="212"/>
      <c r="R904" s="212"/>
      <c r="S904" s="212"/>
      <c r="T904" s="213"/>
      <c r="AT904" s="208" t="s">
        <v>191</v>
      </c>
      <c r="AU904" s="208" t="s">
        <v>84</v>
      </c>
      <c r="AV904" s="16" t="s">
        <v>79</v>
      </c>
      <c r="AW904" s="16" t="s">
        <v>28</v>
      </c>
      <c r="AX904" s="16" t="s">
        <v>72</v>
      </c>
      <c r="AY904" s="208" t="s">
        <v>182</v>
      </c>
    </row>
    <row r="905" ht="11" customFormat="1" s="13">
      <c r="B905" s="182"/>
      <c r="D905" s="183" t="s">
        <v>191</v>
      </c>
      <c r="E905" s="184" t="s">
        <v>1</v>
      </c>
      <c r="F905" s="185" t="s">
        <v>620</v>
      </c>
      <c r="H905" s="186">
        <v>32</v>
      </c>
      <c r="I905" s="187"/>
      <c r="L905" s="182"/>
      <c r="M905" s="188"/>
      <c r="N905" s="189"/>
      <c r="O905" s="189"/>
      <c r="P905" s="189"/>
      <c r="Q905" s="189"/>
      <c r="R905" s="189"/>
      <c r="S905" s="189"/>
      <c r="T905" s="190"/>
      <c r="AT905" s="184" t="s">
        <v>191</v>
      </c>
      <c r="AU905" s="184" t="s">
        <v>84</v>
      </c>
      <c r="AV905" s="13" t="s">
        <v>84</v>
      </c>
      <c r="AW905" s="13" t="s">
        <v>28</v>
      </c>
      <c r="AX905" s="13" t="s">
        <v>72</v>
      </c>
      <c r="AY905" s="184" t="s">
        <v>182</v>
      </c>
    </row>
    <row r="906" ht="11" customFormat="1" s="16">
      <c r="B906" s="207"/>
      <c r="D906" s="183" t="s">
        <v>191</v>
      </c>
      <c r="E906" s="208" t="s">
        <v>1</v>
      </c>
      <c r="F906" s="209" t="s">
        <v>634</v>
      </c>
      <c r="H906" s="208" t="s">
        <v>1</v>
      </c>
      <c r="I906" s="210"/>
      <c r="L906" s="207"/>
      <c r="M906" s="211"/>
      <c r="N906" s="212"/>
      <c r="O906" s="212"/>
      <c r="P906" s="212"/>
      <c r="Q906" s="212"/>
      <c r="R906" s="212"/>
      <c r="S906" s="212"/>
      <c r="T906" s="213"/>
      <c r="AT906" s="208" t="s">
        <v>191</v>
      </c>
      <c r="AU906" s="208" t="s">
        <v>84</v>
      </c>
      <c r="AV906" s="16" t="s">
        <v>79</v>
      </c>
      <c r="AW906" s="16" t="s">
        <v>28</v>
      </c>
      <c r="AX906" s="16" t="s">
        <v>72</v>
      </c>
      <c r="AY906" s="208" t="s">
        <v>182</v>
      </c>
    </row>
    <row r="907" ht="11" customFormat="1" s="13">
      <c r="B907" s="182"/>
      <c r="D907" s="183" t="s">
        <v>191</v>
      </c>
      <c r="E907" s="184" t="s">
        <v>1</v>
      </c>
      <c r="F907" s="185" t="s">
        <v>620</v>
      </c>
      <c r="H907" s="186">
        <v>32</v>
      </c>
      <c r="I907" s="187"/>
      <c r="L907" s="182"/>
      <c r="M907" s="188"/>
      <c r="N907" s="189"/>
      <c r="O907" s="189"/>
      <c r="P907" s="189"/>
      <c r="Q907" s="189"/>
      <c r="R907" s="189"/>
      <c r="S907" s="189"/>
      <c r="T907" s="190"/>
      <c r="AT907" s="184" t="s">
        <v>191</v>
      </c>
      <c r="AU907" s="184" t="s">
        <v>84</v>
      </c>
      <c r="AV907" s="13" t="s">
        <v>84</v>
      </c>
      <c r="AW907" s="13" t="s">
        <v>28</v>
      </c>
      <c r="AX907" s="13" t="s">
        <v>72</v>
      </c>
      <c r="AY907" s="184" t="s">
        <v>182</v>
      </c>
    </row>
    <row r="908" ht="11" customFormat="1" s="16">
      <c r="B908" s="207"/>
      <c r="D908" s="183" t="s">
        <v>191</v>
      </c>
      <c r="E908" s="208" t="s">
        <v>1</v>
      </c>
      <c r="F908" s="209" t="s">
        <v>635</v>
      </c>
      <c r="H908" s="208" t="s">
        <v>1</v>
      </c>
      <c r="I908" s="210"/>
      <c r="L908" s="207"/>
      <c r="M908" s="211"/>
      <c r="N908" s="212"/>
      <c r="O908" s="212"/>
      <c r="P908" s="212"/>
      <c r="Q908" s="212"/>
      <c r="R908" s="212"/>
      <c r="S908" s="212"/>
      <c r="T908" s="213"/>
      <c r="AT908" s="208" t="s">
        <v>191</v>
      </c>
      <c r="AU908" s="208" t="s">
        <v>84</v>
      </c>
      <c r="AV908" s="16" t="s">
        <v>79</v>
      </c>
      <c r="AW908" s="16" t="s">
        <v>28</v>
      </c>
      <c r="AX908" s="16" t="s">
        <v>72</v>
      </c>
      <c r="AY908" s="208" t="s">
        <v>182</v>
      </c>
    </row>
    <row r="909" ht="11" customFormat="1" s="13">
      <c r="B909" s="182"/>
      <c r="D909" s="183" t="s">
        <v>191</v>
      </c>
      <c r="E909" s="184" t="s">
        <v>1</v>
      </c>
      <c r="F909" s="185" t="s">
        <v>620</v>
      </c>
      <c r="H909" s="186">
        <v>32</v>
      </c>
      <c r="I909" s="187"/>
      <c r="L909" s="182"/>
      <c r="M909" s="188"/>
      <c r="N909" s="189"/>
      <c r="O909" s="189"/>
      <c r="P909" s="189"/>
      <c r="Q909" s="189"/>
      <c r="R909" s="189"/>
      <c r="S909" s="189"/>
      <c r="T909" s="190"/>
      <c r="AT909" s="184" t="s">
        <v>191</v>
      </c>
      <c r="AU909" s="184" t="s">
        <v>84</v>
      </c>
      <c r="AV909" s="13" t="s">
        <v>84</v>
      </c>
      <c r="AW909" s="13" t="s">
        <v>28</v>
      </c>
      <c r="AX909" s="13" t="s">
        <v>72</v>
      </c>
      <c r="AY909" s="184" t="s">
        <v>182</v>
      </c>
    </row>
    <row r="910" ht="11" customFormat="1" s="16">
      <c r="B910" s="207"/>
      <c r="D910" s="183" t="s">
        <v>191</v>
      </c>
      <c r="E910" s="208" t="s">
        <v>1</v>
      </c>
      <c r="F910" s="209" t="s">
        <v>636</v>
      </c>
      <c r="H910" s="208" t="s">
        <v>1</v>
      </c>
      <c r="I910" s="210"/>
      <c r="L910" s="207"/>
      <c r="M910" s="211"/>
      <c r="N910" s="212"/>
      <c r="O910" s="212"/>
      <c r="P910" s="212"/>
      <c r="Q910" s="212"/>
      <c r="R910" s="212"/>
      <c r="S910" s="212"/>
      <c r="T910" s="213"/>
      <c r="AT910" s="208" t="s">
        <v>191</v>
      </c>
      <c r="AU910" s="208" t="s">
        <v>84</v>
      </c>
      <c r="AV910" s="16" t="s">
        <v>79</v>
      </c>
      <c r="AW910" s="16" t="s">
        <v>28</v>
      </c>
      <c r="AX910" s="16" t="s">
        <v>72</v>
      </c>
      <c r="AY910" s="208" t="s">
        <v>182</v>
      </c>
    </row>
    <row r="911" ht="11" customFormat="1" s="13">
      <c r="B911" s="182"/>
      <c r="D911" s="183" t="s">
        <v>191</v>
      </c>
      <c r="E911" s="184" t="s">
        <v>1</v>
      </c>
      <c r="F911" s="185" t="s">
        <v>620</v>
      </c>
      <c r="H911" s="186">
        <v>32</v>
      </c>
      <c r="I911" s="187"/>
      <c r="L911" s="182"/>
      <c r="M911" s="188"/>
      <c r="N911" s="189"/>
      <c r="O911" s="189"/>
      <c r="P911" s="189"/>
      <c r="Q911" s="189"/>
      <c r="R911" s="189"/>
      <c r="S911" s="189"/>
      <c r="T911" s="190"/>
      <c r="AT911" s="184" t="s">
        <v>191</v>
      </c>
      <c r="AU911" s="184" t="s">
        <v>84</v>
      </c>
      <c r="AV911" s="13" t="s">
        <v>84</v>
      </c>
      <c r="AW911" s="13" t="s">
        <v>28</v>
      </c>
      <c r="AX911" s="13" t="s">
        <v>72</v>
      </c>
      <c r="AY911" s="184" t="s">
        <v>182</v>
      </c>
    </row>
    <row r="912" ht="11" customFormat="1" s="16">
      <c r="B912" s="207"/>
      <c r="D912" s="183" t="s">
        <v>191</v>
      </c>
      <c r="E912" s="208" t="s">
        <v>1</v>
      </c>
      <c r="F912" s="209" t="s">
        <v>637</v>
      </c>
      <c r="H912" s="208" t="s">
        <v>1</v>
      </c>
      <c r="I912" s="210"/>
      <c r="L912" s="207"/>
      <c r="M912" s="211"/>
      <c r="N912" s="212"/>
      <c r="O912" s="212"/>
      <c r="P912" s="212"/>
      <c r="Q912" s="212"/>
      <c r="R912" s="212"/>
      <c r="S912" s="212"/>
      <c r="T912" s="213"/>
      <c r="AT912" s="208" t="s">
        <v>191</v>
      </c>
      <c r="AU912" s="208" t="s">
        <v>84</v>
      </c>
      <c r="AV912" s="16" t="s">
        <v>79</v>
      </c>
      <c r="AW912" s="16" t="s">
        <v>28</v>
      </c>
      <c r="AX912" s="16" t="s">
        <v>72</v>
      </c>
      <c r="AY912" s="208" t="s">
        <v>182</v>
      </c>
    </row>
    <row r="913" ht="11" customFormat="1" s="13">
      <c r="B913" s="182"/>
      <c r="D913" s="183" t="s">
        <v>191</v>
      </c>
      <c r="E913" s="184" t="s">
        <v>1</v>
      </c>
      <c r="F913" s="185" t="s">
        <v>623</v>
      </c>
      <c r="H913" s="186">
        <v>30</v>
      </c>
      <c r="I913" s="187"/>
      <c r="L913" s="182"/>
      <c r="M913" s="188"/>
      <c r="N913" s="189"/>
      <c r="O913" s="189"/>
      <c r="P913" s="189"/>
      <c r="Q913" s="189"/>
      <c r="R913" s="189"/>
      <c r="S913" s="189"/>
      <c r="T913" s="190"/>
      <c r="AT913" s="184" t="s">
        <v>191</v>
      </c>
      <c r="AU913" s="184" t="s">
        <v>84</v>
      </c>
      <c r="AV913" s="13" t="s">
        <v>84</v>
      </c>
      <c r="AW913" s="13" t="s">
        <v>28</v>
      </c>
      <c r="AX913" s="13" t="s">
        <v>72</v>
      </c>
      <c r="AY913" s="184" t="s">
        <v>182</v>
      </c>
    </row>
    <row r="914" ht="11" customFormat="1" s="14">
      <c r="B914" s="191"/>
      <c r="D914" s="183" t="s">
        <v>191</v>
      </c>
      <c r="E914" s="192" t="s">
        <v>1</v>
      </c>
      <c r="F914" s="193" t="s">
        <v>250</v>
      </c>
      <c r="H914" s="194">
        <v>446</v>
      </c>
      <c r="I914" s="195"/>
      <c r="L914" s="191"/>
      <c r="M914" s="196"/>
      <c r="N914" s="197"/>
      <c r="O914" s="197"/>
      <c r="P914" s="197"/>
      <c r="Q914" s="197"/>
      <c r="R914" s="197"/>
      <c r="S914" s="197"/>
      <c r="T914" s="198"/>
      <c r="AT914" s="192" t="s">
        <v>191</v>
      </c>
      <c r="AU914" s="192" t="s">
        <v>84</v>
      </c>
      <c r="AV914" s="14" t="s">
        <v>89</v>
      </c>
      <c r="AW914" s="14" t="s">
        <v>28</v>
      </c>
      <c r="AX914" s="14" t="s">
        <v>72</v>
      </c>
      <c r="AY914" s="192" t="s">
        <v>182</v>
      </c>
    </row>
    <row r="915" ht="11" customFormat="1" s="15">
      <c r="B915" s="199"/>
      <c r="D915" s="183" t="s">
        <v>191</v>
      </c>
      <c r="E915" s="200" t="s">
        <v>1</v>
      </c>
      <c r="F915" s="201" t="s">
        <v>251</v>
      </c>
      <c r="H915" s="202">
        <v>446</v>
      </c>
      <c r="I915" s="203"/>
      <c r="L915" s="199"/>
      <c r="M915" s="204"/>
      <c r="N915" s="205"/>
      <c r="O915" s="205"/>
      <c r="P915" s="205"/>
      <c r="Q915" s="205"/>
      <c r="R915" s="205"/>
      <c r="S915" s="205"/>
      <c r="T915" s="206"/>
      <c r="AT915" s="200" t="s">
        <v>191</v>
      </c>
      <c r="AU915" s="200" t="s">
        <v>84</v>
      </c>
      <c r="AV915" s="15" t="s">
        <v>189</v>
      </c>
      <c r="AW915" s="15" t="s">
        <v>28</v>
      </c>
      <c r="AX915" s="15" t="s">
        <v>79</v>
      </c>
      <c r="AY915" s="200" t="s">
        <v>182</v>
      </c>
    </row>
    <row r="916" customHeight="1" ht="21" customFormat="1" s="2">
      <c r="A916" s="33"/>
      <c r="B916" s="167"/>
      <c r="C916" s="168" t="s">
        <v>1235</v>
      </c>
      <c r="D916" s="168" t="s">
        <v>185</v>
      </c>
      <c r="E916" s="169" t="s">
        <v>1236</v>
      </c>
      <c r="F916" s="170" t="s">
        <v>1237</v>
      </c>
      <c r="G916" s="171" t="s">
        <v>609</v>
      </c>
      <c r="H916" s="172">
        <v>223</v>
      </c>
      <c r="I916" s="173"/>
      <c r="J916" s="172">
        <f>ROUND(I916*H916,3)</f>
        <v>0</v>
      </c>
      <c r="K916" s="174"/>
      <c r="L916" s="34"/>
      <c r="M916" s="175" t="s">
        <v>1</v>
      </c>
      <c r="N916" s="176" t="s">
        <v>38</v>
      </c>
      <c r="O916" s="59"/>
      <c r="P916" s="177">
        <f>O916*H916</f>
        <v>0</v>
      </c>
      <c r="Q916" s="177">
        <v>0</v>
      </c>
      <c r="R916" s="177">
        <f>Q916*H916</f>
        <v>0</v>
      </c>
      <c r="S916" s="177">
        <v>0</v>
      </c>
      <c r="T916" s="178">
        <f>S916*H916</f>
        <v>0</v>
      </c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R916" s="179" t="s">
        <v>610</v>
      </c>
      <c r="AT916" s="179" t="s">
        <v>185</v>
      </c>
      <c r="AU916" s="179" t="s">
        <v>84</v>
      </c>
      <c r="AY916" s="18" t="s">
        <v>182</v>
      </c>
      <c r="BE916" s="180">
        <f>IF(N916="základná",J916,0)</f>
        <v>0</v>
      </c>
      <c r="BF916" s="180">
        <f>IF(N916="znížená",J916,0)</f>
        <v>0</v>
      </c>
      <c r="BG916" s="180">
        <f>IF(N916="zákl. prenesená",J916,0)</f>
        <v>0</v>
      </c>
      <c r="BH916" s="180">
        <f>IF(N916="zníž. prenesená",J916,0)</f>
        <v>0</v>
      </c>
      <c r="BI916" s="180">
        <f>IF(N916="nulová",J916,0)</f>
        <v>0</v>
      </c>
      <c r="BJ916" s="18" t="s">
        <v>84</v>
      </c>
      <c r="BK916" s="181">
        <f>ROUND(I916*H916,3)</f>
        <v>0</v>
      </c>
      <c r="BL916" s="18" t="s">
        <v>610</v>
      </c>
      <c r="BM916" s="179" t="s">
        <v>1238</v>
      </c>
    </row>
    <row r="917" ht="11" customFormat="1" s="13">
      <c r="B917" s="182"/>
      <c r="D917" s="183" t="s">
        <v>191</v>
      </c>
      <c r="E917" s="184" t="s">
        <v>1</v>
      </c>
      <c r="F917" s="185" t="s">
        <v>1239</v>
      </c>
      <c r="H917" s="186">
        <v>223</v>
      </c>
      <c r="I917" s="187"/>
      <c r="L917" s="182"/>
      <c r="M917" s="188"/>
      <c r="N917" s="189"/>
      <c r="O917" s="189"/>
      <c r="P917" s="189"/>
      <c r="Q917" s="189"/>
      <c r="R917" s="189"/>
      <c r="S917" s="189"/>
      <c r="T917" s="190"/>
      <c r="AT917" s="184" t="s">
        <v>191</v>
      </c>
      <c r="AU917" s="184" t="s">
        <v>84</v>
      </c>
      <c r="AV917" s="13" t="s">
        <v>84</v>
      </c>
      <c r="AW917" s="13" t="s">
        <v>28</v>
      </c>
      <c r="AX917" s="13" t="s">
        <v>79</v>
      </c>
      <c r="AY917" s="184" t="s">
        <v>182</v>
      </c>
    </row>
    <row r="918" customHeight="1" ht="16" customFormat="1" s="2">
      <c r="A918" s="33"/>
      <c r="B918" s="167"/>
      <c r="C918" s="217" t="s">
        <v>1240</v>
      </c>
      <c r="D918" s="217" t="s">
        <v>602</v>
      </c>
      <c r="E918" s="218" t="s">
        <v>1241</v>
      </c>
      <c r="F918" s="219" t="s">
        <v>1242</v>
      </c>
      <c r="G918" s="220" t="s">
        <v>609</v>
      </c>
      <c r="H918" s="221">
        <v>223</v>
      </c>
      <c r="I918" s="222"/>
      <c r="J918" s="221">
        <f>ROUND(I918*H918,3)</f>
        <v>0</v>
      </c>
      <c r="K918" s="223"/>
      <c r="L918" s="224"/>
      <c r="M918" s="225" t="s">
        <v>1</v>
      </c>
      <c r="N918" s="226" t="s">
        <v>38</v>
      </c>
      <c r="O918" s="59"/>
      <c r="P918" s="177">
        <f>O918*H918</f>
        <v>0</v>
      </c>
      <c r="Q918" s="177">
        <v>1.4E-4</v>
      </c>
      <c r="R918" s="177">
        <f>Q918*H918</f>
        <v>3.1219999999999998E-2</v>
      </c>
      <c r="S918" s="177">
        <v>0</v>
      </c>
      <c r="T918" s="178">
        <f>S918*H918</f>
        <v>0</v>
      </c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R918" s="179" t="s">
        <v>1243</v>
      </c>
      <c r="AT918" s="179" t="s">
        <v>602</v>
      </c>
      <c r="AU918" s="179" t="s">
        <v>84</v>
      </c>
      <c r="AY918" s="18" t="s">
        <v>182</v>
      </c>
      <c r="BE918" s="180">
        <f>IF(N918="základná",J918,0)</f>
        <v>0</v>
      </c>
      <c r="BF918" s="180">
        <f>IF(N918="znížená",J918,0)</f>
        <v>0</v>
      </c>
      <c r="BG918" s="180">
        <f>IF(N918="zákl. prenesená",J918,0)</f>
        <v>0</v>
      </c>
      <c r="BH918" s="180">
        <f>IF(N918="zníž. prenesená",J918,0)</f>
        <v>0</v>
      </c>
      <c r="BI918" s="180">
        <f>IF(N918="nulová",J918,0)</f>
        <v>0</v>
      </c>
      <c r="BJ918" s="18" t="s">
        <v>84</v>
      </c>
      <c r="BK918" s="181">
        <f>ROUND(I918*H918,3)</f>
        <v>0</v>
      </c>
      <c r="BL918" s="18" t="s">
        <v>1243</v>
      </c>
      <c r="BM918" s="179" t="s">
        <v>1244</v>
      </c>
    </row>
    <row r="919" customHeight="1" ht="22" customFormat="1" s="12">
      <c r="B919" s="154"/>
      <c r="D919" s="155" t="s">
        <v>71</v>
      </c>
      <c r="E919" s="165" t="s">
        <v>1245</v>
      </c>
      <c r="F919" s="165" t="s">
        <v>1246</v>
      </c>
      <c r="I919" s="157"/>
      <c r="J919" s="166">
        <f>BK919</f>
        <v>0</v>
      </c>
      <c r="L919" s="154"/>
      <c r="M919" s="159"/>
      <c r="N919" s="160"/>
      <c r="O919" s="160"/>
      <c r="P919" s="161">
        <f>SUM(P920:P927)</f>
        <v>0</v>
      </c>
      <c r="Q919" s="160"/>
      <c r="R919" s="161">
        <f>SUM(R920:R927)</f>
        <v>0</v>
      </c>
      <c r="S919" s="160"/>
      <c r="T919" s="162">
        <f>SUM(T920:T927)</f>
        <v>0</v>
      </c>
      <c r="AR919" s="155" t="s">
        <v>89</v>
      </c>
      <c r="AT919" s="163" t="s">
        <v>71</v>
      </c>
      <c r="AU919" s="163" t="s">
        <v>79</v>
      </c>
      <c r="AY919" s="155" t="s">
        <v>182</v>
      </c>
      <c r="BK919" s="164">
        <f>SUM(BK920:BK927)</f>
        <v>0</v>
      </c>
    </row>
    <row r="920" customHeight="1" ht="16" customFormat="1" s="2">
      <c r="A920" s="33"/>
      <c r="B920" s="167"/>
      <c r="C920" s="168" t="s">
        <v>1247</v>
      </c>
      <c r="D920" s="168" t="s">
        <v>185</v>
      </c>
      <c r="E920" s="169" t="s">
        <v>1248</v>
      </c>
      <c r="F920" s="170" t="s">
        <v>1249</v>
      </c>
      <c r="G920" s="171" t="s">
        <v>609</v>
      </c>
      <c r="H920" s="172">
        <v>87.6</v>
      </c>
      <c r="I920" s="173"/>
      <c r="J920" s="172">
        <f>ROUND(I920*H920,3)</f>
        <v>0</v>
      </c>
      <c r="K920" s="174"/>
      <c r="L920" s="34"/>
      <c r="M920" s="175" t="s">
        <v>1</v>
      </c>
      <c r="N920" s="176" t="s">
        <v>38</v>
      </c>
      <c r="O920" s="59"/>
      <c r="P920" s="177">
        <f>O920*H920</f>
        <v>0</v>
      </c>
      <c r="Q920" s="177">
        <v>0</v>
      </c>
      <c r="R920" s="177">
        <f>Q920*H920</f>
        <v>0</v>
      </c>
      <c r="S920" s="177">
        <v>0</v>
      </c>
      <c r="T920" s="178">
        <f>S920*H920</f>
        <v>0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79" t="s">
        <v>610</v>
      </c>
      <c r="AT920" s="179" t="s">
        <v>185</v>
      </c>
      <c r="AU920" s="179" t="s">
        <v>84</v>
      </c>
      <c r="AY920" s="18" t="s">
        <v>182</v>
      </c>
      <c r="BE920" s="180">
        <f>IF(N920="základná",J920,0)</f>
        <v>0</v>
      </c>
      <c r="BF920" s="180">
        <f>IF(N920="znížená",J920,0)</f>
        <v>0</v>
      </c>
      <c r="BG920" s="180">
        <f>IF(N920="zákl. prenesená",J920,0)</f>
        <v>0</v>
      </c>
      <c r="BH920" s="180">
        <f>IF(N920="zníž. prenesená",J920,0)</f>
        <v>0</v>
      </c>
      <c r="BI920" s="180">
        <f>IF(N920="nulová",J920,0)</f>
        <v>0</v>
      </c>
      <c r="BJ920" s="18" t="s">
        <v>84</v>
      </c>
      <c r="BK920" s="181">
        <f>ROUND(I920*H920,3)</f>
        <v>0</v>
      </c>
      <c r="BL920" s="18" t="s">
        <v>610</v>
      </c>
      <c r="BM920" s="179" t="s">
        <v>1250</v>
      </c>
    </row>
    <row r="921" ht="11" customFormat="1" s="13">
      <c r="B921" s="182"/>
      <c r="D921" s="183" t="s">
        <v>191</v>
      </c>
      <c r="E921" s="184" t="s">
        <v>1</v>
      </c>
      <c r="F921" s="185" t="s">
        <v>612</v>
      </c>
      <c r="H921" s="186">
        <v>29.2</v>
      </c>
      <c r="I921" s="187"/>
      <c r="L921" s="182"/>
      <c r="M921" s="188"/>
      <c r="N921" s="189"/>
      <c r="O921" s="189"/>
      <c r="P921" s="189"/>
      <c r="Q921" s="189"/>
      <c r="R921" s="189"/>
      <c r="S921" s="189"/>
      <c r="T921" s="190"/>
      <c r="AT921" s="184" t="s">
        <v>191</v>
      </c>
      <c r="AU921" s="184" t="s">
        <v>84</v>
      </c>
      <c r="AV921" s="13" t="s">
        <v>84</v>
      </c>
      <c r="AW921" s="13" t="s">
        <v>28</v>
      </c>
      <c r="AX921" s="13" t="s">
        <v>72</v>
      </c>
      <c r="AY921" s="184" t="s">
        <v>182</v>
      </c>
    </row>
    <row r="922" ht="11" customFormat="1" s="14">
      <c r="B922" s="191"/>
      <c r="D922" s="183" t="s">
        <v>191</v>
      </c>
      <c r="E922" s="192" t="s">
        <v>1</v>
      </c>
      <c r="F922" s="193" t="s">
        <v>1216</v>
      </c>
      <c r="H922" s="194">
        <v>29.2</v>
      </c>
      <c r="I922" s="195"/>
      <c r="L922" s="191"/>
      <c r="M922" s="196"/>
      <c r="N922" s="197"/>
      <c r="O922" s="197"/>
      <c r="P922" s="197"/>
      <c r="Q922" s="197"/>
      <c r="R922" s="197"/>
      <c r="S922" s="197"/>
      <c r="T922" s="198"/>
      <c r="AT922" s="192" t="s">
        <v>191</v>
      </c>
      <c r="AU922" s="192" t="s">
        <v>84</v>
      </c>
      <c r="AV922" s="14" t="s">
        <v>89</v>
      </c>
      <c r="AW922" s="14" t="s">
        <v>28</v>
      </c>
      <c r="AX922" s="14" t="s">
        <v>72</v>
      </c>
      <c r="AY922" s="192" t="s">
        <v>182</v>
      </c>
    </row>
    <row r="923" ht="11" customFormat="1" s="13">
      <c r="B923" s="182"/>
      <c r="D923" s="183" t="s">
        <v>191</v>
      </c>
      <c r="E923" s="184" t="s">
        <v>1</v>
      </c>
      <c r="F923" s="185" t="s">
        <v>612</v>
      </c>
      <c r="H923" s="186">
        <v>29.2</v>
      </c>
      <c r="I923" s="187"/>
      <c r="L923" s="182"/>
      <c r="M923" s="188"/>
      <c r="N923" s="189"/>
      <c r="O923" s="189"/>
      <c r="P923" s="189"/>
      <c r="Q923" s="189"/>
      <c r="R923" s="189"/>
      <c r="S923" s="189"/>
      <c r="T923" s="190"/>
      <c r="AT923" s="184" t="s">
        <v>191</v>
      </c>
      <c r="AU923" s="184" t="s">
        <v>84</v>
      </c>
      <c r="AV923" s="13" t="s">
        <v>84</v>
      </c>
      <c r="AW923" s="13" t="s">
        <v>28</v>
      </c>
      <c r="AX923" s="13" t="s">
        <v>72</v>
      </c>
      <c r="AY923" s="184" t="s">
        <v>182</v>
      </c>
    </row>
    <row r="924" ht="11" customFormat="1" s="14">
      <c r="B924" s="191"/>
      <c r="D924" s="183" t="s">
        <v>191</v>
      </c>
      <c r="E924" s="192" t="s">
        <v>1</v>
      </c>
      <c r="F924" s="193" t="s">
        <v>1217</v>
      </c>
      <c r="H924" s="194">
        <v>29.2</v>
      </c>
      <c r="I924" s="195"/>
      <c r="L924" s="191"/>
      <c r="M924" s="196"/>
      <c r="N924" s="197"/>
      <c r="O924" s="197"/>
      <c r="P924" s="197"/>
      <c r="Q924" s="197"/>
      <c r="R924" s="197"/>
      <c r="S924" s="197"/>
      <c r="T924" s="198"/>
      <c r="AT924" s="192" t="s">
        <v>191</v>
      </c>
      <c r="AU924" s="192" t="s">
        <v>84</v>
      </c>
      <c r="AV924" s="14" t="s">
        <v>89</v>
      </c>
      <c r="AW924" s="14" t="s">
        <v>28</v>
      </c>
      <c r="AX924" s="14" t="s">
        <v>72</v>
      </c>
      <c r="AY924" s="192" t="s">
        <v>182</v>
      </c>
    </row>
    <row r="925" ht="11" customFormat="1" s="13">
      <c r="B925" s="182"/>
      <c r="D925" s="183" t="s">
        <v>191</v>
      </c>
      <c r="E925" s="184" t="s">
        <v>1</v>
      </c>
      <c r="F925" s="185" t="s">
        <v>612</v>
      </c>
      <c r="H925" s="186">
        <v>29.2</v>
      </c>
      <c r="I925" s="187"/>
      <c r="L925" s="182"/>
      <c r="M925" s="188"/>
      <c r="N925" s="189"/>
      <c r="O925" s="189"/>
      <c r="P925" s="189"/>
      <c r="Q925" s="189"/>
      <c r="R925" s="189"/>
      <c r="S925" s="189"/>
      <c r="T925" s="190"/>
      <c r="AT925" s="184" t="s">
        <v>191</v>
      </c>
      <c r="AU925" s="184" t="s">
        <v>84</v>
      </c>
      <c r="AV925" s="13" t="s">
        <v>84</v>
      </c>
      <c r="AW925" s="13" t="s">
        <v>28</v>
      </c>
      <c r="AX925" s="13" t="s">
        <v>72</v>
      </c>
      <c r="AY925" s="184" t="s">
        <v>182</v>
      </c>
    </row>
    <row r="926" ht="11" customFormat="1" s="14">
      <c r="B926" s="191"/>
      <c r="D926" s="183" t="s">
        <v>191</v>
      </c>
      <c r="E926" s="192" t="s">
        <v>1</v>
      </c>
      <c r="F926" s="193" t="s">
        <v>1218</v>
      </c>
      <c r="H926" s="194">
        <v>29.2</v>
      </c>
      <c r="I926" s="195"/>
      <c r="L926" s="191"/>
      <c r="M926" s="196"/>
      <c r="N926" s="197"/>
      <c r="O926" s="197"/>
      <c r="P926" s="197"/>
      <c r="Q926" s="197"/>
      <c r="R926" s="197"/>
      <c r="S926" s="197"/>
      <c r="T926" s="198"/>
      <c r="AT926" s="192" t="s">
        <v>191</v>
      </c>
      <c r="AU926" s="192" t="s">
        <v>84</v>
      </c>
      <c r="AV926" s="14" t="s">
        <v>89</v>
      </c>
      <c r="AW926" s="14" t="s">
        <v>28</v>
      </c>
      <c r="AX926" s="14" t="s">
        <v>72</v>
      </c>
      <c r="AY926" s="192" t="s">
        <v>182</v>
      </c>
    </row>
    <row r="927" ht="11" customFormat="1" s="15">
      <c r="B927" s="199"/>
      <c r="D927" s="183" t="s">
        <v>191</v>
      </c>
      <c r="E927" s="200" t="s">
        <v>1</v>
      </c>
      <c r="F927" s="201" t="s">
        <v>251</v>
      </c>
      <c r="H927" s="202">
        <v>87.6</v>
      </c>
      <c r="I927" s="203"/>
      <c r="L927" s="199"/>
      <c r="M927" s="214"/>
      <c r="N927" s="215"/>
      <c r="O927" s="215"/>
      <c r="P927" s="215"/>
      <c r="Q927" s="215"/>
      <c r="R927" s="215"/>
      <c r="S927" s="215"/>
      <c r="T927" s="216"/>
      <c r="AT927" s="200" t="s">
        <v>191</v>
      </c>
      <c r="AU927" s="200" t="s">
        <v>84</v>
      </c>
      <c r="AV927" s="15" t="s">
        <v>189</v>
      </c>
      <c r="AW927" s="15" t="s">
        <v>28</v>
      </c>
      <c r="AX927" s="15" t="s">
        <v>79</v>
      </c>
      <c r="AY927" s="200" t="s">
        <v>182</v>
      </c>
    </row>
    <row r="928" customHeight="1" ht="6" customFormat="1" s="2">
      <c r="A928" s="33"/>
      <c r="B928" s="48"/>
      <c r="C928" s="49"/>
      <c r="D928" s="49"/>
      <c r="E928" s="49"/>
      <c r="F928" s="49"/>
      <c r="G928" s="49"/>
      <c r="H928" s="49"/>
      <c r="I928" s="126"/>
      <c r="J928" s="49"/>
      <c r="K928" s="49"/>
      <c r="L928" s="34"/>
      <c r="M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</row>
  </sheetData>
  <autoFilter ref="C143:K927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30:H130"/>
    <mergeCell ref="E132:H132"/>
    <mergeCell ref="E134:H134"/>
    <mergeCell ref="E136:H13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0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97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147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1251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1252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ROUND(J130,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ROUND((SUM(BE130:BE219)),  2)</f>
        <v>0</v>
      </c>
      <c r="G37" s="33"/>
      <c r="H37" s="33"/>
      <c r="I37" s="113">
        <v>0.2</v>
      </c>
      <c r="J37" s="112">
        <f>ROUND(((SUM(BE130:BE219))*I37),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ROUND((SUM(BF130:BF219)),  2)</f>
        <v>0</v>
      </c>
      <c r="G38" s="33"/>
      <c r="H38" s="33"/>
      <c r="I38" s="113">
        <v>0.2</v>
      </c>
      <c r="J38" s="112">
        <f>ROUND(((SUM(BF130:BF219))*I38),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ROUND((SUM(BG130:BG219)),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ROUND((SUM(BH130:BH219)),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ROUND((SUM(BI130:BI219)),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147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1251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E.1.2.A - Búracie práce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J130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157</v>
      </c>
      <c r="E101" s="134"/>
      <c r="F101" s="134"/>
      <c r="G101" s="134"/>
      <c r="H101" s="134"/>
      <c r="I101" s="135"/>
      <c r="J101" s="136">
        <f>J131</f>
        <v>0</v>
      </c>
      <c r="L101" s="132"/>
    </row>
    <row r="102" customHeight="1" ht="19" customFormat="1" s="10">
      <c r="B102" s="137"/>
      <c r="D102" s="138" t="s">
        <v>158</v>
      </c>
      <c r="E102" s="139"/>
      <c r="F102" s="139"/>
      <c r="G102" s="139"/>
      <c r="H102" s="139"/>
      <c r="I102" s="140"/>
      <c r="J102" s="141">
        <f>J132</f>
        <v>0</v>
      </c>
      <c r="L102" s="137"/>
    </row>
    <row r="103" customHeight="1" ht="24" customFormat="1" s="9">
      <c r="B103" s="132"/>
      <c r="D103" s="133" t="s">
        <v>159</v>
      </c>
      <c r="E103" s="134"/>
      <c r="F103" s="134"/>
      <c r="G103" s="134"/>
      <c r="H103" s="134"/>
      <c r="I103" s="135"/>
      <c r="J103" s="136">
        <f>J204</f>
        <v>0</v>
      </c>
      <c r="L103" s="132"/>
    </row>
    <row r="104" customHeight="1" ht="19" customFormat="1" s="10">
      <c r="B104" s="137"/>
      <c r="D104" s="138" t="s">
        <v>1253</v>
      </c>
      <c r="E104" s="139"/>
      <c r="F104" s="139"/>
      <c r="G104" s="139"/>
      <c r="H104" s="139"/>
      <c r="I104" s="140"/>
      <c r="J104" s="141">
        <f>J205</f>
        <v>0</v>
      </c>
      <c r="L104" s="137"/>
    </row>
    <row r="105" customHeight="1" ht="19" customFormat="1" s="10">
      <c r="B105" s="137"/>
      <c r="D105" s="138" t="s">
        <v>162</v>
      </c>
      <c r="E105" s="139"/>
      <c r="F105" s="139"/>
      <c r="G105" s="139"/>
      <c r="H105" s="139"/>
      <c r="I105" s="140"/>
      <c r="J105" s="141">
        <f>J210</f>
        <v>0</v>
      </c>
      <c r="L105" s="137"/>
    </row>
    <row r="106" customHeight="1" ht="19" customFormat="1" s="10">
      <c r="B106" s="137"/>
      <c r="D106" s="138" t="s">
        <v>163</v>
      </c>
      <c r="E106" s="139"/>
      <c r="F106" s="139"/>
      <c r="G106" s="139"/>
      <c r="H106" s="139"/>
      <c r="I106" s="140"/>
      <c r="J106" s="141">
        <f>J215</f>
        <v>0</v>
      </c>
      <c r="L106" s="137"/>
    </row>
    <row r="107" customHeight="1" ht="21" customFormat="1" s="2">
      <c r="A107" s="33"/>
      <c r="B107" s="34"/>
      <c r="C107" s="33"/>
      <c r="D107" s="33"/>
      <c r="E107" s="33"/>
      <c r="F107" s="33"/>
      <c r="G107" s="33"/>
      <c r="H107" s="33"/>
      <c r="I107" s="10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customHeight="1" ht="6" customFormat="1" s="2">
      <c r="A108" s="33"/>
      <c r="B108" s="48"/>
      <c r="C108" s="49"/>
      <c r="D108" s="49"/>
      <c r="E108" s="49"/>
      <c r="F108" s="49"/>
      <c r="G108" s="49"/>
      <c r="H108" s="49"/>
      <c r="I108" s="126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customHeight="1" ht="6" customFormat="1" s="2">
      <c r="A112" s="33"/>
      <c r="B112" s="50"/>
      <c r="C112" s="51"/>
      <c r="D112" s="51"/>
      <c r="E112" s="51"/>
      <c r="F112" s="51"/>
      <c r="G112" s="51"/>
      <c r="H112" s="51"/>
      <c r="I112" s="127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24" customFormat="1" s="2">
      <c r="A113" s="33"/>
      <c r="B113" s="34"/>
      <c r="C113" s="22" t="s">
        <v>168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6" customFormat="1" s="2">
      <c r="A114" s="33"/>
      <c r="B114" s="34"/>
      <c r="C114" s="33"/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2">
      <c r="A115" s="33"/>
      <c r="B115" s="34"/>
      <c r="C115" s="28" t="s">
        <v>14</v>
      </c>
      <c r="D115" s="33"/>
      <c r="E115" s="33"/>
      <c r="F115" s="33"/>
      <c r="G115" s="33"/>
      <c r="H115" s="33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23" customFormat="1" s="2">
      <c r="A116" s="33"/>
      <c r="B116" s="34"/>
      <c r="C116" s="33"/>
      <c r="D116" s="33"/>
      <c r="E116" s="282" t="str">
        <f>E7</f>
        <v>Výmena vnútorných rozvodov ZTI (voda, kanál) - II. sekcia a stavebné úpravy soc. zariadení – IV. sekcia </v>
      </c>
      <c r="F116" s="283"/>
      <c r="G116" s="283"/>
      <c r="H116" s="28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12" customFormat="1" s="1">
      <c r="B117" s="21"/>
      <c r="C117" s="28" t="s">
        <v>146</v>
      </c>
      <c r="I117" s="99"/>
      <c r="L117" s="21"/>
    </row>
    <row r="118" customHeight="1" ht="16" customFormat="1" s="1">
      <c r="B118" s="21"/>
      <c r="E118" s="282" t="s">
        <v>147</v>
      </c>
      <c r="F118" s="266"/>
      <c r="G118" s="266"/>
      <c r="H118" s="266"/>
      <c r="I118" s="99"/>
      <c r="L118" s="21"/>
    </row>
    <row r="119" customHeight="1" ht="12" customFormat="1" s="1">
      <c r="B119" s="21"/>
      <c r="C119" s="28" t="s">
        <v>148</v>
      </c>
      <c r="I119" s="99"/>
      <c r="L119" s="21"/>
    </row>
    <row r="120" customHeight="1" ht="16" customFormat="1" s="2">
      <c r="A120" s="33"/>
      <c r="B120" s="34"/>
      <c r="C120" s="33"/>
      <c r="D120" s="33"/>
      <c r="E120" s="284" t="s">
        <v>1251</v>
      </c>
      <c r="F120" s="285"/>
      <c r="G120" s="285"/>
      <c r="H120" s="285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12" customFormat="1" s="2">
      <c r="A121" s="33"/>
      <c r="B121" s="34"/>
      <c r="C121" s="28" t="s">
        <v>150</v>
      </c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6" customFormat="1" s="2">
      <c r="A122" s="33"/>
      <c r="B122" s="34"/>
      <c r="C122" s="33"/>
      <c r="D122" s="33"/>
      <c r="E122" s="238" t="str">
        <f>E13</f>
        <v>E.1.2.A - Búracie práce</v>
      </c>
      <c r="F122" s="285"/>
      <c r="G122" s="285"/>
      <c r="H122" s="285"/>
      <c r="I122" s="10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6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12" customFormat="1" s="2">
      <c r="A124" s="33"/>
      <c r="B124" s="34"/>
      <c r="C124" s="28" t="s">
        <v>17</v>
      </c>
      <c r="D124" s="33"/>
      <c r="E124" s="33"/>
      <c r="F124" s="26">
        <f>F16</f>
      </c>
      <c r="G124" s="33"/>
      <c r="H124" s="33"/>
      <c r="I124" s="104" t="s">
        <v>19</v>
      </c>
      <c r="J124" s="56">
        <f>IF(J16="","",J16)</f>
        <v>43950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Height="1" ht="6" customFormat="1" s="2">
      <c r="A125" s="33"/>
      <c r="B125" s="34"/>
      <c r="C125" s="33"/>
      <c r="D125" s="33"/>
      <c r="E125" s="33"/>
      <c r="F125" s="33"/>
      <c r="G125" s="33"/>
      <c r="H125" s="33"/>
      <c r="I125" s="10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25" customFormat="1" s="2">
      <c r="A126" s="33"/>
      <c r="B126" s="34"/>
      <c r="C126" s="28" t="s">
        <v>20</v>
      </c>
      <c r="D126" s="33"/>
      <c r="E126" s="33"/>
      <c r="F126" s="26" t="str">
        <f>E19</f>
        <v>UNIVERZITA PAVLA JOZEFA ŠAFÁRIKA V KOŠICIACH</v>
      </c>
      <c r="G126" s="33"/>
      <c r="H126" s="33"/>
      <c r="I126" s="104" t="s">
        <v>26</v>
      </c>
      <c r="J126" s="31" t="str">
        <f>E25</f>
        <v>d.g.A. design graphic architecture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Format="1" s="2">
      <c r="A127" s="33"/>
      <c r="B127" s="34"/>
      <c r="C127" s="28" t="s">
        <v>24</v>
      </c>
      <c r="D127" s="33"/>
      <c r="E127" s="33"/>
      <c r="F127" s="26" t="str">
        <f>IF(E22="","",E22)</f>
        <v>Vyplň údaj</v>
      </c>
      <c r="G127" s="33"/>
      <c r="H127" s="33"/>
      <c r="I127" s="104" t="s">
        <v>30</v>
      </c>
      <c r="J127" s="31">
        <f>E28</f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customHeight="1" ht="9" customFormat="1" s="2">
      <c r="A128" s="33"/>
      <c r="B128" s="34"/>
      <c r="C128" s="33"/>
      <c r="D128" s="33"/>
      <c r="E128" s="33"/>
      <c r="F128" s="33"/>
      <c r="G128" s="33"/>
      <c r="H128" s="33"/>
      <c r="I128" s="10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customHeight="1" ht="29" customFormat="1" s="11">
      <c r="A129" s="142"/>
      <c r="B129" s="143"/>
      <c r="C129" s="144" t="s">
        <v>169</v>
      </c>
      <c r="D129" s="145" t="s">
        <v>57</v>
      </c>
      <c r="E129" s="145" t="s">
        <v>53</v>
      </c>
      <c r="F129" s="145" t="s">
        <v>54</v>
      </c>
      <c r="G129" s="145" t="s">
        <v>170</v>
      </c>
      <c r="H129" s="145" t="s">
        <v>171</v>
      </c>
      <c r="I129" s="146" t="s">
        <v>172</v>
      </c>
      <c r="J129" s="147" t="s">
        <v>154</v>
      </c>
      <c r="K129" s="148" t="s">
        <v>173</v>
      </c>
      <c r="L129" s="149"/>
      <c r="M129" s="63" t="s">
        <v>1</v>
      </c>
      <c r="N129" s="64" t="s">
        <v>36</v>
      </c>
      <c r="O129" s="64" t="s">
        <v>174</v>
      </c>
      <c r="P129" s="64" t="s">
        <v>175</v>
      </c>
      <c r="Q129" s="64" t="s">
        <v>176</v>
      </c>
      <c r="R129" s="64" t="s">
        <v>177</v>
      </c>
      <c r="S129" s="64" t="s">
        <v>178</v>
      </c>
      <c r="T129" s="65" t="s">
        <v>179</v>
      </c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</row>
    <row r="130" customHeight="1" ht="22" customFormat="1" s="2">
      <c r="A130" s="33"/>
      <c r="B130" s="34"/>
      <c r="C130" s="70" t="s">
        <v>155</v>
      </c>
      <c r="D130" s="33"/>
      <c r="E130" s="33"/>
      <c r="F130" s="33"/>
      <c r="G130" s="33"/>
      <c r="H130" s="33"/>
      <c r="I130" s="103"/>
      <c r="J130" s="150">
        <f>BK130</f>
        <v>0</v>
      </c>
      <c r="K130" s="33"/>
      <c r="L130" s="34"/>
      <c r="M130" s="66"/>
      <c r="N130" s="57"/>
      <c r="O130" s="67"/>
      <c r="P130" s="151">
        <f>P131+P204</f>
        <v>0</v>
      </c>
      <c r="Q130" s="67"/>
      <c r="R130" s="151">
        <f>R131+R204</f>
        <v>6.000000000000001E-4</v>
      </c>
      <c r="S130" s="67"/>
      <c r="T130" s="152">
        <f>T131+T204</f>
        <v>164.824214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71</v>
      </c>
      <c r="AU130" s="18" t="s">
        <v>156</v>
      </c>
      <c r="BK130" s="153">
        <f>BK131+BK204</f>
        <v>0</v>
      </c>
    </row>
    <row r="131" customHeight="1" ht="25" customFormat="1" s="12">
      <c r="B131" s="154"/>
      <c r="D131" s="155" t="s">
        <v>71</v>
      </c>
      <c r="E131" s="156" t="s">
        <v>180</v>
      </c>
      <c r="F131" s="156" t="s">
        <v>181</v>
      </c>
      <c r="I131" s="157"/>
      <c r="J131" s="158">
        <f>BK131</f>
        <v>0</v>
      </c>
      <c r="L131" s="154"/>
      <c r="M131" s="159"/>
      <c r="N131" s="160"/>
      <c r="O131" s="160"/>
      <c r="P131" s="161">
        <f>P132</f>
        <v>0</v>
      </c>
      <c r="Q131" s="160"/>
      <c r="R131" s="161">
        <f>R132</f>
        <v>0</v>
      </c>
      <c r="S131" s="160"/>
      <c r="T131" s="162">
        <f>T132</f>
        <v>162.4301</v>
      </c>
      <c r="AR131" s="155" t="s">
        <v>79</v>
      </c>
      <c r="AT131" s="163" t="s">
        <v>71</v>
      </c>
      <c r="AU131" s="163" t="s">
        <v>72</v>
      </c>
      <c r="AY131" s="155" t="s">
        <v>182</v>
      </c>
      <c r="BK131" s="164">
        <f>BK132</f>
        <v>0</v>
      </c>
    </row>
    <row r="132" customHeight="1" ht="22" customFormat="1" s="12">
      <c r="B132" s="154"/>
      <c r="D132" s="155" t="s">
        <v>71</v>
      </c>
      <c r="E132" s="165" t="s">
        <v>183</v>
      </c>
      <c r="F132" s="165" t="s">
        <v>184</v>
      </c>
      <c r="I132" s="157"/>
      <c r="J132" s="166">
        <f>BK132</f>
        <v>0</v>
      </c>
      <c r="L132" s="154"/>
      <c r="M132" s="159"/>
      <c r="N132" s="160"/>
      <c r="O132" s="160"/>
      <c r="P132" s="161">
        <f>SUM(P133:P203)</f>
        <v>0</v>
      </c>
      <c r="Q132" s="160"/>
      <c r="R132" s="161">
        <f>SUM(R133:R203)</f>
        <v>0</v>
      </c>
      <c r="S132" s="160"/>
      <c r="T132" s="162">
        <f>SUM(T133:T203)</f>
        <v>162.4301</v>
      </c>
      <c r="AR132" s="155" t="s">
        <v>79</v>
      </c>
      <c r="AT132" s="163" t="s">
        <v>71</v>
      </c>
      <c r="AU132" s="163" t="s">
        <v>79</v>
      </c>
      <c r="AY132" s="155" t="s">
        <v>182</v>
      </c>
      <c r="BK132" s="164">
        <f>SUM(BK133:BK203)</f>
        <v>0</v>
      </c>
    </row>
    <row r="133" customHeight="1" ht="44" customFormat="1" s="2">
      <c r="A133" s="33"/>
      <c r="B133" s="167"/>
      <c r="C133" s="168" t="s">
        <v>79</v>
      </c>
      <c r="D133" s="168" t="s">
        <v>185</v>
      </c>
      <c r="E133" s="169" t="s">
        <v>186</v>
      </c>
      <c r="F133" s="170" t="s">
        <v>1254</v>
      </c>
      <c r="G133" s="171" t="s">
        <v>188</v>
      </c>
      <c r="H133" s="172">
        <v>27.2</v>
      </c>
      <c r="I133" s="173"/>
      <c r="J133" s="172">
        <f>ROUND(I133*H133,3)</f>
        <v>0</v>
      </c>
      <c r="K133" s="174"/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1.905</v>
      </c>
      <c r="T133" s="178">
        <f>S133*H133</f>
        <v>51.816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189</v>
      </c>
      <c r="AT133" s="179" t="s">
        <v>185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189</v>
      </c>
      <c r="BM133" s="179" t="s">
        <v>1255</v>
      </c>
    </row>
    <row r="134" ht="11" customFormat="1" s="13">
      <c r="B134" s="182"/>
      <c r="D134" s="183" t="s">
        <v>191</v>
      </c>
      <c r="E134" s="184" t="s">
        <v>1</v>
      </c>
      <c r="F134" s="185" t="s">
        <v>79</v>
      </c>
      <c r="H134" s="186">
        <v>1</v>
      </c>
      <c r="I134" s="187"/>
      <c r="L134" s="182"/>
      <c r="M134" s="188"/>
      <c r="N134" s="189"/>
      <c r="O134" s="189"/>
      <c r="P134" s="189"/>
      <c r="Q134" s="189"/>
      <c r="R134" s="189"/>
      <c r="S134" s="189"/>
      <c r="T134" s="190"/>
      <c r="AT134" s="184" t="s">
        <v>191</v>
      </c>
      <c r="AU134" s="184" t="s">
        <v>84</v>
      </c>
      <c r="AV134" s="13" t="s">
        <v>84</v>
      </c>
      <c r="AW134" s="13" t="s">
        <v>28</v>
      </c>
      <c r="AX134" s="13" t="s">
        <v>72</v>
      </c>
      <c r="AY134" s="184" t="s">
        <v>182</v>
      </c>
    </row>
    <row r="135" ht="11" customFormat="1" s="14">
      <c r="B135" s="191"/>
      <c r="D135" s="183" t="s">
        <v>191</v>
      </c>
      <c r="E135" s="192" t="s">
        <v>1</v>
      </c>
      <c r="F135" s="193" t="s">
        <v>1256</v>
      </c>
      <c r="H135" s="194">
        <v>1</v>
      </c>
      <c r="I135" s="195"/>
      <c r="L135" s="191"/>
      <c r="M135" s="196"/>
      <c r="N135" s="197"/>
      <c r="O135" s="197"/>
      <c r="P135" s="197"/>
      <c r="Q135" s="197"/>
      <c r="R135" s="197"/>
      <c r="S135" s="197"/>
      <c r="T135" s="198"/>
      <c r="AT135" s="192" t="s">
        <v>191</v>
      </c>
      <c r="AU135" s="192" t="s">
        <v>84</v>
      </c>
      <c r="AV135" s="14" t="s">
        <v>89</v>
      </c>
      <c r="AW135" s="14" t="s">
        <v>28</v>
      </c>
      <c r="AX135" s="14" t="s">
        <v>72</v>
      </c>
      <c r="AY135" s="192" t="s">
        <v>182</v>
      </c>
    </row>
    <row r="136" ht="11" customFormat="1" s="13">
      <c r="B136" s="182"/>
      <c r="D136" s="183" t="s">
        <v>191</v>
      </c>
      <c r="E136" s="184" t="s">
        <v>1</v>
      </c>
      <c r="F136" s="185" t="s">
        <v>1257</v>
      </c>
      <c r="H136" s="186">
        <v>0.6</v>
      </c>
      <c r="I136" s="187"/>
      <c r="L136" s="182"/>
      <c r="M136" s="188"/>
      <c r="N136" s="189"/>
      <c r="O136" s="189"/>
      <c r="P136" s="189"/>
      <c r="Q136" s="189"/>
      <c r="R136" s="189"/>
      <c r="S136" s="189"/>
      <c r="T136" s="190"/>
      <c r="AT136" s="184" t="s">
        <v>191</v>
      </c>
      <c r="AU136" s="184" t="s">
        <v>84</v>
      </c>
      <c r="AV136" s="13" t="s">
        <v>84</v>
      </c>
      <c r="AW136" s="13" t="s">
        <v>28</v>
      </c>
      <c r="AX136" s="13" t="s">
        <v>72</v>
      </c>
      <c r="AY136" s="184" t="s">
        <v>182</v>
      </c>
    </row>
    <row r="137" ht="11" customFormat="1" s="14">
      <c r="B137" s="191"/>
      <c r="D137" s="183" t="s">
        <v>191</v>
      </c>
      <c r="E137" s="192" t="s">
        <v>1</v>
      </c>
      <c r="F137" s="193" t="s">
        <v>1258</v>
      </c>
      <c r="H137" s="194">
        <v>0.6</v>
      </c>
      <c r="I137" s="195"/>
      <c r="L137" s="191"/>
      <c r="M137" s="196"/>
      <c r="N137" s="197"/>
      <c r="O137" s="197"/>
      <c r="P137" s="197"/>
      <c r="Q137" s="197"/>
      <c r="R137" s="197"/>
      <c r="S137" s="197"/>
      <c r="T137" s="198"/>
      <c r="AT137" s="192" t="s">
        <v>191</v>
      </c>
      <c r="AU137" s="192" t="s">
        <v>84</v>
      </c>
      <c r="AV137" s="14" t="s">
        <v>89</v>
      </c>
      <c r="AW137" s="14" t="s">
        <v>28</v>
      </c>
      <c r="AX137" s="14" t="s">
        <v>72</v>
      </c>
      <c r="AY137" s="192" t="s">
        <v>182</v>
      </c>
    </row>
    <row r="138" ht="11" customFormat="1" s="13">
      <c r="B138" s="182"/>
      <c r="D138" s="183" t="s">
        <v>191</v>
      </c>
      <c r="E138" s="184" t="s">
        <v>1</v>
      </c>
      <c r="F138" s="185" t="s">
        <v>1259</v>
      </c>
      <c r="H138" s="186">
        <v>1.2</v>
      </c>
      <c r="I138" s="187"/>
      <c r="L138" s="182"/>
      <c r="M138" s="188"/>
      <c r="N138" s="189"/>
      <c r="O138" s="189"/>
      <c r="P138" s="189"/>
      <c r="Q138" s="189"/>
      <c r="R138" s="189"/>
      <c r="S138" s="189"/>
      <c r="T138" s="190"/>
      <c r="AT138" s="184" t="s">
        <v>191</v>
      </c>
      <c r="AU138" s="184" t="s">
        <v>84</v>
      </c>
      <c r="AV138" s="13" t="s">
        <v>84</v>
      </c>
      <c r="AW138" s="13" t="s">
        <v>28</v>
      </c>
      <c r="AX138" s="13" t="s">
        <v>72</v>
      </c>
      <c r="AY138" s="184" t="s">
        <v>182</v>
      </c>
    </row>
    <row r="139" ht="11" customFormat="1" s="14">
      <c r="B139" s="191"/>
      <c r="D139" s="183" t="s">
        <v>191</v>
      </c>
      <c r="E139" s="192" t="s">
        <v>1</v>
      </c>
      <c r="F139" s="193" t="s">
        <v>1260</v>
      </c>
      <c r="H139" s="194">
        <v>1.2</v>
      </c>
      <c r="I139" s="195"/>
      <c r="L139" s="191"/>
      <c r="M139" s="196"/>
      <c r="N139" s="197"/>
      <c r="O139" s="197"/>
      <c r="P139" s="197"/>
      <c r="Q139" s="197"/>
      <c r="R139" s="197"/>
      <c r="S139" s="197"/>
      <c r="T139" s="198"/>
      <c r="AT139" s="192" t="s">
        <v>191</v>
      </c>
      <c r="AU139" s="192" t="s">
        <v>84</v>
      </c>
      <c r="AV139" s="14" t="s">
        <v>89</v>
      </c>
      <c r="AW139" s="14" t="s">
        <v>28</v>
      </c>
      <c r="AX139" s="14" t="s">
        <v>72</v>
      </c>
      <c r="AY139" s="192" t="s">
        <v>182</v>
      </c>
    </row>
    <row r="140" ht="11" customFormat="1" s="13">
      <c r="B140" s="182"/>
      <c r="D140" s="183" t="s">
        <v>191</v>
      </c>
      <c r="E140" s="184" t="s">
        <v>1</v>
      </c>
      <c r="F140" s="185" t="s">
        <v>687</v>
      </c>
      <c r="H140" s="186">
        <v>3.6</v>
      </c>
      <c r="I140" s="187"/>
      <c r="L140" s="182"/>
      <c r="M140" s="188"/>
      <c r="N140" s="189"/>
      <c r="O140" s="189"/>
      <c r="P140" s="189"/>
      <c r="Q140" s="189"/>
      <c r="R140" s="189"/>
      <c r="S140" s="189"/>
      <c r="T140" s="190"/>
      <c r="AT140" s="184" t="s">
        <v>191</v>
      </c>
      <c r="AU140" s="184" t="s">
        <v>84</v>
      </c>
      <c r="AV140" s="13" t="s">
        <v>84</v>
      </c>
      <c r="AW140" s="13" t="s">
        <v>28</v>
      </c>
      <c r="AX140" s="13" t="s">
        <v>72</v>
      </c>
      <c r="AY140" s="184" t="s">
        <v>182</v>
      </c>
    </row>
    <row r="141" ht="11" customFormat="1" s="14">
      <c r="B141" s="191"/>
      <c r="D141" s="183" t="s">
        <v>191</v>
      </c>
      <c r="E141" s="192" t="s">
        <v>1</v>
      </c>
      <c r="F141" s="193" t="s">
        <v>1261</v>
      </c>
      <c r="H141" s="194">
        <v>3.6</v>
      </c>
      <c r="I141" s="195"/>
      <c r="L141" s="191"/>
      <c r="M141" s="196"/>
      <c r="N141" s="197"/>
      <c r="O141" s="197"/>
      <c r="P141" s="197"/>
      <c r="Q141" s="197"/>
      <c r="R141" s="197"/>
      <c r="S141" s="197"/>
      <c r="T141" s="198"/>
      <c r="AT141" s="192" t="s">
        <v>191</v>
      </c>
      <c r="AU141" s="192" t="s">
        <v>84</v>
      </c>
      <c r="AV141" s="14" t="s">
        <v>89</v>
      </c>
      <c r="AW141" s="14" t="s">
        <v>28</v>
      </c>
      <c r="AX141" s="14" t="s">
        <v>72</v>
      </c>
      <c r="AY141" s="192" t="s">
        <v>182</v>
      </c>
    </row>
    <row r="142" ht="11" customFormat="1" s="13">
      <c r="B142" s="182"/>
      <c r="D142" s="183" t="s">
        <v>191</v>
      </c>
      <c r="E142" s="184" t="s">
        <v>1</v>
      </c>
      <c r="F142" s="185" t="s">
        <v>1262</v>
      </c>
      <c r="H142" s="186">
        <v>10.7</v>
      </c>
      <c r="I142" s="187"/>
      <c r="L142" s="182"/>
      <c r="M142" s="188"/>
      <c r="N142" s="189"/>
      <c r="O142" s="189"/>
      <c r="P142" s="189"/>
      <c r="Q142" s="189"/>
      <c r="R142" s="189"/>
      <c r="S142" s="189"/>
      <c r="T142" s="190"/>
      <c r="AT142" s="184" t="s">
        <v>191</v>
      </c>
      <c r="AU142" s="184" t="s">
        <v>84</v>
      </c>
      <c r="AV142" s="13" t="s">
        <v>84</v>
      </c>
      <c r="AW142" s="13" t="s">
        <v>28</v>
      </c>
      <c r="AX142" s="13" t="s">
        <v>72</v>
      </c>
      <c r="AY142" s="184" t="s">
        <v>182</v>
      </c>
    </row>
    <row r="143" ht="11" customFormat="1" s="14">
      <c r="B143" s="191"/>
      <c r="D143" s="183" t="s">
        <v>191</v>
      </c>
      <c r="E143" s="192" t="s">
        <v>1</v>
      </c>
      <c r="F143" s="193" t="s">
        <v>1263</v>
      </c>
      <c r="H143" s="194">
        <v>10.7</v>
      </c>
      <c r="I143" s="195"/>
      <c r="L143" s="191"/>
      <c r="M143" s="196"/>
      <c r="N143" s="197"/>
      <c r="O143" s="197"/>
      <c r="P143" s="197"/>
      <c r="Q143" s="197"/>
      <c r="R143" s="197"/>
      <c r="S143" s="197"/>
      <c r="T143" s="198"/>
      <c r="AT143" s="192" t="s">
        <v>191</v>
      </c>
      <c r="AU143" s="192" t="s">
        <v>84</v>
      </c>
      <c r="AV143" s="14" t="s">
        <v>89</v>
      </c>
      <c r="AW143" s="14" t="s">
        <v>28</v>
      </c>
      <c r="AX143" s="14" t="s">
        <v>72</v>
      </c>
      <c r="AY143" s="192" t="s">
        <v>182</v>
      </c>
    </row>
    <row r="144" ht="11" customFormat="1" s="13">
      <c r="B144" s="182"/>
      <c r="D144" s="183" t="s">
        <v>191</v>
      </c>
      <c r="E144" s="184" t="s">
        <v>1</v>
      </c>
      <c r="F144" s="185" t="s">
        <v>1264</v>
      </c>
      <c r="H144" s="186">
        <v>9.1</v>
      </c>
      <c r="I144" s="187"/>
      <c r="L144" s="182"/>
      <c r="M144" s="188"/>
      <c r="N144" s="189"/>
      <c r="O144" s="189"/>
      <c r="P144" s="189"/>
      <c r="Q144" s="189"/>
      <c r="R144" s="189"/>
      <c r="S144" s="189"/>
      <c r="T144" s="190"/>
      <c r="AT144" s="184" t="s">
        <v>191</v>
      </c>
      <c r="AU144" s="184" t="s">
        <v>84</v>
      </c>
      <c r="AV144" s="13" t="s">
        <v>84</v>
      </c>
      <c r="AW144" s="13" t="s">
        <v>28</v>
      </c>
      <c r="AX144" s="13" t="s">
        <v>72</v>
      </c>
      <c r="AY144" s="184" t="s">
        <v>182</v>
      </c>
    </row>
    <row r="145" ht="11" customFormat="1" s="14">
      <c r="B145" s="191"/>
      <c r="D145" s="183" t="s">
        <v>191</v>
      </c>
      <c r="E145" s="192" t="s">
        <v>1</v>
      </c>
      <c r="F145" s="193" t="s">
        <v>1265</v>
      </c>
      <c r="H145" s="194">
        <v>9.1</v>
      </c>
      <c r="I145" s="195"/>
      <c r="L145" s="191"/>
      <c r="M145" s="196"/>
      <c r="N145" s="197"/>
      <c r="O145" s="197"/>
      <c r="P145" s="197"/>
      <c r="Q145" s="197"/>
      <c r="R145" s="197"/>
      <c r="S145" s="197"/>
      <c r="T145" s="198"/>
      <c r="AT145" s="192" t="s">
        <v>191</v>
      </c>
      <c r="AU145" s="192" t="s">
        <v>84</v>
      </c>
      <c r="AV145" s="14" t="s">
        <v>89</v>
      </c>
      <c r="AW145" s="14" t="s">
        <v>28</v>
      </c>
      <c r="AX145" s="14" t="s">
        <v>72</v>
      </c>
      <c r="AY145" s="192" t="s">
        <v>182</v>
      </c>
    </row>
    <row r="146" ht="11" customFormat="1" s="13">
      <c r="B146" s="182"/>
      <c r="D146" s="183" t="s">
        <v>191</v>
      </c>
      <c r="E146" s="184" t="s">
        <v>1</v>
      </c>
      <c r="F146" s="185" t="s">
        <v>1257</v>
      </c>
      <c r="H146" s="186">
        <v>0.6</v>
      </c>
      <c r="I146" s="187"/>
      <c r="L146" s="182"/>
      <c r="M146" s="188"/>
      <c r="N146" s="189"/>
      <c r="O146" s="189"/>
      <c r="P146" s="189"/>
      <c r="Q146" s="189"/>
      <c r="R146" s="189"/>
      <c r="S146" s="189"/>
      <c r="T146" s="190"/>
      <c r="AT146" s="184" t="s">
        <v>191</v>
      </c>
      <c r="AU146" s="184" t="s">
        <v>84</v>
      </c>
      <c r="AV146" s="13" t="s">
        <v>84</v>
      </c>
      <c r="AW146" s="13" t="s">
        <v>28</v>
      </c>
      <c r="AX146" s="13" t="s">
        <v>72</v>
      </c>
      <c r="AY146" s="184" t="s">
        <v>182</v>
      </c>
    </row>
    <row r="147" ht="11" customFormat="1" s="14">
      <c r="B147" s="191"/>
      <c r="D147" s="183" t="s">
        <v>191</v>
      </c>
      <c r="E147" s="192" t="s">
        <v>1</v>
      </c>
      <c r="F147" s="193" t="s">
        <v>1266</v>
      </c>
      <c r="H147" s="194">
        <v>0.6</v>
      </c>
      <c r="I147" s="195"/>
      <c r="L147" s="191"/>
      <c r="M147" s="196"/>
      <c r="N147" s="197"/>
      <c r="O147" s="197"/>
      <c r="P147" s="197"/>
      <c r="Q147" s="197"/>
      <c r="R147" s="197"/>
      <c r="S147" s="197"/>
      <c r="T147" s="198"/>
      <c r="AT147" s="192" t="s">
        <v>191</v>
      </c>
      <c r="AU147" s="192" t="s">
        <v>84</v>
      </c>
      <c r="AV147" s="14" t="s">
        <v>89</v>
      </c>
      <c r="AW147" s="14" t="s">
        <v>28</v>
      </c>
      <c r="AX147" s="14" t="s">
        <v>72</v>
      </c>
      <c r="AY147" s="192" t="s">
        <v>182</v>
      </c>
    </row>
    <row r="148" ht="11" customFormat="1" s="13">
      <c r="B148" s="182"/>
      <c r="D148" s="183" t="s">
        <v>191</v>
      </c>
      <c r="E148" s="184" t="s">
        <v>1</v>
      </c>
      <c r="F148" s="185" t="s">
        <v>1267</v>
      </c>
      <c r="H148" s="186">
        <v>0.4</v>
      </c>
      <c r="I148" s="187"/>
      <c r="L148" s="182"/>
      <c r="M148" s="188"/>
      <c r="N148" s="189"/>
      <c r="O148" s="189"/>
      <c r="P148" s="189"/>
      <c r="Q148" s="189"/>
      <c r="R148" s="189"/>
      <c r="S148" s="189"/>
      <c r="T148" s="190"/>
      <c r="AT148" s="184" t="s">
        <v>191</v>
      </c>
      <c r="AU148" s="184" t="s">
        <v>84</v>
      </c>
      <c r="AV148" s="13" t="s">
        <v>84</v>
      </c>
      <c r="AW148" s="13" t="s">
        <v>28</v>
      </c>
      <c r="AX148" s="13" t="s">
        <v>72</v>
      </c>
      <c r="AY148" s="184" t="s">
        <v>182</v>
      </c>
    </row>
    <row r="149" ht="11" customFormat="1" s="14">
      <c r="B149" s="191"/>
      <c r="D149" s="183" t="s">
        <v>191</v>
      </c>
      <c r="E149" s="192" t="s">
        <v>1</v>
      </c>
      <c r="F149" s="193" t="s">
        <v>1268</v>
      </c>
      <c r="H149" s="194">
        <v>0.4</v>
      </c>
      <c r="I149" s="195"/>
      <c r="L149" s="191"/>
      <c r="M149" s="196"/>
      <c r="N149" s="197"/>
      <c r="O149" s="197"/>
      <c r="P149" s="197"/>
      <c r="Q149" s="197"/>
      <c r="R149" s="197"/>
      <c r="S149" s="197"/>
      <c r="T149" s="198"/>
      <c r="AT149" s="192" t="s">
        <v>191</v>
      </c>
      <c r="AU149" s="192" t="s">
        <v>84</v>
      </c>
      <c r="AV149" s="14" t="s">
        <v>89</v>
      </c>
      <c r="AW149" s="14" t="s">
        <v>28</v>
      </c>
      <c r="AX149" s="14" t="s">
        <v>72</v>
      </c>
      <c r="AY149" s="192" t="s">
        <v>182</v>
      </c>
    </row>
    <row r="150" ht="11" customFormat="1" s="15">
      <c r="B150" s="199"/>
      <c r="D150" s="183" t="s">
        <v>191</v>
      </c>
      <c r="E150" s="200" t="s">
        <v>1</v>
      </c>
      <c r="F150" s="201" t="s">
        <v>251</v>
      </c>
      <c r="H150" s="202">
        <v>27.200000000000003</v>
      </c>
      <c r="I150" s="203"/>
      <c r="L150" s="199"/>
      <c r="M150" s="204"/>
      <c r="N150" s="205"/>
      <c r="O150" s="205"/>
      <c r="P150" s="205"/>
      <c r="Q150" s="205"/>
      <c r="R150" s="205"/>
      <c r="S150" s="205"/>
      <c r="T150" s="206"/>
      <c r="AT150" s="200" t="s">
        <v>191</v>
      </c>
      <c r="AU150" s="200" t="s">
        <v>84</v>
      </c>
      <c r="AV150" s="15" t="s">
        <v>189</v>
      </c>
      <c r="AW150" s="15" t="s">
        <v>28</v>
      </c>
      <c r="AX150" s="15" t="s">
        <v>79</v>
      </c>
      <c r="AY150" s="200" t="s">
        <v>182</v>
      </c>
    </row>
    <row r="151" customHeight="1" ht="33" customFormat="1" s="2">
      <c r="A151" s="33"/>
      <c r="B151" s="167"/>
      <c r="C151" s="168" t="s">
        <v>84</v>
      </c>
      <c r="D151" s="168" t="s">
        <v>185</v>
      </c>
      <c r="E151" s="169" t="s">
        <v>256</v>
      </c>
      <c r="F151" s="170" t="s">
        <v>1269</v>
      </c>
      <c r="G151" s="171" t="s">
        <v>188</v>
      </c>
      <c r="H151" s="172">
        <v>21.8</v>
      </c>
      <c r="I151" s="173"/>
      <c r="J151" s="172">
        <f>ROUND(I151*H151,3)</f>
        <v>0</v>
      </c>
      <c r="K151" s="174"/>
      <c r="L151" s="34"/>
      <c r="M151" s="175" t="s">
        <v>1</v>
      </c>
      <c r="N151" s="17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2.2</v>
      </c>
      <c r="T151" s="178">
        <f>S151*H151</f>
        <v>47.96000000000001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189</v>
      </c>
      <c r="AT151" s="179" t="s">
        <v>185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189</v>
      </c>
      <c r="BM151" s="179" t="s">
        <v>1270</v>
      </c>
    </row>
    <row r="152" ht="11" customFormat="1" s="13">
      <c r="B152" s="182"/>
      <c r="D152" s="183" t="s">
        <v>191</v>
      </c>
      <c r="E152" s="184" t="s">
        <v>1</v>
      </c>
      <c r="F152" s="185" t="s">
        <v>1271</v>
      </c>
      <c r="H152" s="186">
        <v>21.8</v>
      </c>
      <c r="I152" s="187"/>
      <c r="L152" s="182"/>
      <c r="M152" s="188"/>
      <c r="N152" s="189"/>
      <c r="O152" s="189"/>
      <c r="P152" s="189"/>
      <c r="Q152" s="189"/>
      <c r="R152" s="189"/>
      <c r="S152" s="189"/>
      <c r="T152" s="190"/>
      <c r="AT152" s="184" t="s">
        <v>191</v>
      </c>
      <c r="AU152" s="184" t="s">
        <v>84</v>
      </c>
      <c r="AV152" s="13" t="s">
        <v>84</v>
      </c>
      <c r="AW152" s="13" t="s">
        <v>28</v>
      </c>
      <c r="AX152" s="13" t="s">
        <v>72</v>
      </c>
      <c r="AY152" s="184" t="s">
        <v>182</v>
      </c>
    </row>
    <row r="153" ht="11" customFormat="1" s="14">
      <c r="B153" s="191"/>
      <c r="D153" s="183" t="s">
        <v>191</v>
      </c>
      <c r="E153" s="192" t="s">
        <v>1</v>
      </c>
      <c r="F153" s="193" t="s">
        <v>1272</v>
      </c>
      <c r="H153" s="194">
        <v>21.8</v>
      </c>
      <c r="I153" s="195"/>
      <c r="L153" s="191"/>
      <c r="M153" s="196"/>
      <c r="N153" s="197"/>
      <c r="O153" s="197"/>
      <c r="P153" s="197"/>
      <c r="Q153" s="197"/>
      <c r="R153" s="197"/>
      <c r="S153" s="197"/>
      <c r="T153" s="198"/>
      <c r="AT153" s="192" t="s">
        <v>191</v>
      </c>
      <c r="AU153" s="192" t="s">
        <v>84</v>
      </c>
      <c r="AV153" s="14" t="s">
        <v>89</v>
      </c>
      <c r="AW153" s="14" t="s">
        <v>28</v>
      </c>
      <c r="AX153" s="14" t="s">
        <v>72</v>
      </c>
      <c r="AY153" s="192" t="s">
        <v>182</v>
      </c>
    </row>
    <row r="154" ht="11" customFormat="1" s="15">
      <c r="B154" s="199"/>
      <c r="D154" s="183" t="s">
        <v>191</v>
      </c>
      <c r="E154" s="200" t="s">
        <v>1</v>
      </c>
      <c r="F154" s="201" t="s">
        <v>251</v>
      </c>
      <c r="H154" s="202">
        <v>21.8</v>
      </c>
      <c r="I154" s="203"/>
      <c r="L154" s="199"/>
      <c r="M154" s="204"/>
      <c r="N154" s="205"/>
      <c r="O154" s="205"/>
      <c r="P154" s="205"/>
      <c r="Q154" s="205"/>
      <c r="R154" s="205"/>
      <c r="S154" s="205"/>
      <c r="T154" s="206"/>
      <c r="AT154" s="200" t="s">
        <v>191</v>
      </c>
      <c r="AU154" s="200" t="s">
        <v>84</v>
      </c>
      <c r="AV154" s="15" t="s">
        <v>189</v>
      </c>
      <c r="AW154" s="15" t="s">
        <v>28</v>
      </c>
      <c r="AX154" s="15" t="s">
        <v>79</v>
      </c>
      <c r="AY154" s="200" t="s">
        <v>182</v>
      </c>
    </row>
    <row r="155" customHeight="1" ht="21" customFormat="1" s="2">
      <c r="A155" s="33"/>
      <c r="B155" s="167"/>
      <c r="C155" s="168" t="s">
        <v>89</v>
      </c>
      <c r="D155" s="168" t="s">
        <v>185</v>
      </c>
      <c r="E155" s="169" t="s">
        <v>303</v>
      </c>
      <c r="F155" s="170" t="s">
        <v>1273</v>
      </c>
      <c r="G155" s="171" t="s">
        <v>305</v>
      </c>
      <c r="H155" s="172">
        <v>211.71</v>
      </c>
      <c r="I155" s="173"/>
      <c r="J155" s="172">
        <f>ROUND(I155*H155,3)</f>
        <v>0</v>
      </c>
      <c r="K155" s="174"/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2E-2</v>
      </c>
      <c r="T155" s="178">
        <f>S155*H155</f>
        <v>4.2342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189</v>
      </c>
      <c r="AT155" s="179" t="s">
        <v>185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189</v>
      </c>
      <c r="BM155" s="179" t="s">
        <v>1274</v>
      </c>
    </row>
    <row r="156" ht="11" customFormat="1" s="13">
      <c r="B156" s="182"/>
      <c r="D156" s="183" t="s">
        <v>191</v>
      </c>
      <c r="E156" s="184" t="s">
        <v>1</v>
      </c>
      <c r="F156" s="185" t="s">
        <v>1275</v>
      </c>
      <c r="H156" s="186">
        <v>211.71</v>
      </c>
      <c r="I156" s="187"/>
      <c r="L156" s="182"/>
      <c r="M156" s="188"/>
      <c r="N156" s="189"/>
      <c r="O156" s="189"/>
      <c r="P156" s="189"/>
      <c r="Q156" s="189"/>
      <c r="R156" s="189"/>
      <c r="S156" s="189"/>
      <c r="T156" s="190"/>
      <c r="AT156" s="184" t="s">
        <v>191</v>
      </c>
      <c r="AU156" s="184" t="s">
        <v>84</v>
      </c>
      <c r="AV156" s="13" t="s">
        <v>84</v>
      </c>
      <c r="AW156" s="13" t="s">
        <v>28</v>
      </c>
      <c r="AX156" s="13" t="s">
        <v>72</v>
      </c>
      <c r="AY156" s="184" t="s">
        <v>182</v>
      </c>
    </row>
    <row r="157" ht="11" customFormat="1" s="14">
      <c r="B157" s="191"/>
      <c r="D157" s="183" t="s">
        <v>191</v>
      </c>
      <c r="E157" s="192" t="s">
        <v>1</v>
      </c>
      <c r="F157" s="193" t="s">
        <v>1276</v>
      </c>
      <c r="H157" s="194">
        <v>211.71</v>
      </c>
      <c r="I157" s="195"/>
      <c r="L157" s="191"/>
      <c r="M157" s="196"/>
      <c r="N157" s="197"/>
      <c r="O157" s="197"/>
      <c r="P157" s="197"/>
      <c r="Q157" s="197"/>
      <c r="R157" s="197"/>
      <c r="S157" s="197"/>
      <c r="T157" s="198"/>
      <c r="AT157" s="192" t="s">
        <v>191</v>
      </c>
      <c r="AU157" s="192" t="s">
        <v>84</v>
      </c>
      <c r="AV157" s="14" t="s">
        <v>89</v>
      </c>
      <c r="AW157" s="14" t="s">
        <v>28</v>
      </c>
      <c r="AX157" s="14" t="s">
        <v>72</v>
      </c>
      <c r="AY157" s="192" t="s">
        <v>182</v>
      </c>
    </row>
    <row r="158" ht="11" customFormat="1" s="15">
      <c r="B158" s="199"/>
      <c r="D158" s="183" t="s">
        <v>191</v>
      </c>
      <c r="E158" s="200" t="s">
        <v>1</v>
      </c>
      <c r="F158" s="201" t="s">
        <v>251</v>
      </c>
      <c r="H158" s="202">
        <v>211.71</v>
      </c>
      <c r="I158" s="203"/>
      <c r="L158" s="199"/>
      <c r="M158" s="204"/>
      <c r="N158" s="205"/>
      <c r="O158" s="205"/>
      <c r="P158" s="205"/>
      <c r="Q158" s="205"/>
      <c r="R158" s="205"/>
      <c r="S158" s="205"/>
      <c r="T158" s="206"/>
      <c r="AT158" s="200" t="s">
        <v>191</v>
      </c>
      <c r="AU158" s="200" t="s">
        <v>84</v>
      </c>
      <c r="AV158" s="15" t="s">
        <v>189</v>
      </c>
      <c r="AW158" s="15" t="s">
        <v>28</v>
      </c>
      <c r="AX158" s="15" t="s">
        <v>79</v>
      </c>
      <c r="AY158" s="200" t="s">
        <v>182</v>
      </c>
    </row>
    <row r="159" customHeight="1" ht="33" customFormat="1" s="2">
      <c r="A159" s="33"/>
      <c r="B159" s="167"/>
      <c r="C159" s="168" t="s">
        <v>189</v>
      </c>
      <c r="D159" s="168" t="s">
        <v>185</v>
      </c>
      <c r="E159" s="169" t="s">
        <v>325</v>
      </c>
      <c r="F159" s="170" t="s">
        <v>1277</v>
      </c>
      <c r="G159" s="171" t="s">
        <v>327</v>
      </c>
      <c r="H159" s="172">
        <v>15</v>
      </c>
      <c r="I159" s="173"/>
      <c r="J159" s="172">
        <f>ROUND(I159*H159,3)</f>
        <v>0</v>
      </c>
      <c r="K159" s="174"/>
      <c r="L159" s="34"/>
      <c r="M159" s="175" t="s">
        <v>1</v>
      </c>
      <c r="N159" s="17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2.4E-2</v>
      </c>
      <c r="T159" s="178">
        <f>S159*H159</f>
        <v>0.36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189</v>
      </c>
      <c r="AT159" s="179" t="s">
        <v>185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189</v>
      </c>
      <c r="BM159" s="179" t="s">
        <v>1278</v>
      </c>
    </row>
    <row r="160" ht="11" customFormat="1" s="13">
      <c r="B160" s="182"/>
      <c r="D160" s="183" t="s">
        <v>191</v>
      </c>
      <c r="E160" s="184" t="s">
        <v>1</v>
      </c>
      <c r="F160" s="185" t="s">
        <v>89</v>
      </c>
      <c r="H160" s="186">
        <v>3</v>
      </c>
      <c r="I160" s="187"/>
      <c r="L160" s="182"/>
      <c r="M160" s="188"/>
      <c r="N160" s="189"/>
      <c r="O160" s="189"/>
      <c r="P160" s="189"/>
      <c r="Q160" s="189"/>
      <c r="R160" s="189"/>
      <c r="S160" s="189"/>
      <c r="T160" s="190"/>
      <c r="AT160" s="184" t="s">
        <v>191</v>
      </c>
      <c r="AU160" s="184" t="s">
        <v>84</v>
      </c>
      <c r="AV160" s="13" t="s">
        <v>84</v>
      </c>
      <c r="AW160" s="13" t="s">
        <v>28</v>
      </c>
      <c r="AX160" s="13" t="s">
        <v>72</v>
      </c>
      <c r="AY160" s="184" t="s">
        <v>182</v>
      </c>
    </row>
    <row r="161" ht="11" customFormat="1" s="14">
      <c r="B161" s="191"/>
      <c r="D161" s="183" t="s">
        <v>191</v>
      </c>
      <c r="E161" s="192" t="s">
        <v>1</v>
      </c>
      <c r="F161" s="193" t="s">
        <v>1279</v>
      </c>
      <c r="H161" s="194">
        <v>3</v>
      </c>
      <c r="I161" s="195"/>
      <c r="L161" s="191"/>
      <c r="M161" s="196"/>
      <c r="N161" s="197"/>
      <c r="O161" s="197"/>
      <c r="P161" s="197"/>
      <c r="Q161" s="197"/>
      <c r="R161" s="197"/>
      <c r="S161" s="197"/>
      <c r="T161" s="198"/>
      <c r="AT161" s="192" t="s">
        <v>191</v>
      </c>
      <c r="AU161" s="192" t="s">
        <v>84</v>
      </c>
      <c r="AV161" s="14" t="s">
        <v>89</v>
      </c>
      <c r="AW161" s="14" t="s">
        <v>28</v>
      </c>
      <c r="AX161" s="14" t="s">
        <v>72</v>
      </c>
      <c r="AY161" s="192" t="s">
        <v>182</v>
      </c>
    </row>
    <row r="162" ht="11" customFormat="1" s="13">
      <c r="B162" s="182"/>
      <c r="D162" s="183" t="s">
        <v>191</v>
      </c>
      <c r="E162" s="184" t="s">
        <v>1</v>
      </c>
      <c r="F162" s="185" t="s">
        <v>330</v>
      </c>
      <c r="H162" s="186">
        <v>6</v>
      </c>
      <c r="I162" s="187"/>
      <c r="L162" s="182"/>
      <c r="M162" s="188"/>
      <c r="N162" s="189"/>
      <c r="O162" s="189"/>
      <c r="P162" s="189"/>
      <c r="Q162" s="189"/>
      <c r="R162" s="189"/>
      <c r="S162" s="189"/>
      <c r="T162" s="190"/>
      <c r="AT162" s="184" t="s">
        <v>191</v>
      </c>
      <c r="AU162" s="184" t="s">
        <v>84</v>
      </c>
      <c r="AV162" s="13" t="s">
        <v>84</v>
      </c>
      <c r="AW162" s="13" t="s">
        <v>28</v>
      </c>
      <c r="AX162" s="13" t="s">
        <v>72</v>
      </c>
      <c r="AY162" s="184" t="s">
        <v>182</v>
      </c>
    </row>
    <row r="163" ht="11" customFormat="1" s="14">
      <c r="B163" s="191"/>
      <c r="D163" s="183" t="s">
        <v>191</v>
      </c>
      <c r="E163" s="192" t="s">
        <v>1</v>
      </c>
      <c r="F163" s="193" t="s">
        <v>1256</v>
      </c>
      <c r="H163" s="194">
        <v>6</v>
      </c>
      <c r="I163" s="195"/>
      <c r="L163" s="191"/>
      <c r="M163" s="196"/>
      <c r="N163" s="197"/>
      <c r="O163" s="197"/>
      <c r="P163" s="197"/>
      <c r="Q163" s="197"/>
      <c r="R163" s="197"/>
      <c r="S163" s="197"/>
      <c r="T163" s="198"/>
      <c r="AT163" s="192" t="s">
        <v>191</v>
      </c>
      <c r="AU163" s="192" t="s">
        <v>84</v>
      </c>
      <c r="AV163" s="14" t="s">
        <v>89</v>
      </c>
      <c r="AW163" s="14" t="s">
        <v>28</v>
      </c>
      <c r="AX163" s="14" t="s">
        <v>72</v>
      </c>
      <c r="AY163" s="192" t="s">
        <v>182</v>
      </c>
    </row>
    <row r="164" ht="11" customFormat="1" s="13">
      <c r="B164" s="182"/>
      <c r="D164" s="183" t="s">
        <v>191</v>
      </c>
      <c r="E164" s="184" t="s">
        <v>1</v>
      </c>
      <c r="F164" s="185" t="s">
        <v>330</v>
      </c>
      <c r="H164" s="186">
        <v>6</v>
      </c>
      <c r="I164" s="187"/>
      <c r="L164" s="182"/>
      <c r="M164" s="188"/>
      <c r="N164" s="189"/>
      <c r="O164" s="189"/>
      <c r="P164" s="189"/>
      <c r="Q164" s="189"/>
      <c r="R164" s="189"/>
      <c r="S164" s="189"/>
      <c r="T164" s="190"/>
      <c r="AT164" s="184" t="s">
        <v>191</v>
      </c>
      <c r="AU164" s="184" t="s">
        <v>84</v>
      </c>
      <c r="AV164" s="13" t="s">
        <v>84</v>
      </c>
      <c r="AW164" s="13" t="s">
        <v>28</v>
      </c>
      <c r="AX164" s="13" t="s">
        <v>72</v>
      </c>
      <c r="AY164" s="184" t="s">
        <v>182</v>
      </c>
    </row>
    <row r="165" ht="11" customFormat="1" s="14">
      <c r="B165" s="191"/>
      <c r="D165" s="183" t="s">
        <v>191</v>
      </c>
      <c r="E165" s="192" t="s">
        <v>1</v>
      </c>
      <c r="F165" s="193" t="s">
        <v>1280</v>
      </c>
      <c r="H165" s="194">
        <v>6</v>
      </c>
      <c r="I165" s="195"/>
      <c r="L165" s="191"/>
      <c r="M165" s="196"/>
      <c r="N165" s="197"/>
      <c r="O165" s="197"/>
      <c r="P165" s="197"/>
      <c r="Q165" s="197"/>
      <c r="R165" s="197"/>
      <c r="S165" s="197"/>
      <c r="T165" s="198"/>
      <c r="AT165" s="192" t="s">
        <v>191</v>
      </c>
      <c r="AU165" s="192" t="s">
        <v>84</v>
      </c>
      <c r="AV165" s="14" t="s">
        <v>89</v>
      </c>
      <c r="AW165" s="14" t="s">
        <v>28</v>
      </c>
      <c r="AX165" s="14" t="s">
        <v>72</v>
      </c>
      <c r="AY165" s="192" t="s">
        <v>182</v>
      </c>
    </row>
    <row r="166" ht="11" customFormat="1" s="15">
      <c r="B166" s="199"/>
      <c r="D166" s="183" t="s">
        <v>191</v>
      </c>
      <c r="E166" s="200" t="s">
        <v>1</v>
      </c>
      <c r="F166" s="201" t="s">
        <v>251</v>
      </c>
      <c r="H166" s="202">
        <v>15</v>
      </c>
      <c r="I166" s="203"/>
      <c r="L166" s="199"/>
      <c r="M166" s="204"/>
      <c r="N166" s="205"/>
      <c r="O166" s="205"/>
      <c r="P166" s="205"/>
      <c r="Q166" s="205"/>
      <c r="R166" s="205"/>
      <c r="S166" s="205"/>
      <c r="T166" s="206"/>
      <c r="AT166" s="200" t="s">
        <v>191</v>
      </c>
      <c r="AU166" s="200" t="s">
        <v>84</v>
      </c>
      <c r="AV166" s="15" t="s">
        <v>189</v>
      </c>
      <c r="AW166" s="15" t="s">
        <v>28</v>
      </c>
      <c r="AX166" s="15" t="s">
        <v>79</v>
      </c>
      <c r="AY166" s="200" t="s">
        <v>182</v>
      </c>
    </row>
    <row r="167" customHeight="1" ht="21" customFormat="1" s="2">
      <c r="A167" s="33"/>
      <c r="B167" s="167"/>
      <c r="C167" s="168" t="s">
        <v>249</v>
      </c>
      <c r="D167" s="168" t="s">
        <v>185</v>
      </c>
      <c r="E167" s="169" t="s">
        <v>350</v>
      </c>
      <c r="F167" s="170" t="s">
        <v>1281</v>
      </c>
      <c r="G167" s="171" t="s">
        <v>305</v>
      </c>
      <c r="H167" s="172">
        <v>30</v>
      </c>
      <c r="I167" s="173"/>
      <c r="J167" s="172">
        <f>ROUND(I167*H167,3)</f>
        <v>0</v>
      </c>
      <c r="K167" s="174"/>
      <c r="L167" s="34"/>
      <c r="M167" s="175" t="s">
        <v>1</v>
      </c>
      <c r="N167" s="17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7.6E-2</v>
      </c>
      <c r="T167" s="178">
        <f>S167*H167</f>
        <v>2.28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189</v>
      </c>
      <c r="AT167" s="179" t="s">
        <v>185</v>
      </c>
      <c r="AU167" s="179" t="s">
        <v>84</v>
      </c>
      <c r="AY167" s="18" t="s">
        <v>182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8" t="s">
        <v>84</v>
      </c>
      <c r="BK167" s="181">
        <f>ROUND(I167*H167,3)</f>
        <v>0</v>
      </c>
      <c r="BL167" s="18" t="s">
        <v>189</v>
      </c>
      <c r="BM167" s="179" t="s">
        <v>1282</v>
      </c>
    </row>
    <row r="168" ht="11" customFormat="1" s="13">
      <c r="B168" s="182"/>
      <c r="D168" s="183" t="s">
        <v>191</v>
      </c>
      <c r="E168" s="184" t="s">
        <v>1</v>
      </c>
      <c r="F168" s="185" t="s">
        <v>1283</v>
      </c>
      <c r="H168" s="186">
        <v>6</v>
      </c>
      <c r="I168" s="187"/>
      <c r="L168" s="182"/>
      <c r="M168" s="188"/>
      <c r="N168" s="189"/>
      <c r="O168" s="189"/>
      <c r="P168" s="189"/>
      <c r="Q168" s="189"/>
      <c r="R168" s="189"/>
      <c r="S168" s="189"/>
      <c r="T168" s="190"/>
      <c r="AT168" s="184" t="s">
        <v>191</v>
      </c>
      <c r="AU168" s="184" t="s">
        <v>84</v>
      </c>
      <c r="AV168" s="13" t="s">
        <v>84</v>
      </c>
      <c r="AW168" s="13" t="s">
        <v>28</v>
      </c>
      <c r="AX168" s="13" t="s">
        <v>72</v>
      </c>
      <c r="AY168" s="184" t="s">
        <v>182</v>
      </c>
    </row>
    <row r="169" ht="11" customFormat="1" s="14">
      <c r="B169" s="191"/>
      <c r="D169" s="183" t="s">
        <v>191</v>
      </c>
      <c r="E169" s="192" t="s">
        <v>1</v>
      </c>
      <c r="F169" s="193" t="s">
        <v>1284</v>
      </c>
      <c r="H169" s="194">
        <v>6</v>
      </c>
      <c r="I169" s="195"/>
      <c r="L169" s="191"/>
      <c r="M169" s="196"/>
      <c r="N169" s="197"/>
      <c r="O169" s="197"/>
      <c r="P169" s="197"/>
      <c r="Q169" s="197"/>
      <c r="R169" s="197"/>
      <c r="S169" s="197"/>
      <c r="T169" s="198"/>
      <c r="AT169" s="192" t="s">
        <v>191</v>
      </c>
      <c r="AU169" s="192" t="s">
        <v>84</v>
      </c>
      <c r="AV169" s="14" t="s">
        <v>89</v>
      </c>
      <c r="AW169" s="14" t="s">
        <v>28</v>
      </c>
      <c r="AX169" s="14" t="s">
        <v>72</v>
      </c>
      <c r="AY169" s="192" t="s">
        <v>182</v>
      </c>
    </row>
    <row r="170" ht="11" customFormat="1" s="13">
      <c r="B170" s="182"/>
      <c r="D170" s="183" t="s">
        <v>191</v>
      </c>
      <c r="E170" s="184" t="s">
        <v>1</v>
      </c>
      <c r="F170" s="185" t="s">
        <v>355</v>
      </c>
      <c r="H170" s="186">
        <v>12</v>
      </c>
      <c r="I170" s="187"/>
      <c r="L170" s="182"/>
      <c r="M170" s="188"/>
      <c r="N170" s="189"/>
      <c r="O170" s="189"/>
      <c r="P170" s="189"/>
      <c r="Q170" s="189"/>
      <c r="R170" s="189"/>
      <c r="S170" s="189"/>
      <c r="T170" s="190"/>
      <c r="AT170" s="184" t="s">
        <v>191</v>
      </c>
      <c r="AU170" s="184" t="s">
        <v>84</v>
      </c>
      <c r="AV170" s="13" t="s">
        <v>84</v>
      </c>
      <c r="AW170" s="13" t="s">
        <v>28</v>
      </c>
      <c r="AX170" s="13" t="s">
        <v>72</v>
      </c>
      <c r="AY170" s="184" t="s">
        <v>182</v>
      </c>
    </row>
    <row r="171" ht="11" customFormat="1" s="14">
      <c r="B171" s="191"/>
      <c r="D171" s="183" t="s">
        <v>191</v>
      </c>
      <c r="E171" s="192" t="s">
        <v>1</v>
      </c>
      <c r="F171" s="193" t="s">
        <v>1285</v>
      </c>
      <c r="H171" s="194">
        <v>12</v>
      </c>
      <c r="I171" s="195"/>
      <c r="L171" s="191"/>
      <c r="M171" s="196"/>
      <c r="N171" s="197"/>
      <c r="O171" s="197"/>
      <c r="P171" s="197"/>
      <c r="Q171" s="197"/>
      <c r="R171" s="197"/>
      <c r="S171" s="197"/>
      <c r="T171" s="198"/>
      <c r="AT171" s="192" t="s">
        <v>191</v>
      </c>
      <c r="AU171" s="192" t="s">
        <v>84</v>
      </c>
      <c r="AV171" s="14" t="s">
        <v>89</v>
      </c>
      <c r="AW171" s="14" t="s">
        <v>28</v>
      </c>
      <c r="AX171" s="14" t="s">
        <v>72</v>
      </c>
      <c r="AY171" s="192" t="s">
        <v>182</v>
      </c>
    </row>
    <row r="172" ht="11" customFormat="1" s="13">
      <c r="B172" s="182"/>
      <c r="D172" s="183" t="s">
        <v>191</v>
      </c>
      <c r="E172" s="184" t="s">
        <v>1</v>
      </c>
      <c r="F172" s="185" t="s">
        <v>355</v>
      </c>
      <c r="H172" s="186">
        <v>12</v>
      </c>
      <c r="I172" s="187"/>
      <c r="L172" s="182"/>
      <c r="M172" s="188"/>
      <c r="N172" s="189"/>
      <c r="O172" s="189"/>
      <c r="P172" s="189"/>
      <c r="Q172" s="189"/>
      <c r="R172" s="189"/>
      <c r="S172" s="189"/>
      <c r="T172" s="190"/>
      <c r="AT172" s="184" t="s">
        <v>191</v>
      </c>
      <c r="AU172" s="184" t="s">
        <v>84</v>
      </c>
      <c r="AV172" s="13" t="s">
        <v>84</v>
      </c>
      <c r="AW172" s="13" t="s">
        <v>28</v>
      </c>
      <c r="AX172" s="13" t="s">
        <v>72</v>
      </c>
      <c r="AY172" s="184" t="s">
        <v>182</v>
      </c>
    </row>
    <row r="173" ht="11" customFormat="1" s="14">
      <c r="B173" s="191"/>
      <c r="D173" s="183" t="s">
        <v>191</v>
      </c>
      <c r="E173" s="192" t="s">
        <v>1</v>
      </c>
      <c r="F173" s="193" t="s">
        <v>1286</v>
      </c>
      <c r="H173" s="194">
        <v>12</v>
      </c>
      <c r="I173" s="195"/>
      <c r="L173" s="191"/>
      <c r="M173" s="196"/>
      <c r="N173" s="197"/>
      <c r="O173" s="197"/>
      <c r="P173" s="197"/>
      <c r="Q173" s="197"/>
      <c r="R173" s="197"/>
      <c r="S173" s="197"/>
      <c r="T173" s="198"/>
      <c r="AT173" s="192" t="s">
        <v>191</v>
      </c>
      <c r="AU173" s="192" t="s">
        <v>84</v>
      </c>
      <c r="AV173" s="14" t="s">
        <v>89</v>
      </c>
      <c r="AW173" s="14" t="s">
        <v>28</v>
      </c>
      <c r="AX173" s="14" t="s">
        <v>72</v>
      </c>
      <c r="AY173" s="192" t="s">
        <v>182</v>
      </c>
    </row>
    <row r="174" ht="11" customFormat="1" s="15">
      <c r="B174" s="199"/>
      <c r="D174" s="183" t="s">
        <v>191</v>
      </c>
      <c r="E174" s="200" t="s">
        <v>1</v>
      </c>
      <c r="F174" s="201" t="s">
        <v>251</v>
      </c>
      <c r="H174" s="202">
        <v>30</v>
      </c>
      <c r="I174" s="203"/>
      <c r="L174" s="199"/>
      <c r="M174" s="204"/>
      <c r="N174" s="205"/>
      <c r="O174" s="205"/>
      <c r="P174" s="205"/>
      <c r="Q174" s="205"/>
      <c r="R174" s="205"/>
      <c r="S174" s="205"/>
      <c r="T174" s="206"/>
      <c r="AT174" s="200" t="s">
        <v>191</v>
      </c>
      <c r="AU174" s="200" t="s">
        <v>84</v>
      </c>
      <c r="AV174" s="15" t="s">
        <v>189</v>
      </c>
      <c r="AW174" s="15" t="s">
        <v>28</v>
      </c>
      <c r="AX174" s="15" t="s">
        <v>79</v>
      </c>
      <c r="AY174" s="200" t="s">
        <v>182</v>
      </c>
    </row>
    <row r="175" customHeight="1" ht="33" customFormat="1" s="2">
      <c r="A175" s="33"/>
      <c r="B175" s="167"/>
      <c r="C175" s="168" t="s">
        <v>330</v>
      </c>
      <c r="D175" s="168" t="s">
        <v>185</v>
      </c>
      <c r="E175" s="169" t="s">
        <v>1287</v>
      </c>
      <c r="F175" s="170" t="s">
        <v>1288</v>
      </c>
      <c r="G175" s="171" t="s">
        <v>305</v>
      </c>
      <c r="H175" s="172">
        <v>211.71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5E-2</v>
      </c>
      <c r="T175" s="178">
        <f>S175*H175</f>
        <v>10.585500000000001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189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189</v>
      </c>
      <c r="BM175" s="179" t="s">
        <v>1289</v>
      </c>
    </row>
    <row r="176" ht="11" customFormat="1" s="13">
      <c r="B176" s="182"/>
      <c r="D176" s="183" t="s">
        <v>191</v>
      </c>
      <c r="E176" s="184" t="s">
        <v>1</v>
      </c>
      <c r="F176" s="185" t="s">
        <v>1275</v>
      </c>
      <c r="H176" s="186">
        <v>211.71</v>
      </c>
      <c r="I176" s="187"/>
      <c r="L176" s="182"/>
      <c r="M176" s="188"/>
      <c r="N176" s="189"/>
      <c r="O176" s="189"/>
      <c r="P176" s="189"/>
      <c r="Q176" s="189"/>
      <c r="R176" s="189"/>
      <c r="S176" s="189"/>
      <c r="T176" s="190"/>
      <c r="AT176" s="184" t="s">
        <v>191</v>
      </c>
      <c r="AU176" s="184" t="s">
        <v>84</v>
      </c>
      <c r="AV176" s="13" t="s">
        <v>84</v>
      </c>
      <c r="AW176" s="13" t="s">
        <v>28</v>
      </c>
      <c r="AX176" s="13" t="s">
        <v>72</v>
      </c>
      <c r="AY176" s="184" t="s">
        <v>182</v>
      </c>
    </row>
    <row r="177" ht="11" customFormat="1" s="14">
      <c r="B177" s="191"/>
      <c r="D177" s="183" t="s">
        <v>191</v>
      </c>
      <c r="E177" s="192" t="s">
        <v>1</v>
      </c>
      <c r="F177" s="193" t="s">
        <v>1290</v>
      </c>
      <c r="H177" s="194">
        <v>211.71</v>
      </c>
      <c r="I177" s="195"/>
      <c r="L177" s="191"/>
      <c r="M177" s="196"/>
      <c r="N177" s="197"/>
      <c r="O177" s="197"/>
      <c r="P177" s="197"/>
      <c r="Q177" s="197"/>
      <c r="R177" s="197"/>
      <c r="S177" s="197"/>
      <c r="T177" s="198"/>
      <c r="AT177" s="192" t="s">
        <v>191</v>
      </c>
      <c r="AU177" s="192" t="s">
        <v>84</v>
      </c>
      <c r="AV177" s="14" t="s">
        <v>89</v>
      </c>
      <c r="AW177" s="14" t="s">
        <v>28</v>
      </c>
      <c r="AX177" s="14" t="s">
        <v>72</v>
      </c>
      <c r="AY177" s="192" t="s">
        <v>182</v>
      </c>
    </row>
    <row r="178" ht="11" customFormat="1" s="15">
      <c r="B178" s="199"/>
      <c r="D178" s="183" t="s">
        <v>191</v>
      </c>
      <c r="E178" s="200" t="s">
        <v>1</v>
      </c>
      <c r="F178" s="201" t="s">
        <v>251</v>
      </c>
      <c r="H178" s="202">
        <v>211.71</v>
      </c>
      <c r="I178" s="203"/>
      <c r="L178" s="199"/>
      <c r="M178" s="204"/>
      <c r="N178" s="205"/>
      <c r="O178" s="205"/>
      <c r="P178" s="205"/>
      <c r="Q178" s="205"/>
      <c r="R178" s="205"/>
      <c r="S178" s="205"/>
      <c r="T178" s="206"/>
      <c r="AT178" s="200" t="s">
        <v>191</v>
      </c>
      <c r="AU178" s="200" t="s">
        <v>84</v>
      </c>
      <c r="AV178" s="15" t="s">
        <v>189</v>
      </c>
      <c r="AW178" s="15" t="s">
        <v>28</v>
      </c>
      <c r="AX178" s="15" t="s">
        <v>79</v>
      </c>
      <c r="AY178" s="200" t="s">
        <v>182</v>
      </c>
    </row>
    <row r="179" customHeight="1" ht="33" customFormat="1" s="2">
      <c r="A179" s="33"/>
      <c r="B179" s="167"/>
      <c r="C179" s="168" t="s">
        <v>360</v>
      </c>
      <c r="D179" s="168" t="s">
        <v>185</v>
      </c>
      <c r="E179" s="169" t="s">
        <v>1291</v>
      </c>
      <c r="F179" s="170" t="s">
        <v>1292</v>
      </c>
      <c r="G179" s="171" t="s">
        <v>305</v>
      </c>
      <c r="H179" s="172">
        <v>390</v>
      </c>
      <c r="I179" s="173"/>
      <c r="J179" s="172">
        <f>ROUND(I179*H179,3)</f>
        <v>0</v>
      </c>
      <c r="K179" s="174"/>
      <c r="L179" s="34"/>
      <c r="M179" s="175" t="s">
        <v>1</v>
      </c>
      <c r="N179" s="176" t="s">
        <v>38</v>
      </c>
      <c r="O179" s="59"/>
      <c r="P179" s="177">
        <f>O179*H179</f>
        <v>0</v>
      </c>
      <c r="Q179" s="177">
        <v>0</v>
      </c>
      <c r="R179" s="177">
        <f>Q179*H179</f>
        <v>0</v>
      </c>
      <c r="S179" s="177">
        <v>4.6E-2</v>
      </c>
      <c r="T179" s="178">
        <f>S179*H179</f>
        <v>17.94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9" t="s">
        <v>189</v>
      </c>
      <c r="AT179" s="179" t="s">
        <v>185</v>
      </c>
      <c r="AU179" s="179" t="s">
        <v>84</v>
      </c>
      <c r="AY179" s="18" t="s">
        <v>182</v>
      </c>
      <c r="BE179" s="180">
        <f>IF(N179="základná",J179,0)</f>
        <v>0</v>
      </c>
      <c r="BF179" s="180">
        <f>IF(N179="znížená",J179,0)</f>
        <v>0</v>
      </c>
      <c r="BG179" s="180">
        <f>IF(N179="zákl. prenesená",J179,0)</f>
        <v>0</v>
      </c>
      <c r="BH179" s="180">
        <f>IF(N179="zníž. prenesená",J179,0)</f>
        <v>0</v>
      </c>
      <c r="BI179" s="180">
        <f>IF(N179="nulová",J179,0)</f>
        <v>0</v>
      </c>
      <c r="BJ179" s="18" t="s">
        <v>84</v>
      </c>
      <c r="BK179" s="181">
        <f>ROUND(I179*H179,3)</f>
        <v>0</v>
      </c>
      <c r="BL179" s="18" t="s">
        <v>189</v>
      </c>
      <c r="BM179" s="179" t="s">
        <v>1293</v>
      </c>
    </row>
    <row r="180" customHeight="1" ht="33" customFormat="1" s="2">
      <c r="A180" s="33"/>
      <c r="B180" s="167"/>
      <c r="C180" s="168" t="s">
        <v>366</v>
      </c>
      <c r="D180" s="168" t="s">
        <v>185</v>
      </c>
      <c r="E180" s="169" t="s">
        <v>367</v>
      </c>
      <c r="F180" s="170" t="s">
        <v>1294</v>
      </c>
      <c r="G180" s="171" t="s">
        <v>305</v>
      </c>
      <c r="H180" s="172">
        <v>400.8</v>
      </c>
      <c r="I180" s="173"/>
      <c r="J180" s="172">
        <f>ROUND(I180*H180,3)</f>
        <v>0</v>
      </c>
      <c r="K180" s="174"/>
      <c r="L180" s="34"/>
      <c r="M180" s="175" t="s">
        <v>1</v>
      </c>
      <c r="N180" s="176" t="s">
        <v>38</v>
      </c>
      <c r="O180" s="59"/>
      <c r="P180" s="177">
        <f>O180*H180</f>
        <v>0</v>
      </c>
      <c r="Q180" s="177">
        <v>0</v>
      </c>
      <c r="R180" s="177">
        <f>Q180*H180</f>
        <v>0</v>
      </c>
      <c r="S180" s="177">
        <v>6.8E-2</v>
      </c>
      <c r="T180" s="178">
        <f>S180*H180</f>
        <v>27.254400000000004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189</v>
      </c>
      <c r="AT180" s="179" t="s">
        <v>185</v>
      </c>
      <c r="AU180" s="179" t="s">
        <v>84</v>
      </c>
      <c r="AY180" s="18" t="s">
        <v>182</v>
      </c>
      <c r="BE180" s="180">
        <f>IF(N180="základná",J180,0)</f>
        <v>0</v>
      </c>
      <c r="BF180" s="180">
        <f>IF(N180="znížená",J180,0)</f>
        <v>0</v>
      </c>
      <c r="BG180" s="180">
        <f>IF(N180="zákl. prenesená",J180,0)</f>
        <v>0</v>
      </c>
      <c r="BH180" s="180">
        <f>IF(N180="zníž. prenesená",J180,0)</f>
        <v>0</v>
      </c>
      <c r="BI180" s="180">
        <f>IF(N180="nulová",J180,0)</f>
        <v>0</v>
      </c>
      <c r="BJ180" s="18" t="s">
        <v>84</v>
      </c>
      <c r="BK180" s="181">
        <f>ROUND(I180*H180,3)</f>
        <v>0</v>
      </c>
      <c r="BL180" s="18" t="s">
        <v>189</v>
      </c>
      <c r="BM180" s="179" t="s">
        <v>1295</v>
      </c>
    </row>
    <row r="181" ht="11" customFormat="1" s="13">
      <c r="B181" s="182"/>
      <c r="D181" s="183" t="s">
        <v>191</v>
      </c>
      <c r="E181" s="184" t="s">
        <v>1</v>
      </c>
      <c r="F181" s="185" t="s">
        <v>1296</v>
      </c>
      <c r="H181" s="186">
        <v>390</v>
      </c>
      <c r="I181" s="187"/>
      <c r="L181" s="182"/>
      <c r="M181" s="188"/>
      <c r="N181" s="189"/>
      <c r="O181" s="189"/>
      <c r="P181" s="189"/>
      <c r="Q181" s="189"/>
      <c r="R181" s="189"/>
      <c r="S181" s="189"/>
      <c r="T181" s="190"/>
      <c r="AT181" s="184" t="s">
        <v>191</v>
      </c>
      <c r="AU181" s="184" t="s">
        <v>84</v>
      </c>
      <c r="AV181" s="13" t="s">
        <v>84</v>
      </c>
      <c r="AW181" s="13" t="s">
        <v>28</v>
      </c>
      <c r="AX181" s="13" t="s">
        <v>72</v>
      </c>
      <c r="AY181" s="184" t="s">
        <v>182</v>
      </c>
    </row>
    <row r="182" ht="11" customFormat="1" s="14">
      <c r="B182" s="191"/>
      <c r="D182" s="183" t="s">
        <v>191</v>
      </c>
      <c r="E182" s="192" t="s">
        <v>1</v>
      </c>
      <c r="F182" s="193" t="s">
        <v>1297</v>
      </c>
      <c r="H182" s="194">
        <v>390</v>
      </c>
      <c r="I182" s="195"/>
      <c r="L182" s="191"/>
      <c r="M182" s="196"/>
      <c r="N182" s="197"/>
      <c r="O182" s="197"/>
      <c r="P182" s="197"/>
      <c r="Q182" s="197"/>
      <c r="R182" s="197"/>
      <c r="S182" s="197"/>
      <c r="T182" s="198"/>
      <c r="AT182" s="192" t="s">
        <v>191</v>
      </c>
      <c r="AU182" s="192" t="s">
        <v>84</v>
      </c>
      <c r="AV182" s="14" t="s">
        <v>89</v>
      </c>
      <c r="AW182" s="14" t="s">
        <v>28</v>
      </c>
      <c r="AX182" s="14" t="s">
        <v>72</v>
      </c>
      <c r="AY182" s="192" t="s">
        <v>182</v>
      </c>
    </row>
    <row r="183" ht="11" customFormat="1" s="13">
      <c r="B183" s="182"/>
      <c r="D183" s="183" t="s">
        <v>191</v>
      </c>
      <c r="E183" s="184" t="s">
        <v>1</v>
      </c>
      <c r="F183" s="185" t="s">
        <v>1298</v>
      </c>
      <c r="H183" s="186">
        <v>10.8</v>
      </c>
      <c r="I183" s="187"/>
      <c r="L183" s="182"/>
      <c r="M183" s="188"/>
      <c r="N183" s="189"/>
      <c r="O183" s="189"/>
      <c r="P183" s="189"/>
      <c r="Q183" s="189"/>
      <c r="R183" s="189"/>
      <c r="S183" s="189"/>
      <c r="T183" s="190"/>
      <c r="AT183" s="184" t="s">
        <v>191</v>
      </c>
      <c r="AU183" s="184" t="s">
        <v>84</v>
      </c>
      <c r="AV183" s="13" t="s">
        <v>84</v>
      </c>
      <c r="AW183" s="13" t="s">
        <v>28</v>
      </c>
      <c r="AX183" s="13" t="s">
        <v>72</v>
      </c>
      <c r="AY183" s="184" t="s">
        <v>182</v>
      </c>
    </row>
    <row r="184" ht="11" customFormat="1" s="14">
      <c r="B184" s="191"/>
      <c r="D184" s="183" t="s">
        <v>191</v>
      </c>
      <c r="E184" s="192" t="s">
        <v>1</v>
      </c>
      <c r="F184" s="193" t="s">
        <v>1299</v>
      </c>
      <c r="H184" s="194">
        <v>10.8</v>
      </c>
      <c r="I184" s="195"/>
      <c r="L184" s="191"/>
      <c r="M184" s="196"/>
      <c r="N184" s="197"/>
      <c r="O184" s="197"/>
      <c r="P184" s="197"/>
      <c r="Q184" s="197"/>
      <c r="R184" s="197"/>
      <c r="S184" s="197"/>
      <c r="T184" s="198"/>
      <c r="AT184" s="192" t="s">
        <v>191</v>
      </c>
      <c r="AU184" s="192" t="s">
        <v>84</v>
      </c>
      <c r="AV184" s="14" t="s">
        <v>89</v>
      </c>
      <c r="AW184" s="14" t="s">
        <v>28</v>
      </c>
      <c r="AX184" s="14" t="s">
        <v>72</v>
      </c>
      <c r="AY184" s="192" t="s">
        <v>182</v>
      </c>
    </row>
    <row r="185" ht="11" customFormat="1" s="15">
      <c r="B185" s="199"/>
      <c r="D185" s="183" t="s">
        <v>191</v>
      </c>
      <c r="E185" s="200" t="s">
        <v>1</v>
      </c>
      <c r="F185" s="201" t="s">
        <v>251</v>
      </c>
      <c r="H185" s="202">
        <v>400.8</v>
      </c>
      <c r="I185" s="203"/>
      <c r="L185" s="199"/>
      <c r="M185" s="204"/>
      <c r="N185" s="205"/>
      <c r="O185" s="205"/>
      <c r="P185" s="205"/>
      <c r="Q185" s="205"/>
      <c r="R185" s="205"/>
      <c r="S185" s="205"/>
      <c r="T185" s="206"/>
      <c r="AT185" s="200" t="s">
        <v>191</v>
      </c>
      <c r="AU185" s="200" t="s">
        <v>84</v>
      </c>
      <c r="AV185" s="15" t="s">
        <v>189</v>
      </c>
      <c r="AW185" s="15" t="s">
        <v>28</v>
      </c>
      <c r="AX185" s="15" t="s">
        <v>79</v>
      </c>
      <c r="AY185" s="200" t="s">
        <v>182</v>
      </c>
    </row>
    <row r="186" customHeight="1" ht="21" customFormat="1" s="2">
      <c r="A186" s="33"/>
      <c r="B186" s="167"/>
      <c r="C186" s="168" t="s">
        <v>183</v>
      </c>
      <c r="D186" s="168" t="s">
        <v>185</v>
      </c>
      <c r="E186" s="169" t="s">
        <v>436</v>
      </c>
      <c r="F186" s="170" t="s">
        <v>437</v>
      </c>
      <c r="G186" s="171" t="s">
        <v>438</v>
      </c>
      <c r="H186" s="172">
        <v>164.824</v>
      </c>
      <c r="I186" s="173"/>
      <c r="J186" s="172">
        <f>ROUND(I186*H186,3)</f>
        <v>0</v>
      </c>
      <c r="K186" s="174"/>
      <c r="L186" s="34"/>
      <c r="M186" s="175" t="s">
        <v>1</v>
      </c>
      <c r="N186" s="176" t="s">
        <v>38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189</v>
      </c>
      <c r="AT186" s="179" t="s">
        <v>185</v>
      </c>
      <c r="AU186" s="179" t="s">
        <v>84</v>
      </c>
      <c r="AY186" s="18" t="s">
        <v>182</v>
      </c>
      <c r="BE186" s="180">
        <f>IF(N186="základná",J186,0)</f>
        <v>0</v>
      </c>
      <c r="BF186" s="180">
        <f>IF(N186="znížená",J186,0)</f>
        <v>0</v>
      </c>
      <c r="BG186" s="180">
        <f>IF(N186="zákl. prenesená",J186,0)</f>
        <v>0</v>
      </c>
      <c r="BH186" s="180">
        <f>IF(N186="zníž. prenesená",J186,0)</f>
        <v>0</v>
      </c>
      <c r="BI186" s="180">
        <f>IF(N186="nulová",J186,0)</f>
        <v>0</v>
      </c>
      <c r="BJ186" s="18" t="s">
        <v>84</v>
      </c>
      <c r="BK186" s="181">
        <f>ROUND(I186*H186,3)</f>
        <v>0</v>
      </c>
      <c r="BL186" s="18" t="s">
        <v>189</v>
      </c>
      <c r="BM186" s="179" t="s">
        <v>1300</v>
      </c>
    </row>
    <row r="187" customHeight="1" ht="21" customFormat="1" s="2">
      <c r="A187" s="33"/>
      <c r="B187" s="167"/>
      <c r="C187" s="168" t="s">
        <v>440</v>
      </c>
      <c r="D187" s="168" t="s">
        <v>185</v>
      </c>
      <c r="E187" s="169" t="s">
        <v>441</v>
      </c>
      <c r="F187" s="170" t="s">
        <v>442</v>
      </c>
      <c r="G187" s="171" t="s">
        <v>438</v>
      </c>
      <c r="H187" s="172">
        <v>164.824</v>
      </c>
      <c r="I187" s="173"/>
      <c r="J187" s="172">
        <f>ROUND(I187*H187,3)</f>
        <v>0</v>
      </c>
      <c r="K187" s="174"/>
      <c r="L187" s="34"/>
      <c r="M187" s="175" t="s">
        <v>1</v>
      </c>
      <c r="N187" s="176" t="s">
        <v>38</v>
      </c>
      <c r="O187" s="59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189</v>
      </c>
      <c r="AT187" s="179" t="s">
        <v>185</v>
      </c>
      <c r="AU187" s="179" t="s">
        <v>84</v>
      </c>
      <c r="AY187" s="18" t="s">
        <v>182</v>
      </c>
      <c r="BE187" s="180">
        <f>IF(N187="základná",J187,0)</f>
        <v>0</v>
      </c>
      <c r="BF187" s="180">
        <f>IF(N187="znížená",J187,0)</f>
        <v>0</v>
      </c>
      <c r="BG187" s="180">
        <f>IF(N187="zákl. prenesená",J187,0)</f>
        <v>0</v>
      </c>
      <c r="BH187" s="180">
        <f>IF(N187="zníž. prenesená",J187,0)</f>
        <v>0</v>
      </c>
      <c r="BI187" s="180">
        <f>IF(N187="nulová",J187,0)</f>
        <v>0</v>
      </c>
      <c r="BJ187" s="18" t="s">
        <v>84</v>
      </c>
      <c r="BK187" s="181">
        <f>ROUND(I187*H187,3)</f>
        <v>0</v>
      </c>
      <c r="BL187" s="18" t="s">
        <v>189</v>
      </c>
      <c r="BM187" s="179" t="s">
        <v>1301</v>
      </c>
    </row>
    <row r="188" customHeight="1" ht="16" customFormat="1" s="2">
      <c r="A188" s="33"/>
      <c r="B188" s="167"/>
      <c r="C188" s="168" t="s">
        <v>445</v>
      </c>
      <c r="D188" s="168" t="s">
        <v>185</v>
      </c>
      <c r="E188" s="169" t="s">
        <v>446</v>
      </c>
      <c r="F188" s="170" t="s">
        <v>447</v>
      </c>
      <c r="G188" s="171" t="s">
        <v>438</v>
      </c>
      <c r="H188" s="172">
        <v>164.824</v>
      </c>
      <c r="I188" s="173"/>
      <c r="J188" s="172">
        <f>ROUND(I188*H188,3)</f>
        <v>0</v>
      </c>
      <c r="K188" s="174"/>
      <c r="L188" s="34"/>
      <c r="M188" s="175" t="s">
        <v>1</v>
      </c>
      <c r="N188" s="176" t="s">
        <v>38</v>
      </c>
      <c r="O188" s="59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9" t="s">
        <v>189</v>
      </c>
      <c r="AT188" s="179" t="s">
        <v>185</v>
      </c>
      <c r="AU188" s="179" t="s">
        <v>84</v>
      </c>
      <c r="AY188" s="18" t="s">
        <v>182</v>
      </c>
      <c r="BE188" s="180">
        <f>IF(N188="základná",J188,0)</f>
        <v>0</v>
      </c>
      <c r="BF188" s="180">
        <f>IF(N188="znížená",J188,0)</f>
        <v>0</v>
      </c>
      <c r="BG188" s="180">
        <f>IF(N188="zákl. prenesená",J188,0)</f>
        <v>0</v>
      </c>
      <c r="BH188" s="180">
        <f>IF(N188="zníž. prenesená",J188,0)</f>
        <v>0</v>
      </c>
      <c r="BI188" s="180">
        <f>IF(N188="nulová",J188,0)</f>
        <v>0</v>
      </c>
      <c r="BJ188" s="18" t="s">
        <v>84</v>
      </c>
      <c r="BK188" s="181">
        <f>ROUND(I188*H188,3)</f>
        <v>0</v>
      </c>
      <c r="BL188" s="18" t="s">
        <v>189</v>
      </c>
      <c r="BM188" s="179" t="s">
        <v>1302</v>
      </c>
    </row>
    <row r="189" customHeight="1" ht="21" customFormat="1" s="2">
      <c r="A189" s="33"/>
      <c r="B189" s="167"/>
      <c r="C189" s="168" t="s">
        <v>449</v>
      </c>
      <c r="D189" s="168" t="s">
        <v>185</v>
      </c>
      <c r="E189" s="169" t="s">
        <v>450</v>
      </c>
      <c r="F189" s="170" t="s">
        <v>451</v>
      </c>
      <c r="G189" s="171" t="s">
        <v>438</v>
      </c>
      <c r="H189" s="172">
        <v>3131.656</v>
      </c>
      <c r="I189" s="173"/>
      <c r="J189" s="172">
        <f>ROUND(I189*H189,3)</f>
        <v>0</v>
      </c>
      <c r="K189" s="174"/>
      <c r="L189" s="34"/>
      <c r="M189" s="175" t="s">
        <v>1</v>
      </c>
      <c r="N189" s="176" t="s">
        <v>38</v>
      </c>
      <c r="O189" s="59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189</v>
      </c>
      <c r="AT189" s="179" t="s">
        <v>185</v>
      </c>
      <c r="AU189" s="179" t="s">
        <v>84</v>
      </c>
      <c r="AY189" s="18" t="s">
        <v>182</v>
      </c>
      <c r="BE189" s="180">
        <f>IF(N189="základná",J189,0)</f>
        <v>0</v>
      </c>
      <c r="BF189" s="180">
        <f>IF(N189="znížená",J189,0)</f>
        <v>0</v>
      </c>
      <c r="BG189" s="180">
        <f>IF(N189="zákl. prenesená",J189,0)</f>
        <v>0</v>
      </c>
      <c r="BH189" s="180">
        <f>IF(N189="zníž. prenesená",J189,0)</f>
        <v>0</v>
      </c>
      <c r="BI189" s="180">
        <f>IF(N189="nulová",J189,0)</f>
        <v>0</v>
      </c>
      <c r="BJ189" s="18" t="s">
        <v>84</v>
      </c>
      <c r="BK189" s="181">
        <f>ROUND(I189*H189,3)</f>
        <v>0</v>
      </c>
      <c r="BL189" s="18" t="s">
        <v>189</v>
      </c>
      <c r="BM189" s="179" t="s">
        <v>1303</v>
      </c>
    </row>
    <row r="190" ht="11" customFormat="1" s="13">
      <c r="B190" s="182"/>
      <c r="D190" s="183" t="s">
        <v>191</v>
      </c>
      <c r="F190" s="185" t="s">
        <v>1304</v>
      </c>
      <c r="H190" s="186">
        <v>3131.656</v>
      </c>
      <c r="I190" s="187"/>
      <c r="L190" s="182"/>
      <c r="M190" s="188"/>
      <c r="N190" s="189"/>
      <c r="O190" s="189"/>
      <c r="P190" s="189"/>
      <c r="Q190" s="189"/>
      <c r="R190" s="189"/>
      <c r="S190" s="189"/>
      <c r="T190" s="190"/>
      <c r="AT190" s="184" t="s">
        <v>191</v>
      </c>
      <c r="AU190" s="184" t="s">
        <v>84</v>
      </c>
      <c r="AV190" s="13" t="s">
        <v>84</v>
      </c>
      <c r="AW190" s="13" t="s">
        <v>3</v>
      </c>
      <c r="AX190" s="13" t="s">
        <v>79</v>
      </c>
      <c r="AY190" s="184" t="s">
        <v>182</v>
      </c>
    </row>
    <row r="191" customHeight="1" ht="21" customFormat="1" s="2">
      <c r="A191" s="33"/>
      <c r="B191" s="167"/>
      <c r="C191" s="168" t="s">
        <v>454</v>
      </c>
      <c r="D191" s="168" t="s">
        <v>185</v>
      </c>
      <c r="E191" s="169" t="s">
        <v>455</v>
      </c>
      <c r="F191" s="170" t="s">
        <v>456</v>
      </c>
      <c r="G191" s="171" t="s">
        <v>438</v>
      </c>
      <c r="H191" s="172">
        <v>164.824</v>
      </c>
      <c r="I191" s="173"/>
      <c r="J191" s="172">
        <f>ROUND(I191*H191,3)</f>
        <v>0</v>
      </c>
      <c r="K191" s="174"/>
      <c r="L191" s="34"/>
      <c r="M191" s="175" t="s">
        <v>1</v>
      </c>
      <c r="N191" s="176" t="s">
        <v>38</v>
      </c>
      <c r="O191" s="59"/>
      <c r="P191" s="177">
        <f>O191*H191</f>
        <v>0</v>
      </c>
      <c r="Q191" s="177">
        <v>0</v>
      </c>
      <c r="R191" s="177">
        <f>Q191*H191</f>
        <v>0</v>
      </c>
      <c r="S191" s="177">
        <v>0</v>
      </c>
      <c r="T191" s="178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9" t="s">
        <v>189</v>
      </c>
      <c r="AT191" s="179" t="s">
        <v>185</v>
      </c>
      <c r="AU191" s="179" t="s">
        <v>84</v>
      </c>
      <c r="AY191" s="18" t="s">
        <v>182</v>
      </c>
      <c r="BE191" s="180">
        <f>IF(N191="základná",J191,0)</f>
        <v>0</v>
      </c>
      <c r="BF191" s="180">
        <f>IF(N191="znížená",J191,0)</f>
        <v>0</v>
      </c>
      <c r="BG191" s="180">
        <f>IF(N191="zákl. prenesená",J191,0)</f>
        <v>0</v>
      </c>
      <c r="BH191" s="180">
        <f>IF(N191="zníž. prenesená",J191,0)</f>
        <v>0</v>
      </c>
      <c r="BI191" s="180">
        <f>IF(N191="nulová",J191,0)</f>
        <v>0</v>
      </c>
      <c r="BJ191" s="18" t="s">
        <v>84</v>
      </c>
      <c r="BK191" s="181">
        <f>ROUND(I191*H191,3)</f>
        <v>0</v>
      </c>
      <c r="BL191" s="18" t="s">
        <v>189</v>
      </c>
      <c r="BM191" s="179" t="s">
        <v>1305</v>
      </c>
    </row>
    <row r="192" customHeight="1" ht="21" customFormat="1" s="2">
      <c r="A192" s="33"/>
      <c r="B192" s="167"/>
      <c r="C192" s="168" t="s">
        <v>458</v>
      </c>
      <c r="D192" s="168" t="s">
        <v>185</v>
      </c>
      <c r="E192" s="169" t="s">
        <v>459</v>
      </c>
      <c r="F192" s="170" t="s">
        <v>460</v>
      </c>
      <c r="G192" s="171" t="s">
        <v>438</v>
      </c>
      <c r="H192" s="172">
        <v>659.296</v>
      </c>
      <c r="I192" s="173"/>
      <c r="J192" s="172">
        <f>ROUND(I192*H192,3)</f>
        <v>0</v>
      </c>
      <c r="K192" s="174"/>
      <c r="L192" s="34"/>
      <c r="M192" s="175" t="s">
        <v>1</v>
      </c>
      <c r="N192" s="17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189</v>
      </c>
      <c r="AT192" s="179" t="s">
        <v>185</v>
      </c>
      <c r="AU192" s="179" t="s">
        <v>84</v>
      </c>
      <c r="AY192" s="18" t="s">
        <v>182</v>
      </c>
      <c r="BE192" s="180">
        <f>IF(N192="základná",J192,0)</f>
        <v>0</v>
      </c>
      <c r="BF192" s="180">
        <f>IF(N192="znížená",J192,0)</f>
        <v>0</v>
      </c>
      <c r="BG192" s="180">
        <f>IF(N192="zákl. prenesená",J192,0)</f>
        <v>0</v>
      </c>
      <c r="BH192" s="180">
        <f>IF(N192="zníž. prenesená",J192,0)</f>
        <v>0</v>
      </c>
      <c r="BI192" s="180">
        <f>IF(N192="nulová",J192,0)</f>
        <v>0</v>
      </c>
      <c r="BJ192" s="18" t="s">
        <v>84</v>
      </c>
      <c r="BK192" s="181">
        <f>ROUND(I192*H192,3)</f>
        <v>0</v>
      </c>
      <c r="BL192" s="18" t="s">
        <v>189</v>
      </c>
      <c r="BM192" s="179" t="s">
        <v>1306</v>
      </c>
    </row>
    <row r="193" ht="11" customFormat="1" s="13">
      <c r="B193" s="182"/>
      <c r="D193" s="183" t="s">
        <v>191</v>
      </c>
      <c r="F193" s="185" t="s">
        <v>1307</v>
      </c>
      <c r="H193" s="186">
        <v>659.296</v>
      </c>
      <c r="I193" s="187"/>
      <c r="L193" s="182"/>
      <c r="M193" s="188"/>
      <c r="N193" s="189"/>
      <c r="O193" s="189"/>
      <c r="P193" s="189"/>
      <c r="Q193" s="189"/>
      <c r="R193" s="189"/>
      <c r="S193" s="189"/>
      <c r="T193" s="190"/>
      <c r="AT193" s="184" t="s">
        <v>191</v>
      </c>
      <c r="AU193" s="184" t="s">
        <v>84</v>
      </c>
      <c r="AV193" s="13" t="s">
        <v>84</v>
      </c>
      <c r="AW193" s="13" t="s">
        <v>3</v>
      </c>
      <c r="AX193" s="13" t="s">
        <v>79</v>
      </c>
      <c r="AY193" s="184" t="s">
        <v>182</v>
      </c>
    </row>
    <row r="194" customHeight="1" ht="21" customFormat="1" s="2">
      <c r="A194" s="33"/>
      <c r="B194" s="167"/>
      <c r="C194" s="168" t="s">
        <v>463</v>
      </c>
      <c r="D194" s="168" t="s">
        <v>185</v>
      </c>
      <c r="E194" s="169" t="s">
        <v>464</v>
      </c>
      <c r="F194" s="170" t="s">
        <v>465</v>
      </c>
      <c r="G194" s="171" t="s">
        <v>438</v>
      </c>
      <c r="H194" s="172">
        <v>159.79</v>
      </c>
      <c r="I194" s="173"/>
      <c r="J194" s="172">
        <f>ROUND(I194*H194,3)</f>
        <v>0</v>
      </c>
      <c r="K194" s="174"/>
      <c r="L194" s="34"/>
      <c r="M194" s="175" t="s">
        <v>1</v>
      </c>
      <c r="N194" s="176" t="s">
        <v>38</v>
      </c>
      <c r="O194" s="59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9" t="s">
        <v>189</v>
      </c>
      <c r="AT194" s="179" t="s">
        <v>185</v>
      </c>
      <c r="AU194" s="179" t="s">
        <v>84</v>
      </c>
      <c r="AY194" s="18" t="s">
        <v>182</v>
      </c>
      <c r="BE194" s="180">
        <f>IF(N194="základná",J194,0)</f>
        <v>0</v>
      </c>
      <c r="BF194" s="180">
        <f>IF(N194="znížená",J194,0)</f>
        <v>0</v>
      </c>
      <c r="BG194" s="180">
        <f>IF(N194="zákl. prenesená",J194,0)</f>
        <v>0</v>
      </c>
      <c r="BH194" s="180">
        <f>IF(N194="zníž. prenesená",J194,0)</f>
        <v>0</v>
      </c>
      <c r="BI194" s="180">
        <f>IF(N194="nulová",J194,0)</f>
        <v>0</v>
      </c>
      <c r="BJ194" s="18" t="s">
        <v>84</v>
      </c>
      <c r="BK194" s="181">
        <f>ROUND(I194*H194,3)</f>
        <v>0</v>
      </c>
      <c r="BL194" s="18" t="s">
        <v>189</v>
      </c>
      <c r="BM194" s="179" t="s">
        <v>1308</v>
      </c>
    </row>
    <row r="195" ht="11" customFormat="1" s="13">
      <c r="B195" s="182"/>
      <c r="D195" s="183" t="s">
        <v>191</v>
      </c>
      <c r="E195" s="184" t="s">
        <v>1</v>
      </c>
      <c r="F195" s="185" t="s">
        <v>1309</v>
      </c>
      <c r="H195" s="186">
        <v>159.79</v>
      </c>
      <c r="I195" s="187"/>
      <c r="L195" s="182"/>
      <c r="M195" s="188"/>
      <c r="N195" s="189"/>
      <c r="O195" s="189"/>
      <c r="P195" s="189"/>
      <c r="Q195" s="189"/>
      <c r="R195" s="189"/>
      <c r="S195" s="189"/>
      <c r="T195" s="190"/>
      <c r="AT195" s="184" t="s">
        <v>191</v>
      </c>
      <c r="AU195" s="184" t="s">
        <v>84</v>
      </c>
      <c r="AV195" s="13" t="s">
        <v>84</v>
      </c>
      <c r="AW195" s="13" t="s">
        <v>28</v>
      </c>
      <c r="AX195" s="13" t="s">
        <v>72</v>
      </c>
      <c r="AY195" s="184" t="s">
        <v>182</v>
      </c>
    </row>
    <row r="196" ht="11" customFormat="1" s="14">
      <c r="B196" s="191"/>
      <c r="D196" s="183" t="s">
        <v>191</v>
      </c>
      <c r="E196" s="192" t="s">
        <v>1</v>
      </c>
      <c r="F196" s="193" t="s">
        <v>250</v>
      </c>
      <c r="H196" s="194">
        <v>159.79</v>
      </c>
      <c r="I196" s="195"/>
      <c r="L196" s="191"/>
      <c r="M196" s="196"/>
      <c r="N196" s="197"/>
      <c r="O196" s="197"/>
      <c r="P196" s="197"/>
      <c r="Q196" s="197"/>
      <c r="R196" s="197"/>
      <c r="S196" s="197"/>
      <c r="T196" s="198"/>
      <c r="AT196" s="192" t="s">
        <v>191</v>
      </c>
      <c r="AU196" s="192" t="s">
        <v>84</v>
      </c>
      <c r="AV196" s="14" t="s">
        <v>89</v>
      </c>
      <c r="AW196" s="14" t="s">
        <v>28</v>
      </c>
      <c r="AX196" s="14" t="s">
        <v>72</v>
      </c>
      <c r="AY196" s="192" t="s">
        <v>182</v>
      </c>
    </row>
    <row r="197" ht="11" customFormat="1" s="15">
      <c r="B197" s="199"/>
      <c r="D197" s="183" t="s">
        <v>191</v>
      </c>
      <c r="E197" s="200" t="s">
        <v>1</v>
      </c>
      <c r="F197" s="201" t="s">
        <v>251</v>
      </c>
      <c r="H197" s="202">
        <v>159.79</v>
      </c>
      <c r="I197" s="203"/>
      <c r="L197" s="199"/>
      <c r="M197" s="204"/>
      <c r="N197" s="205"/>
      <c r="O197" s="205"/>
      <c r="P197" s="205"/>
      <c r="Q197" s="205"/>
      <c r="R197" s="205"/>
      <c r="S197" s="205"/>
      <c r="T197" s="206"/>
      <c r="AT197" s="200" t="s">
        <v>191</v>
      </c>
      <c r="AU197" s="200" t="s">
        <v>84</v>
      </c>
      <c r="AV197" s="15" t="s">
        <v>189</v>
      </c>
      <c r="AW197" s="15" t="s">
        <v>28</v>
      </c>
      <c r="AX197" s="15" t="s">
        <v>79</v>
      </c>
      <c r="AY197" s="200" t="s">
        <v>182</v>
      </c>
    </row>
    <row r="198" customHeight="1" ht="21" customFormat="1" s="2">
      <c r="A198" s="33"/>
      <c r="B198" s="167"/>
      <c r="C198" s="168" t="s">
        <v>468</v>
      </c>
      <c r="D198" s="168" t="s">
        <v>185</v>
      </c>
      <c r="E198" s="169" t="s">
        <v>469</v>
      </c>
      <c r="F198" s="170" t="s">
        <v>470</v>
      </c>
      <c r="G198" s="171" t="s">
        <v>438</v>
      </c>
      <c r="H198" s="172">
        <v>0.793</v>
      </c>
      <c r="I198" s="173"/>
      <c r="J198" s="172">
        <f>ROUND(I198*H198,3)</f>
        <v>0</v>
      </c>
      <c r="K198" s="174"/>
      <c r="L198" s="34"/>
      <c r="M198" s="175" t="s">
        <v>1</v>
      </c>
      <c r="N198" s="176" t="s">
        <v>38</v>
      </c>
      <c r="O198" s="59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9" t="s">
        <v>189</v>
      </c>
      <c r="AT198" s="179" t="s">
        <v>185</v>
      </c>
      <c r="AU198" s="179" t="s">
        <v>84</v>
      </c>
      <c r="AY198" s="18" t="s">
        <v>182</v>
      </c>
      <c r="BE198" s="180">
        <f>IF(N198="základná",J198,0)</f>
        <v>0</v>
      </c>
      <c r="BF198" s="180">
        <f>IF(N198="znížená",J198,0)</f>
        <v>0</v>
      </c>
      <c r="BG198" s="180">
        <f>IF(N198="zákl. prenesená",J198,0)</f>
        <v>0</v>
      </c>
      <c r="BH198" s="180">
        <f>IF(N198="zníž. prenesená",J198,0)</f>
        <v>0</v>
      </c>
      <c r="BI198" s="180">
        <f>IF(N198="nulová",J198,0)</f>
        <v>0</v>
      </c>
      <c r="BJ198" s="18" t="s">
        <v>84</v>
      </c>
      <c r="BK198" s="181">
        <f>ROUND(I198*H198,3)</f>
        <v>0</v>
      </c>
      <c r="BL198" s="18" t="s">
        <v>189</v>
      </c>
      <c r="BM198" s="179" t="s">
        <v>1310</v>
      </c>
    </row>
    <row r="199" customHeight="1" ht="21" customFormat="1" s="2">
      <c r="A199" s="33"/>
      <c r="B199" s="167"/>
      <c r="C199" s="168" t="s">
        <v>348</v>
      </c>
      <c r="D199" s="168" t="s">
        <v>185</v>
      </c>
      <c r="E199" s="169" t="s">
        <v>472</v>
      </c>
      <c r="F199" s="170" t="s">
        <v>473</v>
      </c>
      <c r="G199" s="171" t="s">
        <v>438</v>
      </c>
      <c r="H199" s="172">
        <v>3.913</v>
      </c>
      <c r="I199" s="173"/>
      <c r="J199" s="172">
        <f>ROUND(I199*H199,3)</f>
        <v>0</v>
      </c>
      <c r="K199" s="174"/>
      <c r="L199" s="34"/>
      <c r="M199" s="175" t="s">
        <v>1</v>
      </c>
      <c r="N199" s="176" t="s">
        <v>38</v>
      </c>
      <c r="O199" s="59"/>
      <c r="P199" s="177">
        <f>O199*H199</f>
        <v>0</v>
      </c>
      <c r="Q199" s="177">
        <v>0</v>
      </c>
      <c r="R199" s="177">
        <f>Q199*H199</f>
        <v>0</v>
      </c>
      <c r="S199" s="177">
        <v>0</v>
      </c>
      <c r="T199" s="178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9" t="s">
        <v>189</v>
      </c>
      <c r="AT199" s="179" t="s">
        <v>185</v>
      </c>
      <c r="AU199" s="179" t="s">
        <v>84</v>
      </c>
      <c r="AY199" s="18" t="s">
        <v>182</v>
      </c>
      <c r="BE199" s="180">
        <f>IF(N199="základná",J199,0)</f>
        <v>0</v>
      </c>
      <c r="BF199" s="180">
        <f>IF(N199="znížená",J199,0)</f>
        <v>0</v>
      </c>
      <c r="BG199" s="180">
        <f>IF(N199="zákl. prenesená",J199,0)</f>
        <v>0</v>
      </c>
      <c r="BH199" s="180">
        <f>IF(N199="zníž. prenesená",J199,0)</f>
        <v>0</v>
      </c>
      <c r="BI199" s="180">
        <f>IF(N199="nulová",J199,0)</f>
        <v>0</v>
      </c>
      <c r="BJ199" s="18" t="s">
        <v>84</v>
      </c>
      <c r="BK199" s="181">
        <f>ROUND(I199*H199,3)</f>
        <v>0</v>
      </c>
      <c r="BL199" s="18" t="s">
        <v>189</v>
      </c>
      <c r="BM199" s="179" t="s">
        <v>1311</v>
      </c>
    </row>
    <row r="200" customHeight="1" ht="16" customFormat="1" s="2">
      <c r="A200" s="33"/>
      <c r="B200" s="167"/>
      <c r="C200" s="168" t="s">
        <v>475</v>
      </c>
      <c r="D200" s="168" t="s">
        <v>185</v>
      </c>
      <c r="E200" s="169" t="s">
        <v>476</v>
      </c>
      <c r="F200" s="170" t="s">
        <v>477</v>
      </c>
      <c r="G200" s="171" t="s">
        <v>327</v>
      </c>
      <c r="H200" s="172">
        <v>17</v>
      </c>
      <c r="I200" s="173"/>
      <c r="J200" s="172">
        <f>ROUND(I200*H200,3)</f>
        <v>0</v>
      </c>
      <c r="K200" s="174"/>
      <c r="L200" s="34"/>
      <c r="M200" s="175" t="s">
        <v>1</v>
      </c>
      <c r="N200" s="176" t="s">
        <v>38</v>
      </c>
      <c r="O200" s="59"/>
      <c r="P200" s="177">
        <f>O200*H200</f>
        <v>0</v>
      </c>
      <c r="Q200" s="177">
        <v>0</v>
      </c>
      <c r="R200" s="177">
        <f>Q200*H200</f>
        <v>0</v>
      </c>
      <c r="S200" s="177">
        <v>0</v>
      </c>
      <c r="T200" s="17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9" t="s">
        <v>189</v>
      </c>
      <c r="AT200" s="179" t="s">
        <v>185</v>
      </c>
      <c r="AU200" s="179" t="s">
        <v>84</v>
      </c>
      <c r="AY200" s="18" t="s">
        <v>182</v>
      </c>
      <c r="BE200" s="180">
        <f>IF(N200="základná",J200,0)</f>
        <v>0</v>
      </c>
      <c r="BF200" s="180">
        <f>IF(N200="znížená",J200,0)</f>
        <v>0</v>
      </c>
      <c r="BG200" s="180">
        <f>IF(N200="zákl. prenesená",J200,0)</f>
        <v>0</v>
      </c>
      <c r="BH200" s="180">
        <f>IF(N200="zníž. prenesená",J200,0)</f>
        <v>0</v>
      </c>
      <c r="BI200" s="180">
        <f>IF(N200="nulová",J200,0)</f>
        <v>0</v>
      </c>
      <c r="BJ200" s="18" t="s">
        <v>84</v>
      </c>
      <c r="BK200" s="181">
        <f>ROUND(I200*H200,3)</f>
        <v>0</v>
      </c>
      <c r="BL200" s="18" t="s">
        <v>189</v>
      </c>
      <c r="BM200" s="179" t="s">
        <v>1312</v>
      </c>
    </row>
    <row r="201" ht="11" customFormat="1" s="13">
      <c r="B201" s="182"/>
      <c r="D201" s="183" t="s">
        <v>191</v>
      </c>
      <c r="E201" s="184" t="s">
        <v>1</v>
      </c>
      <c r="F201" s="185" t="s">
        <v>348</v>
      </c>
      <c r="H201" s="186">
        <v>17</v>
      </c>
      <c r="I201" s="187"/>
      <c r="L201" s="182"/>
      <c r="M201" s="188"/>
      <c r="N201" s="189"/>
      <c r="O201" s="189"/>
      <c r="P201" s="189"/>
      <c r="Q201" s="189"/>
      <c r="R201" s="189"/>
      <c r="S201" s="189"/>
      <c r="T201" s="190"/>
      <c r="AT201" s="184" t="s">
        <v>191</v>
      </c>
      <c r="AU201" s="184" t="s">
        <v>84</v>
      </c>
      <c r="AV201" s="13" t="s">
        <v>84</v>
      </c>
      <c r="AW201" s="13" t="s">
        <v>28</v>
      </c>
      <c r="AX201" s="13" t="s">
        <v>72</v>
      </c>
      <c r="AY201" s="184" t="s">
        <v>182</v>
      </c>
    </row>
    <row r="202" ht="11" customFormat="1" s="14">
      <c r="B202" s="191"/>
      <c r="D202" s="183" t="s">
        <v>191</v>
      </c>
      <c r="E202" s="192" t="s">
        <v>1</v>
      </c>
      <c r="F202" s="193" t="s">
        <v>250</v>
      </c>
      <c r="H202" s="194">
        <v>17</v>
      </c>
      <c r="I202" s="195"/>
      <c r="L202" s="191"/>
      <c r="M202" s="196"/>
      <c r="N202" s="197"/>
      <c r="O202" s="197"/>
      <c r="P202" s="197"/>
      <c r="Q202" s="197"/>
      <c r="R202" s="197"/>
      <c r="S202" s="197"/>
      <c r="T202" s="198"/>
      <c r="AT202" s="192" t="s">
        <v>191</v>
      </c>
      <c r="AU202" s="192" t="s">
        <v>84</v>
      </c>
      <c r="AV202" s="14" t="s">
        <v>89</v>
      </c>
      <c r="AW202" s="14" t="s">
        <v>28</v>
      </c>
      <c r="AX202" s="14" t="s">
        <v>72</v>
      </c>
      <c r="AY202" s="192" t="s">
        <v>182</v>
      </c>
    </row>
    <row r="203" ht="11" customFormat="1" s="15">
      <c r="B203" s="199"/>
      <c r="D203" s="183" t="s">
        <v>191</v>
      </c>
      <c r="E203" s="200" t="s">
        <v>1</v>
      </c>
      <c r="F203" s="201" t="s">
        <v>251</v>
      </c>
      <c r="H203" s="202">
        <v>17</v>
      </c>
      <c r="I203" s="203"/>
      <c r="L203" s="199"/>
      <c r="M203" s="204"/>
      <c r="N203" s="205"/>
      <c r="O203" s="205"/>
      <c r="P203" s="205"/>
      <c r="Q203" s="205"/>
      <c r="R203" s="205"/>
      <c r="S203" s="205"/>
      <c r="T203" s="206"/>
      <c r="AT203" s="200" t="s">
        <v>191</v>
      </c>
      <c r="AU203" s="200" t="s">
        <v>84</v>
      </c>
      <c r="AV203" s="15" t="s">
        <v>189</v>
      </c>
      <c r="AW203" s="15" t="s">
        <v>28</v>
      </c>
      <c r="AX203" s="15" t="s">
        <v>79</v>
      </c>
      <c r="AY203" s="200" t="s">
        <v>182</v>
      </c>
    </row>
    <row r="204" customHeight="1" ht="25" customFormat="1" s="12">
      <c r="B204" s="154"/>
      <c r="D204" s="155" t="s">
        <v>71</v>
      </c>
      <c r="E204" s="156" t="s">
        <v>479</v>
      </c>
      <c r="F204" s="156" t="s">
        <v>480</v>
      </c>
      <c r="I204" s="157"/>
      <c r="J204" s="158">
        <f>BK204</f>
        <v>0</v>
      </c>
      <c r="L204" s="154"/>
      <c r="M204" s="159"/>
      <c r="N204" s="160"/>
      <c r="O204" s="160"/>
      <c r="P204" s="161">
        <f>P205+P210+P215</f>
        <v>0</v>
      </c>
      <c r="Q204" s="160"/>
      <c r="R204" s="161">
        <f>R205+R210+R215</f>
        <v>6.000000000000001E-4</v>
      </c>
      <c r="S204" s="160"/>
      <c r="T204" s="162">
        <f>T205+T210+T215</f>
        <v>2.394114</v>
      </c>
      <c r="AR204" s="155" t="s">
        <v>84</v>
      </c>
      <c r="AT204" s="163" t="s">
        <v>71</v>
      </c>
      <c r="AU204" s="163" t="s">
        <v>72</v>
      </c>
      <c r="AY204" s="155" t="s">
        <v>182</v>
      </c>
      <c r="BK204" s="164">
        <f>BK205+BK210+BK215</f>
        <v>0</v>
      </c>
    </row>
    <row r="205" customHeight="1" ht="22" customFormat="1" s="12">
      <c r="B205" s="154"/>
      <c r="D205" s="155" t="s">
        <v>71</v>
      </c>
      <c r="E205" s="165" t="s">
        <v>1313</v>
      </c>
      <c r="F205" s="165" t="s">
        <v>1314</v>
      </c>
      <c r="I205" s="157"/>
      <c r="J205" s="166">
        <f>BK205</f>
        <v>0</v>
      </c>
      <c r="L205" s="154"/>
      <c r="M205" s="159"/>
      <c r="N205" s="160"/>
      <c r="O205" s="160"/>
      <c r="P205" s="161">
        <f>SUM(P206:P209)</f>
        <v>0</v>
      </c>
      <c r="Q205" s="160"/>
      <c r="R205" s="161">
        <f>SUM(R206:R209)</f>
        <v>6.000000000000001E-4</v>
      </c>
      <c r="S205" s="160"/>
      <c r="T205" s="162">
        <f>SUM(T206:T209)</f>
        <v>0.1482</v>
      </c>
      <c r="AR205" s="155" t="s">
        <v>84</v>
      </c>
      <c r="AT205" s="163" t="s">
        <v>71</v>
      </c>
      <c r="AU205" s="163" t="s">
        <v>79</v>
      </c>
      <c r="AY205" s="155" t="s">
        <v>182</v>
      </c>
      <c r="BK205" s="164">
        <f>SUM(BK206:BK209)</f>
        <v>0</v>
      </c>
    </row>
    <row r="206" customHeight="1" ht="16" customFormat="1" s="2">
      <c r="A206" s="33"/>
      <c r="B206" s="167"/>
      <c r="C206" s="168" t="s">
        <v>387</v>
      </c>
      <c r="D206" s="168" t="s">
        <v>185</v>
      </c>
      <c r="E206" s="169" t="s">
        <v>1315</v>
      </c>
      <c r="F206" s="170" t="s">
        <v>1316</v>
      </c>
      <c r="G206" s="171" t="s">
        <v>327</v>
      </c>
      <c r="H206" s="172">
        <v>12</v>
      </c>
      <c r="I206" s="173"/>
      <c r="J206" s="172">
        <f>ROUND(I206*H206,3)</f>
        <v>0</v>
      </c>
      <c r="K206" s="174"/>
      <c r="L206" s="34"/>
      <c r="M206" s="175" t="s">
        <v>1</v>
      </c>
      <c r="N206" s="176" t="s">
        <v>38</v>
      </c>
      <c r="O206" s="59"/>
      <c r="P206" s="177">
        <f>O206*H206</f>
        <v>0</v>
      </c>
      <c r="Q206" s="177">
        <v>5E-5</v>
      </c>
      <c r="R206" s="177">
        <f>Q206*H206</f>
        <v>6.000000000000001E-4</v>
      </c>
      <c r="S206" s="177">
        <v>1.235E-2</v>
      </c>
      <c r="T206" s="178">
        <f>S206*H206</f>
        <v>0.1482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9" t="s">
        <v>468</v>
      </c>
      <c r="AT206" s="179" t="s">
        <v>185</v>
      </c>
      <c r="AU206" s="179" t="s">
        <v>84</v>
      </c>
      <c r="AY206" s="18" t="s">
        <v>182</v>
      </c>
      <c r="BE206" s="180">
        <f>IF(N206="základná",J206,0)</f>
        <v>0</v>
      </c>
      <c r="BF206" s="180">
        <f>IF(N206="znížená",J206,0)</f>
        <v>0</v>
      </c>
      <c r="BG206" s="180">
        <f>IF(N206="zákl. prenesená",J206,0)</f>
        <v>0</v>
      </c>
      <c r="BH206" s="180">
        <f>IF(N206="zníž. prenesená",J206,0)</f>
        <v>0</v>
      </c>
      <c r="BI206" s="180">
        <f>IF(N206="nulová",J206,0)</f>
        <v>0</v>
      </c>
      <c r="BJ206" s="18" t="s">
        <v>84</v>
      </c>
      <c r="BK206" s="181">
        <f>ROUND(I206*H206,3)</f>
        <v>0</v>
      </c>
      <c r="BL206" s="18" t="s">
        <v>468</v>
      </c>
      <c r="BM206" s="179" t="s">
        <v>1317</v>
      </c>
    </row>
    <row r="207" ht="11" customFormat="1" s="13">
      <c r="B207" s="182"/>
      <c r="D207" s="183" t="s">
        <v>191</v>
      </c>
      <c r="E207" s="184" t="s">
        <v>1</v>
      </c>
      <c r="F207" s="185" t="s">
        <v>449</v>
      </c>
      <c r="H207" s="186">
        <v>12</v>
      </c>
      <c r="I207" s="187"/>
      <c r="L207" s="182"/>
      <c r="M207" s="188"/>
      <c r="N207" s="189"/>
      <c r="O207" s="189"/>
      <c r="P207" s="189"/>
      <c r="Q207" s="189"/>
      <c r="R207" s="189"/>
      <c r="S207" s="189"/>
      <c r="T207" s="190"/>
      <c r="AT207" s="184" t="s">
        <v>191</v>
      </c>
      <c r="AU207" s="184" t="s">
        <v>84</v>
      </c>
      <c r="AV207" s="13" t="s">
        <v>84</v>
      </c>
      <c r="AW207" s="13" t="s">
        <v>28</v>
      </c>
      <c r="AX207" s="13" t="s">
        <v>72</v>
      </c>
      <c r="AY207" s="184" t="s">
        <v>182</v>
      </c>
    </row>
    <row r="208" ht="11" customFormat="1" s="14">
      <c r="B208" s="191"/>
      <c r="D208" s="183" t="s">
        <v>191</v>
      </c>
      <c r="E208" s="192" t="s">
        <v>1</v>
      </c>
      <c r="F208" s="193" t="s">
        <v>1318</v>
      </c>
      <c r="H208" s="194">
        <v>12</v>
      </c>
      <c r="I208" s="195"/>
      <c r="L208" s="191"/>
      <c r="M208" s="196"/>
      <c r="N208" s="197"/>
      <c r="O208" s="197"/>
      <c r="P208" s="197"/>
      <c r="Q208" s="197"/>
      <c r="R208" s="197"/>
      <c r="S208" s="197"/>
      <c r="T208" s="198"/>
      <c r="AT208" s="192" t="s">
        <v>191</v>
      </c>
      <c r="AU208" s="192" t="s">
        <v>84</v>
      </c>
      <c r="AV208" s="14" t="s">
        <v>89</v>
      </c>
      <c r="AW208" s="14" t="s">
        <v>28</v>
      </c>
      <c r="AX208" s="14" t="s">
        <v>72</v>
      </c>
      <c r="AY208" s="192" t="s">
        <v>182</v>
      </c>
    </row>
    <row r="209" ht="11" customFormat="1" s="15">
      <c r="B209" s="199"/>
      <c r="D209" s="183" t="s">
        <v>191</v>
      </c>
      <c r="E209" s="200" t="s">
        <v>1</v>
      </c>
      <c r="F209" s="201" t="s">
        <v>251</v>
      </c>
      <c r="H209" s="202">
        <v>12</v>
      </c>
      <c r="I209" s="203"/>
      <c r="L209" s="199"/>
      <c r="M209" s="204"/>
      <c r="N209" s="205"/>
      <c r="O209" s="205"/>
      <c r="P209" s="205"/>
      <c r="Q209" s="205"/>
      <c r="R209" s="205"/>
      <c r="S209" s="205"/>
      <c r="T209" s="206"/>
      <c r="AT209" s="200" t="s">
        <v>191</v>
      </c>
      <c r="AU209" s="200" t="s">
        <v>84</v>
      </c>
      <c r="AV209" s="15" t="s">
        <v>189</v>
      </c>
      <c r="AW209" s="15" t="s">
        <v>28</v>
      </c>
      <c r="AX209" s="15" t="s">
        <v>79</v>
      </c>
      <c r="AY209" s="200" t="s">
        <v>182</v>
      </c>
    </row>
    <row r="210" customHeight="1" ht="22" customFormat="1" s="12">
      <c r="B210" s="154"/>
      <c r="D210" s="155" t="s">
        <v>71</v>
      </c>
      <c r="E210" s="165" t="s">
        <v>509</v>
      </c>
      <c r="F210" s="165" t="s">
        <v>510</v>
      </c>
      <c r="I210" s="157"/>
      <c r="J210" s="166">
        <f>BK210</f>
        <v>0</v>
      </c>
      <c r="L210" s="154"/>
      <c r="M210" s="159"/>
      <c r="N210" s="160"/>
      <c r="O210" s="160"/>
      <c r="P210" s="161">
        <f>SUM(P211:P214)</f>
        <v>0</v>
      </c>
      <c r="Q210" s="160"/>
      <c r="R210" s="161">
        <f>SUM(R211:R214)</f>
        <v>0</v>
      </c>
      <c r="S210" s="160"/>
      <c r="T210" s="162">
        <f>SUM(T211:T214)</f>
        <v>0.760914</v>
      </c>
      <c r="AR210" s="155" t="s">
        <v>84</v>
      </c>
      <c r="AT210" s="163" t="s">
        <v>71</v>
      </c>
      <c r="AU210" s="163" t="s">
        <v>79</v>
      </c>
      <c r="AY210" s="155" t="s">
        <v>182</v>
      </c>
      <c r="BK210" s="164">
        <f>SUM(BK211:BK214)</f>
        <v>0</v>
      </c>
    </row>
    <row r="211" customHeight="1" ht="16" customFormat="1" s="2">
      <c r="A211" s="33"/>
      <c r="B211" s="167"/>
      <c r="C211" s="168" t="s">
        <v>7</v>
      </c>
      <c r="D211" s="168" t="s">
        <v>185</v>
      </c>
      <c r="E211" s="169" t="s">
        <v>512</v>
      </c>
      <c r="F211" s="170" t="s">
        <v>1319</v>
      </c>
      <c r="G211" s="171" t="s">
        <v>305</v>
      </c>
      <c r="H211" s="172">
        <v>69.3</v>
      </c>
      <c r="I211" s="173"/>
      <c r="J211" s="172">
        <f>ROUND(I211*H211,3)</f>
        <v>0</v>
      </c>
      <c r="K211" s="174"/>
      <c r="L211" s="34"/>
      <c r="M211" s="175" t="s">
        <v>1</v>
      </c>
      <c r="N211" s="176" t="s">
        <v>38</v>
      </c>
      <c r="O211" s="59"/>
      <c r="P211" s="177">
        <f>O211*H211</f>
        <v>0</v>
      </c>
      <c r="Q211" s="177">
        <v>0</v>
      </c>
      <c r="R211" s="177">
        <f>Q211*H211</f>
        <v>0</v>
      </c>
      <c r="S211" s="177">
        <v>1.098E-2</v>
      </c>
      <c r="T211" s="178">
        <f>S211*H211</f>
        <v>0.760914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9" t="s">
        <v>468</v>
      </c>
      <c r="AT211" s="179" t="s">
        <v>185</v>
      </c>
      <c r="AU211" s="179" t="s">
        <v>84</v>
      </c>
      <c r="AY211" s="18" t="s">
        <v>182</v>
      </c>
      <c r="BE211" s="180">
        <f>IF(N211="základná",J211,0)</f>
        <v>0</v>
      </c>
      <c r="BF211" s="180">
        <f>IF(N211="znížená",J211,0)</f>
        <v>0</v>
      </c>
      <c r="BG211" s="180">
        <f>IF(N211="zákl. prenesená",J211,0)</f>
        <v>0</v>
      </c>
      <c r="BH211" s="180">
        <f>IF(N211="zníž. prenesená",J211,0)</f>
        <v>0</v>
      </c>
      <c r="BI211" s="180">
        <f>IF(N211="nulová",J211,0)</f>
        <v>0</v>
      </c>
      <c r="BJ211" s="18" t="s">
        <v>84</v>
      </c>
      <c r="BK211" s="181">
        <f>ROUND(I211*H211,3)</f>
        <v>0</v>
      </c>
      <c r="BL211" s="18" t="s">
        <v>468</v>
      </c>
      <c r="BM211" s="179" t="s">
        <v>1320</v>
      </c>
    </row>
    <row r="212" ht="11" customFormat="1" s="13">
      <c r="B212" s="182"/>
      <c r="D212" s="183" t="s">
        <v>191</v>
      </c>
      <c r="E212" s="184" t="s">
        <v>1</v>
      </c>
      <c r="F212" s="185" t="s">
        <v>1321</v>
      </c>
      <c r="H212" s="186">
        <v>69.3</v>
      </c>
      <c r="I212" s="187"/>
      <c r="L212" s="182"/>
      <c r="M212" s="188"/>
      <c r="N212" s="189"/>
      <c r="O212" s="189"/>
      <c r="P212" s="189"/>
      <c r="Q212" s="189"/>
      <c r="R212" s="189"/>
      <c r="S212" s="189"/>
      <c r="T212" s="190"/>
      <c r="AT212" s="184" t="s">
        <v>191</v>
      </c>
      <c r="AU212" s="184" t="s">
        <v>84</v>
      </c>
      <c r="AV212" s="13" t="s">
        <v>84</v>
      </c>
      <c r="AW212" s="13" t="s">
        <v>28</v>
      </c>
      <c r="AX212" s="13" t="s">
        <v>72</v>
      </c>
      <c r="AY212" s="184" t="s">
        <v>182</v>
      </c>
    </row>
    <row r="213" ht="11" customFormat="1" s="14">
      <c r="B213" s="191"/>
      <c r="D213" s="183" t="s">
        <v>191</v>
      </c>
      <c r="E213" s="192" t="s">
        <v>1</v>
      </c>
      <c r="F213" s="193" t="s">
        <v>1322</v>
      </c>
      <c r="H213" s="194">
        <v>69.3</v>
      </c>
      <c r="I213" s="195"/>
      <c r="L213" s="191"/>
      <c r="M213" s="196"/>
      <c r="N213" s="197"/>
      <c r="O213" s="197"/>
      <c r="P213" s="197"/>
      <c r="Q213" s="197"/>
      <c r="R213" s="197"/>
      <c r="S213" s="197"/>
      <c r="T213" s="198"/>
      <c r="AT213" s="192" t="s">
        <v>191</v>
      </c>
      <c r="AU213" s="192" t="s">
        <v>84</v>
      </c>
      <c r="AV213" s="14" t="s">
        <v>89</v>
      </c>
      <c r="AW213" s="14" t="s">
        <v>28</v>
      </c>
      <c r="AX213" s="14" t="s">
        <v>72</v>
      </c>
      <c r="AY213" s="192" t="s">
        <v>182</v>
      </c>
    </row>
    <row r="214" ht="11" customFormat="1" s="15">
      <c r="B214" s="199"/>
      <c r="D214" s="183" t="s">
        <v>191</v>
      </c>
      <c r="E214" s="200" t="s">
        <v>1</v>
      </c>
      <c r="F214" s="201" t="s">
        <v>251</v>
      </c>
      <c r="H214" s="202">
        <v>69.3</v>
      </c>
      <c r="I214" s="203"/>
      <c r="L214" s="199"/>
      <c r="M214" s="204"/>
      <c r="N214" s="205"/>
      <c r="O214" s="205"/>
      <c r="P214" s="205"/>
      <c r="Q214" s="205"/>
      <c r="R214" s="205"/>
      <c r="S214" s="205"/>
      <c r="T214" s="206"/>
      <c r="AT214" s="200" t="s">
        <v>191</v>
      </c>
      <c r="AU214" s="200" t="s">
        <v>84</v>
      </c>
      <c r="AV214" s="15" t="s">
        <v>189</v>
      </c>
      <c r="AW214" s="15" t="s">
        <v>28</v>
      </c>
      <c r="AX214" s="15" t="s">
        <v>79</v>
      </c>
      <c r="AY214" s="200" t="s">
        <v>182</v>
      </c>
    </row>
    <row r="215" customHeight="1" ht="22" customFormat="1" s="12">
      <c r="B215" s="154"/>
      <c r="D215" s="155" t="s">
        <v>71</v>
      </c>
      <c r="E215" s="165" t="s">
        <v>530</v>
      </c>
      <c r="F215" s="165" t="s">
        <v>531</v>
      </c>
      <c r="I215" s="157"/>
      <c r="J215" s="166">
        <f>BK215</f>
        <v>0</v>
      </c>
      <c r="L215" s="154"/>
      <c r="M215" s="159"/>
      <c r="N215" s="160"/>
      <c r="O215" s="160"/>
      <c r="P215" s="161">
        <f>SUM(P216:P219)</f>
        <v>0</v>
      </c>
      <c r="Q215" s="160"/>
      <c r="R215" s="161">
        <f>SUM(R216:R219)</f>
        <v>0</v>
      </c>
      <c r="S215" s="160"/>
      <c r="T215" s="162">
        <f>SUM(T216:T219)</f>
        <v>1.4849999999999999</v>
      </c>
      <c r="AR215" s="155" t="s">
        <v>84</v>
      </c>
      <c r="AT215" s="163" t="s">
        <v>71</v>
      </c>
      <c r="AU215" s="163" t="s">
        <v>79</v>
      </c>
      <c r="AY215" s="155" t="s">
        <v>182</v>
      </c>
      <c r="BK215" s="164">
        <f>SUM(BK216:BK219)</f>
        <v>0</v>
      </c>
    </row>
    <row r="216" customHeight="1" ht="21" customFormat="1" s="2">
      <c r="A216" s="33"/>
      <c r="B216" s="167"/>
      <c r="C216" s="168" t="s">
        <v>493</v>
      </c>
      <c r="D216" s="168" t="s">
        <v>185</v>
      </c>
      <c r="E216" s="169" t="s">
        <v>1323</v>
      </c>
      <c r="F216" s="170" t="s">
        <v>1324</v>
      </c>
      <c r="G216" s="171" t="s">
        <v>305</v>
      </c>
      <c r="H216" s="172">
        <v>165</v>
      </c>
      <c r="I216" s="173"/>
      <c r="J216" s="172">
        <f>ROUND(I216*H216,3)</f>
        <v>0</v>
      </c>
      <c r="K216" s="174"/>
      <c r="L216" s="34"/>
      <c r="M216" s="175" t="s">
        <v>1</v>
      </c>
      <c r="N216" s="176" t="s">
        <v>38</v>
      </c>
      <c r="O216" s="59"/>
      <c r="P216" s="177">
        <f>O216*H216</f>
        <v>0</v>
      </c>
      <c r="Q216" s="177">
        <v>0</v>
      </c>
      <c r="R216" s="177">
        <f>Q216*H216</f>
        <v>0</v>
      </c>
      <c r="S216" s="177">
        <v>9E-3</v>
      </c>
      <c r="T216" s="178">
        <f>S216*H216</f>
        <v>1.4849999999999999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9" t="s">
        <v>468</v>
      </c>
      <c r="AT216" s="179" t="s">
        <v>185</v>
      </c>
      <c r="AU216" s="179" t="s">
        <v>84</v>
      </c>
      <c r="AY216" s="18" t="s">
        <v>182</v>
      </c>
      <c r="BE216" s="180">
        <f>IF(N216="základná",J216,0)</f>
        <v>0</v>
      </c>
      <c r="BF216" s="180">
        <f>IF(N216="znížená",J216,0)</f>
        <v>0</v>
      </c>
      <c r="BG216" s="180">
        <f>IF(N216="zákl. prenesená",J216,0)</f>
        <v>0</v>
      </c>
      <c r="BH216" s="180">
        <f>IF(N216="zníž. prenesená",J216,0)</f>
        <v>0</v>
      </c>
      <c r="BI216" s="180">
        <f>IF(N216="nulová",J216,0)</f>
        <v>0</v>
      </c>
      <c r="BJ216" s="18" t="s">
        <v>84</v>
      </c>
      <c r="BK216" s="181">
        <f>ROUND(I216*H216,3)</f>
        <v>0</v>
      </c>
      <c r="BL216" s="18" t="s">
        <v>468</v>
      </c>
      <c r="BM216" s="179" t="s">
        <v>1325</v>
      </c>
    </row>
    <row r="217" ht="11" customFormat="1" s="13">
      <c r="B217" s="182"/>
      <c r="D217" s="183" t="s">
        <v>191</v>
      </c>
      <c r="E217" s="184" t="s">
        <v>1</v>
      </c>
      <c r="F217" s="185" t="s">
        <v>1326</v>
      </c>
      <c r="H217" s="186">
        <v>165</v>
      </c>
      <c r="I217" s="187"/>
      <c r="L217" s="182"/>
      <c r="M217" s="188"/>
      <c r="N217" s="189"/>
      <c r="O217" s="189"/>
      <c r="P217" s="189"/>
      <c r="Q217" s="189"/>
      <c r="R217" s="189"/>
      <c r="S217" s="189"/>
      <c r="T217" s="190"/>
      <c r="AT217" s="184" t="s">
        <v>191</v>
      </c>
      <c r="AU217" s="184" t="s">
        <v>84</v>
      </c>
      <c r="AV217" s="13" t="s">
        <v>84</v>
      </c>
      <c r="AW217" s="13" t="s">
        <v>28</v>
      </c>
      <c r="AX217" s="13" t="s">
        <v>72</v>
      </c>
      <c r="AY217" s="184" t="s">
        <v>182</v>
      </c>
    </row>
    <row r="218" ht="11" customFormat="1" s="14">
      <c r="B218" s="191"/>
      <c r="D218" s="183" t="s">
        <v>191</v>
      </c>
      <c r="E218" s="192" t="s">
        <v>1</v>
      </c>
      <c r="F218" s="193" t="s">
        <v>1327</v>
      </c>
      <c r="H218" s="194">
        <v>165</v>
      </c>
      <c r="I218" s="195"/>
      <c r="L218" s="191"/>
      <c r="M218" s="196"/>
      <c r="N218" s="197"/>
      <c r="O218" s="197"/>
      <c r="P218" s="197"/>
      <c r="Q218" s="197"/>
      <c r="R218" s="197"/>
      <c r="S218" s="197"/>
      <c r="T218" s="198"/>
      <c r="AT218" s="192" t="s">
        <v>191</v>
      </c>
      <c r="AU218" s="192" t="s">
        <v>84</v>
      </c>
      <c r="AV218" s="14" t="s">
        <v>89</v>
      </c>
      <c r="AW218" s="14" t="s">
        <v>28</v>
      </c>
      <c r="AX218" s="14" t="s">
        <v>72</v>
      </c>
      <c r="AY218" s="192" t="s">
        <v>182</v>
      </c>
    </row>
    <row r="219" ht="11" customFormat="1" s="15">
      <c r="B219" s="199"/>
      <c r="D219" s="183" t="s">
        <v>191</v>
      </c>
      <c r="E219" s="200" t="s">
        <v>1</v>
      </c>
      <c r="F219" s="201" t="s">
        <v>251</v>
      </c>
      <c r="H219" s="202">
        <v>165</v>
      </c>
      <c r="I219" s="203"/>
      <c r="L219" s="199"/>
      <c r="M219" s="214"/>
      <c r="N219" s="215"/>
      <c r="O219" s="215"/>
      <c r="P219" s="215"/>
      <c r="Q219" s="215"/>
      <c r="R219" s="215"/>
      <c r="S219" s="215"/>
      <c r="T219" s="216"/>
      <c r="AT219" s="200" t="s">
        <v>191</v>
      </c>
      <c r="AU219" s="200" t="s">
        <v>84</v>
      </c>
      <c r="AV219" s="15" t="s">
        <v>189</v>
      </c>
      <c r="AW219" s="15" t="s">
        <v>28</v>
      </c>
      <c r="AX219" s="15" t="s">
        <v>79</v>
      </c>
      <c r="AY219" s="200" t="s">
        <v>182</v>
      </c>
    </row>
    <row r="220" customHeight="1" ht="6" customFormat="1" s="2">
      <c r="A220" s="33"/>
      <c r="B220" s="48"/>
      <c r="C220" s="49"/>
      <c r="D220" s="49"/>
      <c r="E220" s="49"/>
      <c r="F220" s="49"/>
      <c r="G220" s="49"/>
      <c r="H220" s="49"/>
      <c r="I220" s="126"/>
      <c r="J220" s="49"/>
      <c r="K220" s="49"/>
      <c r="L220" s="34"/>
      <c r="M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</row>
  </sheetData>
  <autoFilter ref="C129:K219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6:H116"/>
    <mergeCell ref="E118:H118"/>
    <mergeCell ref="E120:H120"/>
    <mergeCell ref="E122:H1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2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99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147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1251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1328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ROUND(J141,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ROUND((SUM(BE141:BE321)),  2)</f>
        <v>0</v>
      </c>
      <c r="G37" s="33"/>
      <c r="H37" s="33"/>
      <c r="I37" s="113">
        <v>0.2</v>
      </c>
      <c r="J37" s="112">
        <f>ROUND(((SUM(BE141:BE321))*I37),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ROUND((SUM(BF141:BF321)),  2)</f>
        <v>0</v>
      </c>
      <c r="G38" s="33"/>
      <c r="H38" s="33"/>
      <c r="I38" s="113">
        <v>0.2</v>
      </c>
      <c r="J38" s="112">
        <f>ROUND(((SUM(BF141:BF321))*I38),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ROUND((SUM(BG141:BG321)),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ROUND((SUM(BH141:BH321)),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ROUND((SUM(BI141:BI321)),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147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1251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E.1.2.B - Architektúra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J141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157</v>
      </c>
      <c r="E101" s="134"/>
      <c r="F101" s="134"/>
      <c r="G101" s="134"/>
      <c r="H101" s="134"/>
      <c r="I101" s="135"/>
      <c r="J101" s="136">
        <f>J142</f>
        <v>0</v>
      </c>
      <c r="L101" s="132"/>
    </row>
    <row r="102" customHeight="1" ht="19" customFormat="1" s="10">
      <c r="B102" s="137"/>
      <c r="D102" s="138" t="s">
        <v>639</v>
      </c>
      <c r="E102" s="139"/>
      <c r="F102" s="139"/>
      <c r="G102" s="139"/>
      <c r="H102" s="139"/>
      <c r="I102" s="140"/>
      <c r="J102" s="141">
        <f>J143</f>
        <v>0</v>
      </c>
      <c r="L102" s="137"/>
    </row>
    <row r="103" customHeight="1" ht="19" customFormat="1" s="10">
      <c r="B103" s="137"/>
      <c r="D103" s="138" t="s">
        <v>640</v>
      </c>
      <c r="E103" s="139"/>
      <c r="F103" s="139"/>
      <c r="G103" s="139"/>
      <c r="H103" s="139"/>
      <c r="I103" s="140"/>
      <c r="J103" s="141">
        <f>J160</f>
        <v>0</v>
      </c>
      <c r="L103" s="137"/>
    </row>
    <row r="104" customHeight="1" ht="19" customFormat="1" s="10">
      <c r="B104" s="137"/>
      <c r="D104" s="138" t="s">
        <v>158</v>
      </c>
      <c r="E104" s="139"/>
      <c r="F104" s="139"/>
      <c r="G104" s="139"/>
      <c r="H104" s="139"/>
      <c r="I104" s="140"/>
      <c r="J104" s="141">
        <f>J184</f>
        <v>0</v>
      </c>
      <c r="L104" s="137"/>
    </row>
    <row r="105" customHeight="1" ht="19" customFormat="1" s="10">
      <c r="B105" s="137"/>
      <c r="D105" s="138" t="s">
        <v>641</v>
      </c>
      <c r="E105" s="139"/>
      <c r="F105" s="139"/>
      <c r="G105" s="139"/>
      <c r="H105" s="139"/>
      <c r="I105" s="140"/>
      <c r="J105" s="141">
        <f>J201</f>
        <v>0</v>
      </c>
      <c r="L105" s="137"/>
    </row>
    <row r="106" customHeight="1" ht="24" customFormat="1" s="9">
      <c r="B106" s="132"/>
      <c r="D106" s="133" t="s">
        <v>159</v>
      </c>
      <c r="E106" s="134"/>
      <c r="F106" s="134"/>
      <c r="G106" s="134"/>
      <c r="H106" s="134"/>
      <c r="I106" s="135"/>
      <c r="J106" s="136">
        <f>J203</f>
        <v>0</v>
      </c>
      <c r="L106" s="132"/>
    </row>
    <row r="107" customHeight="1" ht="19" customFormat="1" s="10">
      <c r="B107" s="137"/>
      <c r="D107" s="138" t="s">
        <v>642</v>
      </c>
      <c r="E107" s="139"/>
      <c r="F107" s="139"/>
      <c r="G107" s="139"/>
      <c r="H107" s="139"/>
      <c r="I107" s="140"/>
      <c r="J107" s="141">
        <f>J204</f>
        <v>0</v>
      </c>
      <c r="L107" s="137"/>
    </row>
    <row r="108" customHeight="1" ht="19" customFormat="1" s="10">
      <c r="B108" s="137"/>
      <c r="D108" s="138" t="s">
        <v>643</v>
      </c>
      <c r="E108" s="139"/>
      <c r="F108" s="139"/>
      <c r="G108" s="139"/>
      <c r="H108" s="139"/>
      <c r="I108" s="140"/>
      <c r="J108" s="141">
        <f>J207</f>
        <v>0</v>
      </c>
      <c r="L108" s="137"/>
    </row>
    <row r="109" customHeight="1" ht="19" customFormat="1" s="10">
      <c r="B109" s="137"/>
      <c r="D109" s="138" t="s">
        <v>644</v>
      </c>
      <c r="E109" s="139"/>
      <c r="F109" s="139"/>
      <c r="G109" s="139"/>
      <c r="H109" s="139"/>
      <c r="I109" s="140"/>
      <c r="J109" s="141">
        <f>J216</f>
        <v>0</v>
      </c>
      <c r="L109" s="137"/>
    </row>
    <row r="110" customHeight="1" ht="19" customFormat="1" s="10">
      <c r="B110" s="137"/>
      <c r="D110" s="138" t="s">
        <v>1253</v>
      </c>
      <c r="E110" s="139"/>
      <c r="F110" s="139"/>
      <c r="G110" s="139"/>
      <c r="H110" s="139"/>
      <c r="I110" s="140"/>
      <c r="J110" s="141">
        <f>J243</f>
        <v>0</v>
      </c>
      <c r="L110" s="137"/>
    </row>
    <row r="111" customHeight="1" ht="19" customFormat="1" s="10">
      <c r="B111" s="137"/>
      <c r="D111" s="138" t="s">
        <v>645</v>
      </c>
      <c r="E111" s="139"/>
      <c r="F111" s="139"/>
      <c r="G111" s="139"/>
      <c r="H111" s="139"/>
      <c r="I111" s="140"/>
      <c r="J111" s="141">
        <f>J247</f>
        <v>0</v>
      </c>
      <c r="L111" s="137"/>
    </row>
    <row r="112" customHeight="1" ht="19" customFormat="1" s="10">
      <c r="B112" s="137"/>
      <c r="D112" s="138" t="s">
        <v>162</v>
      </c>
      <c r="E112" s="139"/>
      <c r="F112" s="139"/>
      <c r="G112" s="139"/>
      <c r="H112" s="139"/>
      <c r="I112" s="140"/>
      <c r="J112" s="141">
        <f>J255</f>
        <v>0</v>
      </c>
      <c r="L112" s="137"/>
    </row>
    <row r="113" customHeight="1" ht="19" customFormat="1" s="10">
      <c r="B113" s="137"/>
      <c r="D113" s="138" t="s">
        <v>163</v>
      </c>
      <c r="E113" s="139"/>
      <c r="F113" s="139"/>
      <c r="G113" s="139"/>
      <c r="H113" s="139"/>
      <c r="I113" s="140"/>
      <c r="J113" s="141">
        <f>J269</f>
        <v>0</v>
      </c>
      <c r="L113" s="137"/>
    </row>
    <row r="114" customHeight="1" ht="19" customFormat="1" s="10">
      <c r="B114" s="137"/>
      <c r="D114" s="138" t="s">
        <v>646</v>
      </c>
      <c r="E114" s="139"/>
      <c r="F114" s="139"/>
      <c r="G114" s="139"/>
      <c r="H114" s="139"/>
      <c r="I114" s="140"/>
      <c r="J114" s="141">
        <f>J275</f>
        <v>0</v>
      </c>
      <c r="L114" s="137"/>
    </row>
    <row r="115" customHeight="1" ht="19" customFormat="1" s="10">
      <c r="B115" s="137"/>
      <c r="D115" s="138" t="s">
        <v>1329</v>
      </c>
      <c r="E115" s="139"/>
      <c r="F115" s="139"/>
      <c r="G115" s="139"/>
      <c r="H115" s="139"/>
      <c r="I115" s="140"/>
      <c r="J115" s="141">
        <f>J283</f>
        <v>0</v>
      </c>
      <c r="L115" s="137"/>
    </row>
    <row r="116" customHeight="1" ht="19" customFormat="1" s="10">
      <c r="B116" s="137"/>
      <c r="D116" s="138" t="s">
        <v>647</v>
      </c>
      <c r="E116" s="139"/>
      <c r="F116" s="139"/>
      <c r="G116" s="139"/>
      <c r="H116" s="139"/>
      <c r="I116" s="140"/>
      <c r="J116" s="141">
        <f>J293</f>
        <v>0</v>
      </c>
      <c r="L116" s="137"/>
    </row>
    <row r="117" customHeight="1" ht="19" customFormat="1" s="10">
      <c r="B117" s="137"/>
      <c r="D117" s="138" t="s">
        <v>648</v>
      </c>
      <c r="E117" s="139"/>
      <c r="F117" s="139"/>
      <c r="G117" s="139"/>
      <c r="H117" s="139"/>
      <c r="I117" s="140"/>
      <c r="J117" s="141">
        <f>J313</f>
        <v>0</v>
      </c>
      <c r="L117" s="137"/>
    </row>
    <row r="118" customHeight="1" ht="21" customFormat="1" s="2">
      <c r="A118" s="33"/>
      <c r="B118" s="34"/>
      <c r="C118" s="33"/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6" customFormat="1" s="2">
      <c r="A119" s="33"/>
      <c r="B119" s="48"/>
      <c r="C119" s="49"/>
      <c r="D119" s="49"/>
      <c r="E119" s="49"/>
      <c r="F119" s="49"/>
      <c r="G119" s="49"/>
      <c r="H119" s="49"/>
      <c r="I119" s="126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customHeight="1" ht="6" customFormat="1" s="2">
      <c r="A123" s="33"/>
      <c r="B123" s="50"/>
      <c r="C123" s="51"/>
      <c r="D123" s="51"/>
      <c r="E123" s="51"/>
      <c r="F123" s="51"/>
      <c r="G123" s="51"/>
      <c r="H123" s="51"/>
      <c r="I123" s="127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4" customFormat="1" s="2">
      <c r="A124" s="33"/>
      <c r="B124" s="34"/>
      <c r="C124" s="22" t="s">
        <v>168</v>
      </c>
      <c r="D124" s="33"/>
      <c r="E124" s="33"/>
      <c r="F124" s="33"/>
      <c r="G124" s="33"/>
      <c r="H124" s="33"/>
      <c r="I124" s="10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Height="1" ht="6" customFormat="1" s="2">
      <c r="A125" s="33"/>
      <c r="B125" s="34"/>
      <c r="C125" s="33"/>
      <c r="D125" s="33"/>
      <c r="E125" s="33"/>
      <c r="F125" s="33"/>
      <c r="G125" s="33"/>
      <c r="H125" s="33"/>
      <c r="I125" s="10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12" customFormat="1" s="2">
      <c r="A126" s="33"/>
      <c r="B126" s="34"/>
      <c r="C126" s="28" t="s">
        <v>14</v>
      </c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23" customFormat="1" s="2">
      <c r="A127" s="33"/>
      <c r="B127" s="34"/>
      <c r="C127" s="33"/>
      <c r="D127" s="33"/>
      <c r="E127" s="282" t="str">
        <f>E7</f>
        <v>Výmena vnútorných rozvodov ZTI (voda, kanál) - II. sekcia a stavebné úpravy soc. zariadení – IV. sekcia </v>
      </c>
      <c r="F127" s="283"/>
      <c r="G127" s="283"/>
      <c r="H127" s="283"/>
      <c r="I127" s="10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customHeight="1" ht="12" customFormat="1" s="1">
      <c r="B128" s="21"/>
      <c r="C128" s="28" t="s">
        <v>146</v>
      </c>
      <c r="I128" s="99"/>
      <c r="L128" s="21"/>
    </row>
    <row r="129" customHeight="1" ht="16" customFormat="1" s="1">
      <c r="B129" s="21"/>
      <c r="E129" s="282" t="s">
        <v>147</v>
      </c>
      <c r="F129" s="266"/>
      <c r="G129" s="266"/>
      <c r="H129" s="266"/>
      <c r="I129" s="99"/>
      <c r="L129" s="21"/>
    </row>
    <row r="130" customHeight="1" ht="12" customFormat="1" s="1">
      <c r="B130" s="21"/>
      <c r="C130" s="28" t="s">
        <v>148</v>
      </c>
      <c r="I130" s="99"/>
      <c r="L130" s="21"/>
    </row>
    <row r="131" customHeight="1" ht="16" customFormat="1" s="2">
      <c r="A131" s="33"/>
      <c r="B131" s="34"/>
      <c r="C131" s="33"/>
      <c r="D131" s="33"/>
      <c r="E131" s="284" t="s">
        <v>1251</v>
      </c>
      <c r="F131" s="285"/>
      <c r="G131" s="285"/>
      <c r="H131" s="285"/>
      <c r="I131" s="10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customHeight="1" ht="12" customFormat="1" s="2">
      <c r="A132" s="33"/>
      <c r="B132" s="34"/>
      <c r="C132" s="28" t="s">
        <v>150</v>
      </c>
      <c r="D132" s="33"/>
      <c r="E132" s="33"/>
      <c r="F132" s="33"/>
      <c r="G132" s="33"/>
      <c r="H132" s="33"/>
      <c r="I132" s="10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customHeight="1" ht="16" customFormat="1" s="2">
      <c r="A133" s="33"/>
      <c r="B133" s="34"/>
      <c r="C133" s="33"/>
      <c r="D133" s="33"/>
      <c r="E133" s="238" t="str">
        <f>E13</f>
        <v>E.1.2.B - Architektúra</v>
      </c>
      <c r="F133" s="285"/>
      <c r="G133" s="285"/>
      <c r="H133" s="285"/>
      <c r="I133" s="10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customHeight="1" ht="6" customFormat="1" s="2">
      <c r="A134" s="33"/>
      <c r="B134" s="34"/>
      <c r="C134" s="33"/>
      <c r="D134" s="33"/>
      <c r="E134" s="33"/>
      <c r="F134" s="33"/>
      <c r="G134" s="33"/>
      <c r="H134" s="33"/>
      <c r="I134" s="10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customHeight="1" ht="12" customFormat="1" s="2">
      <c r="A135" s="33"/>
      <c r="B135" s="34"/>
      <c r="C135" s="28" t="s">
        <v>17</v>
      </c>
      <c r="D135" s="33"/>
      <c r="E135" s="33"/>
      <c r="F135" s="26">
        <f>F16</f>
      </c>
      <c r="G135" s="33"/>
      <c r="H135" s="33"/>
      <c r="I135" s="104" t="s">
        <v>19</v>
      </c>
      <c r="J135" s="56">
        <f>IF(J16="","",J16)</f>
        <v>43950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customHeight="1" ht="6" customFormat="1" s="2">
      <c r="A136" s="33"/>
      <c r="B136" s="34"/>
      <c r="C136" s="33"/>
      <c r="D136" s="33"/>
      <c r="E136" s="33"/>
      <c r="F136" s="33"/>
      <c r="G136" s="33"/>
      <c r="H136" s="33"/>
      <c r="I136" s="10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customHeight="1" ht="25" customFormat="1" s="2">
      <c r="A137" s="33"/>
      <c r="B137" s="34"/>
      <c r="C137" s="28" t="s">
        <v>20</v>
      </c>
      <c r="D137" s="33"/>
      <c r="E137" s="33"/>
      <c r="F137" s="26" t="str">
        <f>E19</f>
        <v>UNIVERZITA PAVLA JOZEFA ŠAFÁRIKA V KOŠICIACH</v>
      </c>
      <c r="G137" s="33"/>
      <c r="H137" s="33"/>
      <c r="I137" s="104" t="s">
        <v>26</v>
      </c>
      <c r="J137" s="31" t="str">
        <f>E25</f>
        <v>d.g.A. design graphic architecture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customFormat="1" s="2">
      <c r="A138" s="33"/>
      <c r="B138" s="34"/>
      <c r="C138" s="28" t="s">
        <v>24</v>
      </c>
      <c r="D138" s="33"/>
      <c r="E138" s="33"/>
      <c r="F138" s="26" t="str">
        <f>IF(E22="","",E22)</f>
        <v>Vyplň údaj</v>
      </c>
      <c r="G138" s="33"/>
      <c r="H138" s="33"/>
      <c r="I138" s="104" t="s">
        <v>30</v>
      </c>
      <c r="J138" s="31">
        <f>E28</f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customHeight="1" ht="9" customFormat="1" s="2">
      <c r="A139" s="33"/>
      <c r="B139" s="34"/>
      <c r="C139" s="33"/>
      <c r="D139" s="33"/>
      <c r="E139" s="33"/>
      <c r="F139" s="33"/>
      <c r="G139" s="33"/>
      <c r="H139" s="33"/>
      <c r="I139" s="10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customHeight="1" ht="29" customFormat="1" s="11">
      <c r="A140" s="142"/>
      <c r="B140" s="143"/>
      <c r="C140" s="144" t="s">
        <v>169</v>
      </c>
      <c r="D140" s="145" t="s">
        <v>57</v>
      </c>
      <c r="E140" s="145" t="s">
        <v>53</v>
      </c>
      <c r="F140" s="145" t="s">
        <v>54</v>
      </c>
      <c r="G140" s="145" t="s">
        <v>170</v>
      </c>
      <c r="H140" s="145" t="s">
        <v>171</v>
      </c>
      <c r="I140" s="146" t="s">
        <v>172</v>
      </c>
      <c r="J140" s="147" t="s">
        <v>154</v>
      </c>
      <c r="K140" s="148" t="s">
        <v>173</v>
      </c>
      <c r="L140" s="149"/>
      <c r="M140" s="63" t="s">
        <v>1</v>
      </c>
      <c r="N140" s="64" t="s">
        <v>36</v>
      </c>
      <c r="O140" s="64" t="s">
        <v>174</v>
      </c>
      <c r="P140" s="64" t="s">
        <v>175</v>
      </c>
      <c r="Q140" s="64" t="s">
        <v>176</v>
      </c>
      <c r="R140" s="64" t="s">
        <v>177</v>
      </c>
      <c r="S140" s="64" t="s">
        <v>178</v>
      </c>
      <c r="T140" s="65" t="s">
        <v>179</v>
      </c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</row>
    <row r="141" customHeight="1" ht="22" customFormat="1" s="2">
      <c r="A141" s="33"/>
      <c r="B141" s="34"/>
      <c r="C141" s="70" t="s">
        <v>155</v>
      </c>
      <c r="D141" s="33"/>
      <c r="E141" s="33"/>
      <c r="F141" s="33"/>
      <c r="G141" s="33"/>
      <c r="H141" s="33"/>
      <c r="I141" s="103"/>
      <c r="J141" s="150">
        <f>BK141</f>
        <v>0</v>
      </c>
      <c r="K141" s="33"/>
      <c r="L141" s="34"/>
      <c r="M141" s="66"/>
      <c r="N141" s="57"/>
      <c r="O141" s="67"/>
      <c r="P141" s="151">
        <f>P142+P203</f>
        <v>0</v>
      </c>
      <c r="Q141" s="67"/>
      <c r="R141" s="151">
        <f>R142+R203</f>
        <v>80.495133764</v>
      </c>
      <c r="S141" s="67"/>
      <c r="T141" s="152">
        <f>T142+T203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71</v>
      </c>
      <c r="AU141" s="18" t="s">
        <v>156</v>
      </c>
      <c r="BK141" s="153">
        <f>BK142+BK203</f>
        <v>0</v>
      </c>
    </row>
    <row r="142" customHeight="1" ht="25" customFormat="1" s="12">
      <c r="B142" s="154"/>
      <c r="D142" s="155" t="s">
        <v>71</v>
      </c>
      <c r="E142" s="156" t="s">
        <v>180</v>
      </c>
      <c r="F142" s="156" t="s">
        <v>181</v>
      </c>
      <c r="I142" s="157"/>
      <c r="J142" s="158">
        <f>BK142</f>
        <v>0</v>
      </c>
      <c r="L142" s="154"/>
      <c r="M142" s="159"/>
      <c r="N142" s="160"/>
      <c r="O142" s="160"/>
      <c r="P142" s="161">
        <f>P143+P160+P184+P201</f>
        <v>0</v>
      </c>
      <c r="Q142" s="160"/>
      <c r="R142" s="161">
        <f>R143+R160+R184+R201</f>
        <v>47.986006259999996</v>
      </c>
      <c r="S142" s="160"/>
      <c r="T142" s="162">
        <f>T143+T160+T184+T201</f>
        <v>0</v>
      </c>
      <c r="AR142" s="155" t="s">
        <v>79</v>
      </c>
      <c r="AT142" s="163" t="s">
        <v>71</v>
      </c>
      <c r="AU142" s="163" t="s">
        <v>72</v>
      </c>
      <c r="AY142" s="155" t="s">
        <v>182</v>
      </c>
      <c r="BK142" s="164">
        <f>BK143+BK160+BK184+BK201</f>
        <v>0</v>
      </c>
    </row>
    <row r="143" customHeight="1" ht="22" customFormat="1" s="12">
      <c r="B143" s="154"/>
      <c r="D143" s="155" t="s">
        <v>71</v>
      </c>
      <c r="E143" s="165" t="s">
        <v>89</v>
      </c>
      <c r="F143" s="165" t="s">
        <v>650</v>
      </c>
      <c r="I143" s="157"/>
      <c r="J143" s="166">
        <f>BK143</f>
        <v>0</v>
      </c>
      <c r="L143" s="154"/>
      <c r="M143" s="159"/>
      <c r="N143" s="160"/>
      <c r="O143" s="160"/>
      <c r="P143" s="161">
        <f>SUM(P144:P159)</f>
        <v>0</v>
      </c>
      <c r="Q143" s="160"/>
      <c r="R143" s="161">
        <f>SUM(R144:R159)</f>
        <v>9.87906926</v>
      </c>
      <c r="S143" s="160"/>
      <c r="T143" s="162">
        <f>SUM(T144:T159)</f>
        <v>0</v>
      </c>
      <c r="AR143" s="155" t="s">
        <v>79</v>
      </c>
      <c r="AT143" s="163" t="s">
        <v>71</v>
      </c>
      <c r="AU143" s="163" t="s">
        <v>79</v>
      </c>
      <c r="AY143" s="155" t="s">
        <v>182</v>
      </c>
      <c r="BK143" s="164">
        <f>SUM(BK144:BK159)</f>
        <v>0</v>
      </c>
    </row>
    <row r="144" customHeight="1" ht="21" customFormat="1" s="2">
      <c r="A144" s="33"/>
      <c r="B144" s="167"/>
      <c r="C144" s="168" t="s">
        <v>79</v>
      </c>
      <c r="D144" s="168" t="s">
        <v>185</v>
      </c>
      <c r="E144" s="169" t="s">
        <v>670</v>
      </c>
      <c r="F144" s="170" t="s">
        <v>1330</v>
      </c>
      <c r="G144" s="171" t="s">
        <v>327</v>
      </c>
      <c r="H144" s="172">
        <v>54</v>
      </c>
      <c r="I144" s="173"/>
      <c r="J144" s="172">
        <f>ROUND(I144*H144,3)</f>
        <v>0</v>
      </c>
      <c r="K144" s="174"/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4.885E-2</v>
      </c>
      <c r="R144" s="177">
        <f>Q144*H144</f>
        <v>2.6378999999999997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189</v>
      </c>
      <c r="AT144" s="179" t="s">
        <v>185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189</v>
      </c>
      <c r="BM144" s="179" t="s">
        <v>1331</v>
      </c>
    </row>
    <row r="145" ht="11" customFormat="1" s="13">
      <c r="B145" s="182"/>
      <c r="D145" s="183" t="s">
        <v>191</v>
      </c>
      <c r="E145" s="184" t="s">
        <v>1</v>
      </c>
      <c r="F145" s="185" t="s">
        <v>449</v>
      </c>
      <c r="H145" s="186">
        <v>12</v>
      </c>
      <c r="I145" s="187"/>
      <c r="L145" s="182"/>
      <c r="M145" s="188"/>
      <c r="N145" s="189"/>
      <c r="O145" s="189"/>
      <c r="P145" s="189"/>
      <c r="Q145" s="189"/>
      <c r="R145" s="189"/>
      <c r="S145" s="189"/>
      <c r="T145" s="190"/>
      <c r="AT145" s="184" t="s">
        <v>191</v>
      </c>
      <c r="AU145" s="184" t="s">
        <v>84</v>
      </c>
      <c r="AV145" s="13" t="s">
        <v>84</v>
      </c>
      <c r="AW145" s="13" t="s">
        <v>28</v>
      </c>
      <c r="AX145" s="13" t="s">
        <v>72</v>
      </c>
      <c r="AY145" s="184" t="s">
        <v>182</v>
      </c>
    </row>
    <row r="146" ht="11" customFormat="1" s="14">
      <c r="B146" s="191"/>
      <c r="D146" s="183" t="s">
        <v>191</v>
      </c>
      <c r="E146" s="192" t="s">
        <v>1</v>
      </c>
      <c r="F146" s="193" t="s">
        <v>1332</v>
      </c>
      <c r="H146" s="194">
        <v>12</v>
      </c>
      <c r="I146" s="195"/>
      <c r="L146" s="191"/>
      <c r="M146" s="196"/>
      <c r="N146" s="197"/>
      <c r="O146" s="197"/>
      <c r="P146" s="197"/>
      <c r="Q146" s="197"/>
      <c r="R146" s="197"/>
      <c r="S146" s="197"/>
      <c r="T146" s="198"/>
      <c r="AT146" s="192" t="s">
        <v>191</v>
      </c>
      <c r="AU146" s="192" t="s">
        <v>84</v>
      </c>
      <c r="AV146" s="14" t="s">
        <v>89</v>
      </c>
      <c r="AW146" s="14" t="s">
        <v>28</v>
      </c>
      <c r="AX146" s="14" t="s">
        <v>72</v>
      </c>
      <c r="AY146" s="192" t="s">
        <v>182</v>
      </c>
    </row>
    <row r="147" ht="11" customFormat="1" s="13">
      <c r="B147" s="182"/>
      <c r="D147" s="183" t="s">
        <v>191</v>
      </c>
      <c r="E147" s="184" t="s">
        <v>1</v>
      </c>
      <c r="F147" s="185" t="s">
        <v>532</v>
      </c>
      <c r="H147" s="186">
        <v>24</v>
      </c>
      <c r="I147" s="187"/>
      <c r="L147" s="182"/>
      <c r="M147" s="188"/>
      <c r="N147" s="189"/>
      <c r="O147" s="189"/>
      <c r="P147" s="189"/>
      <c r="Q147" s="189"/>
      <c r="R147" s="189"/>
      <c r="S147" s="189"/>
      <c r="T147" s="190"/>
      <c r="AT147" s="184" t="s">
        <v>191</v>
      </c>
      <c r="AU147" s="184" t="s">
        <v>84</v>
      </c>
      <c r="AV147" s="13" t="s">
        <v>84</v>
      </c>
      <c r="AW147" s="13" t="s">
        <v>28</v>
      </c>
      <c r="AX147" s="13" t="s">
        <v>72</v>
      </c>
      <c r="AY147" s="184" t="s">
        <v>182</v>
      </c>
    </row>
    <row r="148" ht="11" customFormat="1" s="14">
      <c r="B148" s="191"/>
      <c r="D148" s="183" t="s">
        <v>191</v>
      </c>
      <c r="E148" s="192" t="s">
        <v>1</v>
      </c>
      <c r="F148" s="193" t="s">
        <v>1333</v>
      </c>
      <c r="H148" s="194">
        <v>24</v>
      </c>
      <c r="I148" s="195"/>
      <c r="L148" s="191"/>
      <c r="M148" s="196"/>
      <c r="N148" s="197"/>
      <c r="O148" s="197"/>
      <c r="P148" s="197"/>
      <c r="Q148" s="197"/>
      <c r="R148" s="197"/>
      <c r="S148" s="197"/>
      <c r="T148" s="198"/>
      <c r="AT148" s="192" t="s">
        <v>191</v>
      </c>
      <c r="AU148" s="192" t="s">
        <v>84</v>
      </c>
      <c r="AV148" s="14" t="s">
        <v>89</v>
      </c>
      <c r="AW148" s="14" t="s">
        <v>28</v>
      </c>
      <c r="AX148" s="14" t="s">
        <v>72</v>
      </c>
      <c r="AY148" s="192" t="s">
        <v>182</v>
      </c>
    </row>
    <row r="149" ht="11" customFormat="1" s="13">
      <c r="B149" s="182"/>
      <c r="D149" s="183" t="s">
        <v>191</v>
      </c>
      <c r="E149" s="184" t="s">
        <v>1</v>
      </c>
      <c r="F149" s="185" t="s">
        <v>475</v>
      </c>
      <c r="H149" s="186">
        <v>18</v>
      </c>
      <c r="I149" s="187"/>
      <c r="L149" s="182"/>
      <c r="M149" s="188"/>
      <c r="N149" s="189"/>
      <c r="O149" s="189"/>
      <c r="P149" s="189"/>
      <c r="Q149" s="189"/>
      <c r="R149" s="189"/>
      <c r="S149" s="189"/>
      <c r="T149" s="190"/>
      <c r="AT149" s="184" t="s">
        <v>191</v>
      </c>
      <c r="AU149" s="184" t="s">
        <v>84</v>
      </c>
      <c r="AV149" s="13" t="s">
        <v>84</v>
      </c>
      <c r="AW149" s="13" t="s">
        <v>28</v>
      </c>
      <c r="AX149" s="13" t="s">
        <v>72</v>
      </c>
      <c r="AY149" s="184" t="s">
        <v>182</v>
      </c>
    </row>
    <row r="150" ht="11" customFormat="1" s="14">
      <c r="B150" s="191"/>
      <c r="D150" s="183" t="s">
        <v>191</v>
      </c>
      <c r="E150" s="192" t="s">
        <v>1</v>
      </c>
      <c r="F150" s="193" t="s">
        <v>1266</v>
      </c>
      <c r="H150" s="194">
        <v>18</v>
      </c>
      <c r="I150" s="195"/>
      <c r="L150" s="191"/>
      <c r="M150" s="196"/>
      <c r="N150" s="197"/>
      <c r="O150" s="197"/>
      <c r="P150" s="197"/>
      <c r="Q150" s="197"/>
      <c r="R150" s="197"/>
      <c r="S150" s="197"/>
      <c r="T150" s="198"/>
      <c r="AT150" s="192" t="s">
        <v>191</v>
      </c>
      <c r="AU150" s="192" t="s">
        <v>84</v>
      </c>
      <c r="AV150" s="14" t="s">
        <v>89</v>
      </c>
      <c r="AW150" s="14" t="s">
        <v>28</v>
      </c>
      <c r="AX150" s="14" t="s">
        <v>72</v>
      </c>
      <c r="AY150" s="192" t="s">
        <v>182</v>
      </c>
    </row>
    <row r="151" ht="11" customFormat="1" s="15">
      <c r="B151" s="199"/>
      <c r="D151" s="183" t="s">
        <v>191</v>
      </c>
      <c r="E151" s="200" t="s">
        <v>1</v>
      </c>
      <c r="F151" s="201" t="s">
        <v>251</v>
      </c>
      <c r="H151" s="202">
        <v>54</v>
      </c>
      <c r="I151" s="203"/>
      <c r="L151" s="199"/>
      <c r="M151" s="204"/>
      <c r="N151" s="205"/>
      <c r="O151" s="205"/>
      <c r="P151" s="205"/>
      <c r="Q151" s="205"/>
      <c r="R151" s="205"/>
      <c r="S151" s="205"/>
      <c r="T151" s="206"/>
      <c r="AT151" s="200" t="s">
        <v>191</v>
      </c>
      <c r="AU151" s="200" t="s">
        <v>84</v>
      </c>
      <c r="AV151" s="15" t="s">
        <v>189</v>
      </c>
      <c r="AW151" s="15" t="s">
        <v>28</v>
      </c>
      <c r="AX151" s="15" t="s">
        <v>79</v>
      </c>
      <c r="AY151" s="200" t="s">
        <v>182</v>
      </c>
    </row>
    <row r="152" customHeight="1" ht="21" customFormat="1" s="2">
      <c r="A152" s="33"/>
      <c r="B152" s="167"/>
      <c r="C152" s="168" t="s">
        <v>84</v>
      </c>
      <c r="D152" s="168" t="s">
        <v>185</v>
      </c>
      <c r="E152" s="169" t="s">
        <v>1334</v>
      </c>
      <c r="F152" s="170" t="s">
        <v>1335</v>
      </c>
      <c r="G152" s="171" t="s">
        <v>327</v>
      </c>
      <c r="H152" s="172">
        <v>12</v>
      </c>
      <c r="I152" s="173"/>
      <c r="J152" s="172">
        <f>ROUND(I152*H152,3)</f>
        <v>0</v>
      </c>
      <c r="K152" s="174"/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5.854E-2</v>
      </c>
      <c r="R152" s="177">
        <f>Q152*H152</f>
        <v>0.70248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189</v>
      </c>
      <c r="AT152" s="179" t="s">
        <v>185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189</v>
      </c>
      <c r="BM152" s="179" t="s">
        <v>1336</v>
      </c>
    </row>
    <row r="153" ht="11" customFormat="1" s="13">
      <c r="B153" s="182"/>
      <c r="D153" s="183" t="s">
        <v>191</v>
      </c>
      <c r="E153" s="184" t="s">
        <v>1</v>
      </c>
      <c r="F153" s="185" t="s">
        <v>449</v>
      </c>
      <c r="H153" s="186">
        <v>12</v>
      </c>
      <c r="I153" s="187"/>
      <c r="L153" s="182"/>
      <c r="M153" s="188"/>
      <c r="N153" s="189"/>
      <c r="O153" s="189"/>
      <c r="P153" s="189"/>
      <c r="Q153" s="189"/>
      <c r="R153" s="189"/>
      <c r="S153" s="189"/>
      <c r="T153" s="190"/>
      <c r="AT153" s="184" t="s">
        <v>191</v>
      </c>
      <c r="AU153" s="184" t="s">
        <v>84</v>
      </c>
      <c r="AV153" s="13" t="s">
        <v>84</v>
      </c>
      <c r="AW153" s="13" t="s">
        <v>28</v>
      </c>
      <c r="AX153" s="13" t="s">
        <v>72</v>
      </c>
      <c r="AY153" s="184" t="s">
        <v>182</v>
      </c>
    </row>
    <row r="154" ht="11" customFormat="1" s="14">
      <c r="B154" s="191"/>
      <c r="D154" s="183" t="s">
        <v>191</v>
      </c>
      <c r="E154" s="192" t="s">
        <v>1</v>
      </c>
      <c r="F154" s="193" t="s">
        <v>1337</v>
      </c>
      <c r="H154" s="194">
        <v>12</v>
      </c>
      <c r="I154" s="195"/>
      <c r="L154" s="191"/>
      <c r="M154" s="196"/>
      <c r="N154" s="197"/>
      <c r="O154" s="197"/>
      <c r="P154" s="197"/>
      <c r="Q154" s="197"/>
      <c r="R154" s="197"/>
      <c r="S154" s="197"/>
      <c r="T154" s="198"/>
      <c r="AT154" s="192" t="s">
        <v>191</v>
      </c>
      <c r="AU154" s="192" t="s">
        <v>84</v>
      </c>
      <c r="AV154" s="14" t="s">
        <v>89</v>
      </c>
      <c r="AW154" s="14" t="s">
        <v>28</v>
      </c>
      <c r="AX154" s="14" t="s">
        <v>72</v>
      </c>
      <c r="AY154" s="192" t="s">
        <v>182</v>
      </c>
    </row>
    <row r="155" ht="11" customFormat="1" s="15">
      <c r="B155" s="199"/>
      <c r="D155" s="183" t="s">
        <v>191</v>
      </c>
      <c r="E155" s="200" t="s">
        <v>1</v>
      </c>
      <c r="F155" s="201" t="s">
        <v>251</v>
      </c>
      <c r="H155" s="202">
        <v>12</v>
      </c>
      <c r="I155" s="203"/>
      <c r="L155" s="199"/>
      <c r="M155" s="204"/>
      <c r="N155" s="205"/>
      <c r="O155" s="205"/>
      <c r="P155" s="205"/>
      <c r="Q155" s="205"/>
      <c r="R155" s="205"/>
      <c r="S155" s="205"/>
      <c r="T155" s="206"/>
      <c r="AT155" s="200" t="s">
        <v>191</v>
      </c>
      <c r="AU155" s="200" t="s">
        <v>84</v>
      </c>
      <c r="AV155" s="15" t="s">
        <v>189</v>
      </c>
      <c r="AW155" s="15" t="s">
        <v>28</v>
      </c>
      <c r="AX155" s="15" t="s">
        <v>79</v>
      </c>
      <c r="AY155" s="200" t="s">
        <v>182</v>
      </c>
    </row>
    <row r="156" customHeight="1" ht="21" customFormat="1" s="2">
      <c r="A156" s="33"/>
      <c r="B156" s="167"/>
      <c r="C156" s="168" t="s">
        <v>89</v>
      </c>
      <c r="D156" s="168" t="s">
        <v>185</v>
      </c>
      <c r="E156" s="169" t="s">
        <v>673</v>
      </c>
      <c r="F156" s="170" t="s">
        <v>1338</v>
      </c>
      <c r="G156" s="171" t="s">
        <v>305</v>
      </c>
      <c r="H156" s="172">
        <v>60.667</v>
      </c>
      <c r="I156" s="173"/>
      <c r="J156" s="172">
        <f>ROUND(I156*H156,3)</f>
        <v>0</v>
      </c>
      <c r="K156" s="174"/>
      <c r="L156" s="34"/>
      <c r="M156" s="175" t="s">
        <v>1</v>
      </c>
      <c r="N156" s="176" t="s">
        <v>38</v>
      </c>
      <c r="O156" s="59"/>
      <c r="P156" s="177">
        <f>O156*H156</f>
        <v>0</v>
      </c>
      <c r="Q156" s="177">
        <v>0.10778</v>
      </c>
      <c r="R156" s="177">
        <f>Q156*H156</f>
        <v>6.53868926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189</v>
      </c>
      <c r="AT156" s="179" t="s">
        <v>185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189</v>
      </c>
      <c r="BM156" s="179" t="s">
        <v>1339</v>
      </c>
    </row>
    <row r="157" ht="11" customFormat="1" s="13">
      <c r="B157" s="182"/>
      <c r="D157" s="183" t="s">
        <v>191</v>
      </c>
      <c r="E157" s="184" t="s">
        <v>1</v>
      </c>
      <c r="F157" s="185" t="s">
        <v>1340</v>
      </c>
      <c r="H157" s="186">
        <v>60.667</v>
      </c>
      <c r="I157" s="187"/>
      <c r="L157" s="182"/>
      <c r="M157" s="188"/>
      <c r="N157" s="189"/>
      <c r="O157" s="189"/>
      <c r="P157" s="189"/>
      <c r="Q157" s="189"/>
      <c r="R157" s="189"/>
      <c r="S157" s="189"/>
      <c r="T157" s="190"/>
      <c r="AT157" s="184" t="s">
        <v>191</v>
      </c>
      <c r="AU157" s="184" t="s">
        <v>84</v>
      </c>
      <c r="AV157" s="13" t="s">
        <v>84</v>
      </c>
      <c r="AW157" s="13" t="s">
        <v>28</v>
      </c>
      <c r="AX157" s="13" t="s">
        <v>72</v>
      </c>
      <c r="AY157" s="184" t="s">
        <v>182</v>
      </c>
    </row>
    <row r="158" ht="11" customFormat="1" s="14">
      <c r="B158" s="191"/>
      <c r="D158" s="183" t="s">
        <v>191</v>
      </c>
      <c r="E158" s="192" t="s">
        <v>1</v>
      </c>
      <c r="F158" s="193" t="s">
        <v>250</v>
      </c>
      <c r="H158" s="194">
        <v>60.667</v>
      </c>
      <c r="I158" s="195"/>
      <c r="L158" s="191"/>
      <c r="M158" s="196"/>
      <c r="N158" s="197"/>
      <c r="O158" s="197"/>
      <c r="P158" s="197"/>
      <c r="Q158" s="197"/>
      <c r="R158" s="197"/>
      <c r="S158" s="197"/>
      <c r="T158" s="198"/>
      <c r="AT158" s="192" t="s">
        <v>191</v>
      </c>
      <c r="AU158" s="192" t="s">
        <v>84</v>
      </c>
      <c r="AV158" s="14" t="s">
        <v>89</v>
      </c>
      <c r="AW158" s="14" t="s">
        <v>28</v>
      </c>
      <c r="AX158" s="14" t="s">
        <v>72</v>
      </c>
      <c r="AY158" s="192" t="s">
        <v>182</v>
      </c>
    </row>
    <row r="159" ht="11" customFormat="1" s="15">
      <c r="B159" s="199"/>
      <c r="D159" s="183" t="s">
        <v>191</v>
      </c>
      <c r="E159" s="200" t="s">
        <v>1</v>
      </c>
      <c r="F159" s="201" t="s">
        <v>251</v>
      </c>
      <c r="H159" s="202">
        <v>60.667</v>
      </c>
      <c r="I159" s="203"/>
      <c r="L159" s="199"/>
      <c r="M159" s="204"/>
      <c r="N159" s="205"/>
      <c r="O159" s="205"/>
      <c r="P159" s="205"/>
      <c r="Q159" s="205"/>
      <c r="R159" s="205"/>
      <c r="S159" s="205"/>
      <c r="T159" s="206"/>
      <c r="AT159" s="200" t="s">
        <v>191</v>
      </c>
      <c r="AU159" s="200" t="s">
        <v>84</v>
      </c>
      <c r="AV159" s="15" t="s">
        <v>189</v>
      </c>
      <c r="AW159" s="15" t="s">
        <v>28</v>
      </c>
      <c r="AX159" s="15" t="s">
        <v>79</v>
      </c>
      <c r="AY159" s="200" t="s">
        <v>182</v>
      </c>
    </row>
    <row r="160" customHeight="1" ht="22" customFormat="1" s="12">
      <c r="B160" s="154"/>
      <c r="D160" s="155" t="s">
        <v>71</v>
      </c>
      <c r="E160" s="165" t="s">
        <v>330</v>
      </c>
      <c r="F160" s="165" t="s">
        <v>700</v>
      </c>
      <c r="I160" s="157"/>
      <c r="J160" s="166">
        <f>BK160</f>
        <v>0</v>
      </c>
      <c r="L160" s="154"/>
      <c r="M160" s="159"/>
      <c r="N160" s="160"/>
      <c r="O160" s="160"/>
      <c r="P160" s="161">
        <f>SUM(P161:P183)</f>
        <v>0</v>
      </c>
      <c r="Q160" s="160"/>
      <c r="R160" s="161">
        <f>SUM(R161:R183)</f>
        <v>36.734241</v>
      </c>
      <c r="S160" s="160"/>
      <c r="T160" s="162">
        <f>SUM(T161:T183)</f>
        <v>0</v>
      </c>
      <c r="AR160" s="155" t="s">
        <v>79</v>
      </c>
      <c r="AT160" s="163" t="s">
        <v>71</v>
      </c>
      <c r="AU160" s="163" t="s">
        <v>79</v>
      </c>
      <c r="AY160" s="155" t="s">
        <v>182</v>
      </c>
      <c r="BK160" s="164">
        <f>SUM(BK161:BK183)</f>
        <v>0</v>
      </c>
    </row>
    <row r="161" customHeight="1" ht="16" customFormat="1" s="2">
      <c r="A161" s="33"/>
      <c r="B161" s="167"/>
      <c r="C161" s="168" t="s">
        <v>189</v>
      </c>
      <c r="D161" s="168" t="s">
        <v>185</v>
      </c>
      <c r="E161" s="169" t="s">
        <v>1341</v>
      </c>
      <c r="F161" s="170" t="s">
        <v>1342</v>
      </c>
      <c r="G161" s="171" t="s">
        <v>305</v>
      </c>
      <c r="H161" s="172">
        <v>108.9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1.899E-2</v>
      </c>
      <c r="R161" s="177">
        <f>Q161*H161</f>
        <v>2.0680110000000003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189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189</v>
      </c>
      <c r="BM161" s="179" t="s">
        <v>1343</v>
      </c>
    </row>
    <row r="162" customHeight="1" ht="21" customFormat="1" s="2">
      <c r="A162" s="33"/>
      <c r="B162" s="167"/>
      <c r="C162" s="168" t="s">
        <v>249</v>
      </c>
      <c r="D162" s="168" t="s">
        <v>185</v>
      </c>
      <c r="E162" s="169" t="s">
        <v>745</v>
      </c>
      <c r="F162" s="170" t="s">
        <v>1344</v>
      </c>
      <c r="G162" s="171" t="s">
        <v>305</v>
      </c>
      <c r="H162" s="172">
        <v>776.7</v>
      </c>
      <c r="I162" s="173"/>
      <c r="J162" s="172">
        <f>ROUND(I162*H162,3)</f>
        <v>0</v>
      </c>
      <c r="K162" s="174"/>
      <c r="L162" s="34"/>
      <c r="M162" s="175" t="s">
        <v>1</v>
      </c>
      <c r="N162" s="176" t="s">
        <v>38</v>
      </c>
      <c r="O162" s="59"/>
      <c r="P162" s="177">
        <f>O162*H162</f>
        <v>0</v>
      </c>
      <c r="Q162" s="177">
        <v>4.15E-3</v>
      </c>
      <c r="R162" s="177">
        <f>Q162*H162</f>
        <v>3.2233050000000003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189</v>
      </c>
      <c r="AT162" s="179" t="s">
        <v>185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189</v>
      </c>
      <c r="BM162" s="179" t="s">
        <v>1345</v>
      </c>
    </row>
    <row r="163" ht="11" customFormat="1" s="13">
      <c r="B163" s="182"/>
      <c r="D163" s="183" t="s">
        <v>191</v>
      </c>
      <c r="E163" s="184" t="s">
        <v>1</v>
      </c>
      <c r="F163" s="185" t="s">
        <v>1346</v>
      </c>
      <c r="H163" s="186">
        <v>108.9</v>
      </c>
      <c r="I163" s="187"/>
      <c r="L163" s="182"/>
      <c r="M163" s="188"/>
      <c r="N163" s="189"/>
      <c r="O163" s="189"/>
      <c r="P163" s="189"/>
      <c r="Q163" s="189"/>
      <c r="R163" s="189"/>
      <c r="S163" s="189"/>
      <c r="T163" s="190"/>
      <c r="AT163" s="184" t="s">
        <v>191</v>
      </c>
      <c r="AU163" s="184" t="s">
        <v>84</v>
      </c>
      <c r="AV163" s="13" t="s">
        <v>84</v>
      </c>
      <c r="AW163" s="13" t="s">
        <v>28</v>
      </c>
      <c r="AX163" s="13" t="s">
        <v>72</v>
      </c>
      <c r="AY163" s="184" t="s">
        <v>182</v>
      </c>
    </row>
    <row r="164" ht="11" customFormat="1" s="14">
      <c r="B164" s="191"/>
      <c r="D164" s="183" t="s">
        <v>191</v>
      </c>
      <c r="E164" s="192" t="s">
        <v>1</v>
      </c>
      <c r="F164" s="193" t="s">
        <v>977</v>
      </c>
      <c r="H164" s="194">
        <v>108.9</v>
      </c>
      <c r="I164" s="195"/>
      <c r="L164" s="191"/>
      <c r="M164" s="196"/>
      <c r="N164" s="197"/>
      <c r="O164" s="197"/>
      <c r="P164" s="197"/>
      <c r="Q164" s="197"/>
      <c r="R164" s="197"/>
      <c r="S164" s="197"/>
      <c r="T164" s="198"/>
      <c r="AT164" s="192" t="s">
        <v>191</v>
      </c>
      <c r="AU164" s="192" t="s">
        <v>84</v>
      </c>
      <c r="AV164" s="14" t="s">
        <v>89</v>
      </c>
      <c r="AW164" s="14" t="s">
        <v>28</v>
      </c>
      <c r="AX164" s="14" t="s">
        <v>72</v>
      </c>
      <c r="AY164" s="192" t="s">
        <v>182</v>
      </c>
    </row>
    <row r="165" ht="11" customFormat="1" s="13">
      <c r="B165" s="182"/>
      <c r="D165" s="183" t="s">
        <v>191</v>
      </c>
      <c r="E165" s="184" t="s">
        <v>1</v>
      </c>
      <c r="F165" s="185" t="s">
        <v>1347</v>
      </c>
      <c r="H165" s="186">
        <v>420</v>
      </c>
      <c r="I165" s="187"/>
      <c r="L165" s="182"/>
      <c r="M165" s="188"/>
      <c r="N165" s="189"/>
      <c r="O165" s="189"/>
      <c r="P165" s="189"/>
      <c r="Q165" s="189"/>
      <c r="R165" s="189"/>
      <c r="S165" s="189"/>
      <c r="T165" s="190"/>
      <c r="AT165" s="184" t="s">
        <v>191</v>
      </c>
      <c r="AU165" s="184" t="s">
        <v>84</v>
      </c>
      <c r="AV165" s="13" t="s">
        <v>84</v>
      </c>
      <c r="AW165" s="13" t="s">
        <v>28</v>
      </c>
      <c r="AX165" s="13" t="s">
        <v>72</v>
      </c>
      <c r="AY165" s="184" t="s">
        <v>182</v>
      </c>
    </row>
    <row r="166" ht="11" customFormat="1" s="14">
      <c r="B166" s="191"/>
      <c r="D166" s="183" t="s">
        <v>191</v>
      </c>
      <c r="E166" s="192" t="s">
        <v>1</v>
      </c>
      <c r="F166" s="193" t="s">
        <v>1348</v>
      </c>
      <c r="H166" s="194">
        <v>420</v>
      </c>
      <c r="I166" s="195"/>
      <c r="L166" s="191"/>
      <c r="M166" s="196"/>
      <c r="N166" s="197"/>
      <c r="O166" s="197"/>
      <c r="P166" s="197"/>
      <c r="Q166" s="197"/>
      <c r="R166" s="197"/>
      <c r="S166" s="197"/>
      <c r="T166" s="198"/>
      <c r="AT166" s="192" t="s">
        <v>191</v>
      </c>
      <c r="AU166" s="192" t="s">
        <v>84</v>
      </c>
      <c r="AV166" s="14" t="s">
        <v>89</v>
      </c>
      <c r="AW166" s="14" t="s">
        <v>28</v>
      </c>
      <c r="AX166" s="14" t="s">
        <v>72</v>
      </c>
      <c r="AY166" s="192" t="s">
        <v>182</v>
      </c>
    </row>
    <row r="167" ht="11" customFormat="1" s="13">
      <c r="B167" s="182"/>
      <c r="D167" s="183" t="s">
        <v>191</v>
      </c>
      <c r="E167" s="184" t="s">
        <v>1</v>
      </c>
      <c r="F167" s="185" t="s">
        <v>1349</v>
      </c>
      <c r="H167" s="186">
        <v>247.8</v>
      </c>
      <c r="I167" s="187"/>
      <c r="L167" s="182"/>
      <c r="M167" s="188"/>
      <c r="N167" s="189"/>
      <c r="O167" s="189"/>
      <c r="P167" s="189"/>
      <c r="Q167" s="189"/>
      <c r="R167" s="189"/>
      <c r="S167" s="189"/>
      <c r="T167" s="190"/>
      <c r="AT167" s="184" t="s">
        <v>191</v>
      </c>
      <c r="AU167" s="184" t="s">
        <v>84</v>
      </c>
      <c r="AV167" s="13" t="s">
        <v>84</v>
      </c>
      <c r="AW167" s="13" t="s">
        <v>28</v>
      </c>
      <c r="AX167" s="13" t="s">
        <v>72</v>
      </c>
      <c r="AY167" s="184" t="s">
        <v>182</v>
      </c>
    </row>
    <row r="168" ht="11" customFormat="1" s="14">
      <c r="B168" s="191"/>
      <c r="D168" s="183" t="s">
        <v>191</v>
      </c>
      <c r="E168" s="192" t="s">
        <v>1</v>
      </c>
      <c r="F168" s="193" t="s">
        <v>1350</v>
      </c>
      <c r="H168" s="194">
        <v>247.8</v>
      </c>
      <c r="I168" s="195"/>
      <c r="L168" s="191"/>
      <c r="M168" s="196"/>
      <c r="N168" s="197"/>
      <c r="O168" s="197"/>
      <c r="P168" s="197"/>
      <c r="Q168" s="197"/>
      <c r="R168" s="197"/>
      <c r="S168" s="197"/>
      <c r="T168" s="198"/>
      <c r="AT168" s="192" t="s">
        <v>191</v>
      </c>
      <c r="AU168" s="192" t="s">
        <v>84</v>
      </c>
      <c r="AV168" s="14" t="s">
        <v>89</v>
      </c>
      <c r="AW168" s="14" t="s">
        <v>28</v>
      </c>
      <c r="AX168" s="14" t="s">
        <v>72</v>
      </c>
      <c r="AY168" s="192" t="s">
        <v>182</v>
      </c>
    </row>
    <row r="169" ht="11" customFormat="1" s="15">
      <c r="B169" s="199"/>
      <c r="D169" s="183" t="s">
        <v>191</v>
      </c>
      <c r="E169" s="200" t="s">
        <v>1</v>
      </c>
      <c r="F169" s="201" t="s">
        <v>251</v>
      </c>
      <c r="H169" s="202">
        <v>776.7</v>
      </c>
      <c r="I169" s="203"/>
      <c r="L169" s="199"/>
      <c r="M169" s="204"/>
      <c r="N169" s="205"/>
      <c r="O169" s="205"/>
      <c r="P169" s="205"/>
      <c r="Q169" s="205"/>
      <c r="R169" s="205"/>
      <c r="S169" s="205"/>
      <c r="T169" s="206"/>
      <c r="AT169" s="200" t="s">
        <v>191</v>
      </c>
      <c r="AU169" s="200" t="s">
        <v>84</v>
      </c>
      <c r="AV169" s="15" t="s">
        <v>189</v>
      </c>
      <c r="AW169" s="15" t="s">
        <v>28</v>
      </c>
      <c r="AX169" s="15" t="s">
        <v>79</v>
      </c>
      <c r="AY169" s="200" t="s">
        <v>182</v>
      </c>
    </row>
    <row r="170" customHeight="1" ht="21" customFormat="1" s="2">
      <c r="A170" s="33"/>
      <c r="B170" s="167"/>
      <c r="C170" s="168" t="s">
        <v>330</v>
      </c>
      <c r="D170" s="168" t="s">
        <v>185</v>
      </c>
      <c r="E170" s="169" t="s">
        <v>1351</v>
      </c>
      <c r="F170" s="170" t="s">
        <v>1352</v>
      </c>
      <c r="G170" s="171" t="s">
        <v>305</v>
      </c>
      <c r="H170" s="172">
        <v>231</v>
      </c>
      <c r="I170" s="173"/>
      <c r="J170" s="172">
        <f>ROUND(I170*H170,3)</f>
        <v>0</v>
      </c>
      <c r="K170" s="174"/>
      <c r="L170" s="34"/>
      <c r="M170" s="175" t="s">
        <v>1</v>
      </c>
      <c r="N170" s="176" t="s">
        <v>38</v>
      </c>
      <c r="O170" s="59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189</v>
      </c>
      <c r="AT170" s="179" t="s">
        <v>185</v>
      </c>
      <c r="AU170" s="179" t="s">
        <v>84</v>
      </c>
      <c r="AY170" s="18" t="s">
        <v>182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8" t="s">
        <v>84</v>
      </c>
      <c r="BK170" s="181">
        <f>ROUND(I170*H170,3)</f>
        <v>0</v>
      </c>
      <c r="BL170" s="18" t="s">
        <v>189</v>
      </c>
      <c r="BM170" s="179" t="s">
        <v>1353</v>
      </c>
    </row>
    <row r="171" ht="11" customFormat="1" s="13">
      <c r="B171" s="182"/>
      <c r="D171" s="183" t="s">
        <v>191</v>
      </c>
      <c r="E171" s="184" t="s">
        <v>1</v>
      </c>
      <c r="F171" s="185" t="s">
        <v>1354</v>
      </c>
      <c r="H171" s="186">
        <v>231</v>
      </c>
      <c r="I171" s="187"/>
      <c r="L171" s="182"/>
      <c r="M171" s="188"/>
      <c r="N171" s="189"/>
      <c r="O171" s="189"/>
      <c r="P171" s="189"/>
      <c r="Q171" s="189"/>
      <c r="R171" s="189"/>
      <c r="S171" s="189"/>
      <c r="T171" s="190"/>
      <c r="AT171" s="184" t="s">
        <v>191</v>
      </c>
      <c r="AU171" s="184" t="s">
        <v>84</v>
      </c>
      <c r="AV171" s="13" t="s">
        <v>84</v>
      </c>
      <c r="AW171" s="13" t="s">
        <v>28</v>
      </c>
      <c r="AX171" s="13" t="s">
        <v>72</v>
      </c>
      <c r="AY171" s="184" t="s">
        <v>182</v>
      </c>
    </row>
    <row r="172" ht="11" customFormat="1" s="14">
      <c r="B172" s="191"/>
      <c r="D172" s="183" t="s">
        <v>191</v>
      </c>
      <c r="E172" s="192" t="s">
        <v>1</v>
      </c>
      <c r="F172" s="193" t="s">
        <v>1355</v>
      </c>
      <c r="H172" s="194">
        <v>231</v>
      </c>
      <c r="I172" s="195"/>
      <c r="L172" s="191"/>
      <c r="M172" s="196"/>
      <c r="N172" s="197"/>
      <c r="O172" s="197"/>
      <c r="P172" s="197"/>
      <c r="Q172" s="197"/>
      <c r="R172" s="197"/>
      <c r="S172" s="197"/>
      <c r="T172" s="198"/>
      <c r="AT172" s="192" t="s">
        <v>191</v>
      </c>
      <c r="AU172" s="192" t="s">
        <v>84</v>
      </c>
      <c r="AV172" s="14" t="s">
        <v>89</v>
      </c>
      <c r="AW172" s="14" t="s">
        <v>28</v>
      </c>
      <c r="AX172" s="14" t="s">
        <v>72</v>
      </c>
      <c r="AY172" s="192" t="s">
        <v>182</v>
      </c>
    </row>
    <row r="173" ht="11" customFormat="1" s="15">
      <c r="B173" s="199"/>
      <c r="D173" s="183" t="s">
        <v>191</v>
      </c>
      <c r="E173" s="200" t="s">
        <v>1</v>
      </c>
      <c r="F173" s="201" t="s">
        <v>251</v>
      </c>
      <c r="H173" s="202">
        <v>231</v>
      </c>
      <c r="I173" s="203"/>
      <c r="L173" s="199"/>
      <c r="M173" s="204"/>
      <c r="N173" s="205"/>
      <c r="O173" s="205"/>
      <c r="P173" s="205"/>
      <c r="Q173" s="205"/>
      <c r="R173" s="205"/>
      <c r="S173" s="205"/>
      <c r="T173" s="206"/>
      <c r="AT173" s="200" t="s">
        <v>191</v>
      </c>
      <c r="AU173" s="200" t="s">
        <v>84</v>
      </c>
      <c r="AV173" s="15" t="s">
        <v>189</v>
      </c>
      <c r="AW173" s="15" t="s">
        <v>28</v>
      </c>
      <c r="AX173" s="15" t="s">
        <v>79</v>
      </c>
      <c r="AY173" s="200" t="s">
        <v>182</v>
      </c>
    </row>
    <row r="174" customHeight="1" ht="16" customFormat="1" s="2">
      <c r="A174" s="33"/>
      <c r="B174" s="167"/>
      <c r="C174" s="217" t="s">
        <v>360</v>
      </c>
      <c r="D174" s="217" t="s">
        <v>602</v>
      </c>
      <c r="E174" s="218" t="s">
        <v>1356</v>
      </c>
      <c r="F174" s="219" t="s">
        <v>1357</v>
      </c>
      <c r="G174" s="220" t="s">
        <v>305</v>
      </c>
      <c r="H174" s="221">
        <v>265.65</v>
      </c>
      <c r="I174" s="222"/>
      <c r="J174" s="221">
        <f>ROUND(I174*H174,3)</f>
        <v>0</v>
      </c>
      <c r="K174" s="223"/>
      <c r="L174" s="224"/>
      <c r="M174" s="225" t="s">
        <v>1</v>
      </c>
      <c r="N174" s="226" t="s">
        <v>38</v>
      </c>
      <c r="O174" s="59"/>
      <c r="P174" s="177">
        <f>O174*H174</f>
        <v>0</v>
      </c>
      <c r="Q174" s="177">
        <v>1E-4</v>
      </c>
      <c r="R174" s="177">
        <f>Q174*H174</f>
        <v>2.6565E-2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366</v>
      </c>
      <c r="AT174" s="179" t="s">
        <v>602</v>
      </c>
      <c r="AU174" s="179" t="s">
        <v>84</v>
      </c>
      <c r="AY174" s="18" t="s">
        <v>182</v>
      </c>
      <c r="BE174" s="180">
        <f>IF(N174="základná",J174,0)</f>
        <v>0</v>
      </c>
      <c r="BF174" s="180">
        <f>IF(N174="znížená",J174,0)</f>
        <v>0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8" t="s">
        <v>84</v>
      </c>
      <c r="BK174" s="181">
        <f>ROUND(I174*H174,3)</f>
        <v>0</v>
      </c>
      <c r="BL174" s="18" t="s">
        <v>189</v>
      </c>
      <c r="BM174" s="179" t="s">
        <v>1358</v>
      </c>
    </row>
    <row r="175" customHeight="1" ht="21" customFormat="1" s="2">
      <c r="A175" s="33"/>
      <c r="B175" s="167"/>
      <c r="C175" s="168" t="s">
        <v>366</v>
      </c>
      <c r="D175" s="168" t="s">
        <v>185</v>
      </c>
      <c r="E175" s="169" t="s">
        <v>1359</v>
      </c>
      <c r="F175" s="170" t="s">
        <v>1360</v>
      </c>
      <c r="G175" s="171" t="s">
        <v>305</v>
      </c>
      <c r="H175" s="172">
        <v>231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0.1339</v>
      </c>
      <c r="R175" s="177">
        <f>Q175*H175</f>
        <v>30.930899999999998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189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189</v>
      </c>
      <c r="BM175" s="179" t="s">
        <v>1361</v>
      </c>
    </row>
    <row r="176" customHeight="1" ht="21" customFormat="1" s="2">
      <c r="A176" s="33"/>
      <c r="B176" s="167"/>
      <c r="C176" s="168" t="s">
        <v>183</v>
      </c>
      <c r="D176" s="168" t="s">
        <v>185</v>
      </c>
      <c r="E176" s="169" t="s">
        <v>765</v>
      </c>
      <c r="F176" s="170" t="s">
        <v>1362</v>
      </c>
      <c r="G176" s="171" t="s">
        <v>327</v>
      </c>
      <c r="H176" s="172">
        <v>9</v>
      </c>
      <c r="I176" s="173"/>
      <c r="J176" s="172">
        <f>ROUND(I176*H176,3)</f>
        <v>0</v>
      </c>
      <c r="K176" s="174"/>
      <c r="L176" s="34"/>
      <c r="M176" s="175" t="s">
        <v>1</v>
      </c>
      <c r="N176" s="176" t="s">
        <v>38</v>
      </c>
      <c r="O176" s="59"/>
      <c r="P176" s="177">
        <f>O176*H176</f>
        <v>0</v>
      </c>
      <c r="Q176" s="177">
        <v>3.964E-2</v>
      </c>
      <c r="R176" s="177">
        <f>Q176*H176</f>
        <v>0.35676</v>
      </c>
      <c r="S176" s="177">
        <v>0</v>
      </c>
      <c r="T176" s="17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9" t="s">
        <v>189</v>
      </c>
      <c r="AT176" s="179" t="s">
        <v>185</v>
      </c>
      <c r="AU176" s="179" t="s">
        <v>84</v>
      </c>
      <c r="AY176" s="18" t="s">
        <v>182</v>
      </c>
      <c r="BE176" s="180">
        <f>IF(N176="základná",J176,0)</f>
        <v>0</v>
      </c>
      <c r="BF176" s="180">
        <f>IF(N176="znížená",J176,0)</f>
        <v>0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8" t="s">
        <v>84</v>
      </c>
      <c r="BK176" s="181">
        <f>ROUND(I176*H176,3)</f>
        <v>0</v>
      </c>
      <c r="BL176" s="18" t="s">
        <v>189</v>
      </c>
      <c r="BM176" s="179" t="s">
        <v>1363</v>
      </c>
    </row>
    <row r="177" ht="11" customFormat="1" s="13">
      <c r="B177" s="182"/>
      <c r="D177" s="183" t="s">
        <v>191</v>
      </c>
      <c r="E177" s="184" t="s">
        <v>1</v>
      </c>
      <c r="F177" s="185" t="s">
        <v>89</v>
      </c>
      <c r="H177" s="186">
        <v>3</v>
      </c>
      <c r="I177" s="187"/>
      <c r="L177" s="182"/>
      <c r="M177" s="188"/>
      <c r="N177" s="189"/>
      <c r="O177" s="189"/>
      <c r="P177" s="189"/>
      <c r="Q177" s="189"/>
      <c r="R177" s="189"/>
      <c r="S177" s="189"/>
      <c r="T177" s="190"/>
      <c r="AT177" s="184" t="s">
        <v>191</v>
      </c>
      <c r="AU177" s="184" t="s">
        <v>84</v>
      </c>
      <c r="AV177" s="13" t="s">
        <v>84</v>
      </c>
      <c r="AW177" s="13" t="s">
        <v>28</v>
      </c>
      <c r="AX177" s="13" t="s">
        <v>72</v>
      </c>
      <c r="AY177" s="184" t="s">
        <v>182</v>
      </c>
    </row>
    <row r="178" ht="11" customFormat="1" s="14">
      <c r="B178" s="191"/>
      <c r="D178" s="183" t="s">
        <v>191</v>
      </c>
      <c r="E178" s="192" t="s">
        <v>1</v>
      </c>
      <c r="F178" s="193" t="s">
        <v>1364</v>
      </c>
      <c r="H178" s="194">
        <v>3</v>
      </c>
      <c r="I178" s="195"/>
      <c r="L178" s="191"/>
      <c r="M178" s="196"/>
      <c r="N178" s="197"/>
      <c r="O178" s="197"/>
      <c r="P178" s="197"/>
      <c r="Q178" s="197"/>
      <c r="R178" s="197"/>
      <c r="S178" s="197"/>
      <c r="T178" s="198"/>
      <c r="AT178" s="192" t="s">
        <v>191</v>
      </c>
      <c r="AU178" s="192" t="s">
        <v>84</v>
      </c>
      <c r="AV178" s="14" t="s">
        <v>89</v>
      </c>
      <c r="AW178" s="14" t="s">
        <v>28</v>
      </c>
      <c r="AX178" s="14" t="s">
        <v>72</v>
      </c>
      <c r="AY178" s="192" t="s">
        <v>182</v>
      </c>
    </row>
    <row r="179" ht="11" customFormat="1" s="13">
      <c r="B179" s="182"/>
      <c r="D179" s="183" t="s">
        <v>191</v>
      </c>
      <c r="E179" s="184" t="s">
        <v>1</v>
      </c>
      <c r="F179" s="185" t="s">
        <v>330</v>
      </c>
      <c r="H179" s="186">
        <v>6</v>
      </c>
      <c r="I179" s="187"/>
      <c r="L179" s="182"/>
      <c r="M179" s="188"/>
      <c r="N179" s="189"/>
      <c r="O179" s="189"/>
      <c r="P179" s="189"/>
      <c r="Q179" s="189"/>
      <c r="R179" s="189"/>
      <c r="S179" s="189"/>
      <c r="T179" s="190"/>
      <c r="AT179" s="184" t="s">
        <v>191</v>
      </c>
      <c r="AU179" s="184" t="s">
        <v>84</v>
      </c>
      <c r="AV179" s="13" t="s">
        <v>84</v>
      </c>
      <c r="AW179" s="13" t="s">
        <v>28</v>
      </c>
      <c r="AX179" s="13" t="s">
        <v>72</v>
      </c>
      <c r="AY179" s="184" t="s">
        <v>182</v>
      </c>
    </row>
    <row r="180" ht="11" customFormat="1" s="14">
      <c r="B180" s="191"/>
      <c r="D180" s="183" t="s">
        <v>191</v>
      </c>
      <c r="E180" s="192" t="s">
        <v>1</v>
      </c>
      <c r="F180" s="193" t="s">
        <v>1365</v>
      </c>
      <c r="H180" s="194">
        <v>6</v>
      </c>
      <c r="I180" s="195"/>
      <c r="L180" s="191"/>
      <c r="M180" s="196"/>
      <c r="N180" s="197"/>
      <c r="O180" s="197"/>
      <c r="P180" s="197"/>
      <c r="Q180" s="197"/>
      <c r="R180" s="197"/>
      <c r="S180" s="197"/>
      <c r="T180" s="198"/>
      <c r="AT180" s="192" t="s">
        <v>191</v>
      </c>
      <c r="AU180" s="192" t="s">
        <v>84</v>
      </c>
      <c r="AV180" s="14" t="s">
        <v>89</v>
      </c>
      <c r="AW180" s="14" t="s">
        <v>28</v>
      </c>
      <c r="AX180" s="14" t="s">
        <v>72</v>
      </c>
      <c r="AY180" s="192" t="s">
        <v>182</v>
      </c>
    </row>
    <row r="181" ht="11" customFormat="1" s="15">
      <c r="B181" s="199"/>
      <c r="D181" s="183" t="s">
        <v>191</v>
      </c>
      <c r="E181" s="200" t="s">
        <v>1</v>
      </c>
      <c r="F181" s="201" t="s">
        <v>251</v>
      </c>
      <c r="H181" s="202">
        <v>9</v>
      </c>
      <c r="I181" s="203"/>
      <c r="L181" s="199"/>
      <c r="M181" s="204"/>
      <c r="N181" s="205"/>
      <c r="O181" s="205"/>
      <c r="P181" s="205"/>
      <c r="Q181" s="205"/>
      <c r="R181" s="205"/>
      <c r="S181" s="205"/>
      <c r="T181" s="206"/>
      <c r="AT181" s="200" t="s">
        <v>191</v>
      </c>
      <c r="AU181" s="200" t="s">
        <v>84</v>
      </c>
      <c r="AV181" s="15" t="s">
        <v>189</v>
      </c>
      <c r="AW181" s="15" t="s">
        <v>28</v>
      </c>
      <c r="AX181" s="15" t="s">
        <v>79</v>
      </c>
      <c r="AY181" s="200" t="s">
        <v>182</v>
      </c>
    </row>
    <row r="182" customHeight="1" ht="16" customFormat="1" s="2">
      <c r="A182" s="33"/>
      <c r="B182" s="167"/>
      <c r="C182" s="217" t="s">
        <v>440</v>
      </c>
      <c r="D182" s="217" t="s">
        <v>602</v>
      </c>
      <c r="E182" s="218" t="s">
        <v>1366</v>
      </c>
      <c r="F182" s="219" t="s">
        <v>1367</v>
      </c>
      <c r="G182" s="220" t="s">
        <v>327</v>
      </c>
      <c r="H182" s="221">
        <v>3</v>
      </c>
      <c r="I182" s="222"/>
      <c r="J182" s="221">
        <f>ROUND(I182*H182,3)</f>
        <v>0</v>
      </c>
      <c r="K182" s="223"/>
      <c r="L182" s="224"/>
      <c r="M182" s="225" t="s">
        <v>1</v>
      </c>
      <c r="N182" s="226" t="s">
        <v>38</v>
      </c>
      <c r="O182" s="59"/>
      <c r="P182" s="177">
        <f>O182*H182</f>
        <v>0</v>
      </c>
      <c r="Q182" s="177">
        <v>1.37E-2</v>
      </c>
      <c r="R182" s="177">
        <f>Q182*H182</f>
        <v>4.11E-2</v>
      </c>
      <c r="S182" s="177">
        <v>0</v>
      </c>
      <c r="T182" s="17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9" t="s">
        <v>366</v>
      </c>
      <c r="AT182" s="179" t="s">
        <v>602</v>
      </c>
      <c r="AU182" s="179" t="s">
        <v>84</v>
      </c>
      <c r="AY182" s="18" t="s">
        <v>182</v>
      </c>
      <c r="BE182" s="180">
        <f>IF(N182="základná",J182,0)</f>
        <v>0</v>
      </c>
      <c r="BF182" s="180">
        <f>IF(N182="znížená",J182,0)</f>
        <v>0</v>
      </c>
      <c r="BG182" s="180">
        <f>IF(N182="zákl. prenesená",J182,0)</f>
        <v>0</v>
      </c>
      <c r="BH182" s="180">
        <f>IF(N182="zníž. prenesená",J182,0)</f>
        <v>0</v>
      </c>
      <c r="BI182" s="180">
        <f>IF(N182="nulová",J182,0)</f>
        <v>0</v>
      </c>
      <c r="BJ182" s="18" t="s">
        <v>84</v>
      </c>
      <c r="BK182" s="181">
        <f>ROUND(I182*H182,3)</f>
        <v>0</v>
      </c>
      <c r="BL182" s="18" t="s">
        <v>189</v>
      </c>
      <c r="BM182" s="179" t="s">
        <v>1368</v>
      </c>
    </row>
    <row r="183" customHeight="1" ht="16" customFormat="1" s="2">
      <c r="A183" s="33"/>
      <c r="B183" s="167"/>
      <c r="C183" s="217" t="s">
        <v>445</v>
      </c>
      <c r="D183" s="217" t="s">
        <v>602</v>
      </c>
      <c r="E183" s="218" t="s">
        <v>1369</v>
      </c>
      <c r="F183" s="219" t="s">
        <v>1370</v>
      </c>
      <c r="G183" s="220" t="s">
        <v>327</v>
      </c>
      <c r="H183" s="221">
        <v>6</v>
      </c>
      <c r="I183" s="222"/>
      <c r="J183" s="221">
        <f>ROUND(I183*H183,3)</f>
        <v>0</v>
      </c>
      <c r="K183" s="223"/>
      <c r="L183" s="224"/>
      <c r="M183" s="225" t="s">
        <v>1</v>
      </c>
      <c r="N183" s="226" t="s">
        <v>38</v>
      </c>
      <c r="O183" s="59"/>
      <c r="P183" s="177">
        <f>O183*H183</f>
        <v>0</v>
      </c>
      <c r="Q183" s="177">
        <v>1.46E-2</v>
      </c>
      <c r="R183" s="177">
        <f>Q183*H183</f>
        <v>8.76E-2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366</v>
      </c>
      <c r="AT183" s="179" t="s">
        <v>602</v>
      </c>
      <c r="AU183" s="179" t="s">
        <v>84</v>
      </c>
      <c r="AY183" s="18" t="s">
        <v>182</v>
      </c>
      <c r="BE183" s="180">
        <f>IF(N183="základná",J183,0)</f>
        <v>0</v>
      </c>
      <c r="BF183" s="180">
        <f>IF(N183="znížená",J183,0)</f>
        <v>0</v>
      </c>
      <c r="BG183" s="180">
        <f>IF(N183="zákl. prenesená",J183,0)</f>
        <v>0</v>
      </c>
      <c r="BH183" s="180">
        <f>IF(N183="zníž. prenesená",J183,0)</f>
        <v>0</v>
      </c>
      <c r="BI183" s="180">
        <f>IF(N183="nulová",J183,0)</f>
        <v>0</v>
      </c>
      <c r="BJ183" s="18" t="s">
        <v>84</v>
      </c>
      <c r="BK183" s="181">
        <f>ROUND(I183*H183,3)</f>
        <v>0</v>
      </c>
      <c r="BL183" s="18" t="s">
        <v>189</v>
      </c>
      <c r="BM183" s="179" t="s">
        <v>1371</v>
      </c>
    </row>
    <row r="184" customHeight="1" ht="22" customFormat="1" s="12">
      <c r="B184" s="154"/>
      <c r="D184" s="155" t="s">
        <v>71</v>
      </c>
      <c r="E184" s="165" t="s">
        <v>183</v>
      </c>
      <c r="F184" s="165" t="s">
        <v>184</v>
      </c>
      <c r="I184" s="157"/>
      <c r="J184" s="166">
        <f>BK184</f>
        <v>0</v>
      </c>
      <c r="L184" s="154"/>
      <c r="M184" s="159"/>
      <c r="N184" s="160"/>
      <c r="O184" s="160"/>
      <c r="P184" s="161">
        <f>SUM(P185:P200)</f>
        <v>0</v>
      </c>
      <c r="Q184" s="160"/>
      <c r="R184" s="161">
        <f>SUM(R185:R200)</f>
        <v>1.372696</v>
      </c>
      <c r="S184" s="160"/>
      <c r="T184" s="162">
        <f>SUM(T185:T200)</f>
        <v>0</v>
      </c>
      <c r="AR184" s="155" t="s">
        <v>79</v>
      </c>
      <c r="AT184" s="163" t="s">
        <v>71</v>
      </c>
      <c r="AU184" s="163" t="s">
        <v>79</v>
      </c>
      <c r="AY184" s="155" t="s">
        <v>182</v>
      </c>
      <c r="BK184" s="164">
        <f>SUM(BK185:BK200)</f>
        <v>0</v>
      </c>
    </row>
    <row r="185" customHeight="1" ht="21" customFormat="1" s="2">
      <c r="A185" s="33"/>
      <c r="B185" s="167"/>
      <c r="C185" s="168" t="s">
        <v>449</v>
      </c>
      <c r="D185" s="168" t="s">
        <v>185</v>
      </c>
      <c r="E185" s="169" t="s">
        <v>771</v>
      </c>
      <c r="F185" s="170" t="s">
        <v>772</v>
      </c>
      <c r="G185" s="171" t="s">
        <v>305</v>
      </c>
      <c r="H185" s="172">
        <v>696.8</v>
      </c>
      <c r="I185" s="173"/>
      <c r="J185" s="172">
        <f>ROUND(I185*H185,3)</f>
        <v>0</v>
      </c>
      <c r="K185" s="174"/>
      <c r="L185" s="34"/>
      <c r="M185" s="175" t="s">
        <v>1</v>
      </c>
      <c r="N185" s="176" t="s">
        <v>38</v>
      </c>
      <c r="O185" s="59"/>
      <c r="P185" s="177">
        <f>O185*H185</f>
        <v>0</v>
      </c>
      <c r="Q185" s="177">
        <v>1.92E-3</v>
      </c>
      <c r="R185" s="177">
        <f>Q185*H185</f>
        <v>1.337856</v>
      </c>
      <c r="S185" s="177">
        <v>0</v>
      </c>
      <c r="T185" s="17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9" t="s">
        <v>189</v>
      </c>
      <c r="AT185" s="179" t="s">
        <v>185</v>
      </c>
      <c r="AU185" s="179" t="s">
        <v>84</v>
      </c>
      <c r="AY185" s="18" t="s">
        <v>182</v>
      </c>
      <c r="BE185" s="180">
        <f>IF(N185="základná",J185,0)</f>
        <v>0</v>
      </c>
      <c r="BF185" s="180">
        <f>IF(N185="znížená",J185,0)</f>
        <v>0</v>
      </c>
      <c r="BG185" s="180">
        <f>IF(N185="zákl. prenesená",J185,0)</f>
        <v>0</v>
      </c>
      <c r="BH185" s="180">
        <f>IF(N185="zníž. prenesená",J185,0)</f>
        <v>0</v>
      </c>
      <c r="BI185" s="180">
        <f>IF(N185="nulová",J185,0)</f>
        <v>0</v>
      </c>
      <c r="BJ185" s="18" t="s">
        <v>84</v>
      </c>
      <c r="BK185" s="181">
        <f>ROUND(I185*H185,3)</f>
        <v>0</v>
      </c>
      <c r="BL185" s="18" t="s">
        <v>189</v>
      </c>
      <c r="BM185" s="179" t="s">
        <v>1372</v>
      </c>
    </row>
    <row r="186" ht="11" customFormat="1" s="13">
      <c r="B186" s="182"/>
      <c r="D186" s="183" t="s">
        <v>191</v>
      </c>
      <c r="E186" s="184" t="s">
        <v>1</v>
      </c>
      <c r="F186" s="185" t="s">
        <v>1373</v>
      </c>
      <c r="H186" s="186">
        <v>148.2</v>
      </c>
      <c r="I186" s="187"/>
      <c r="L186" s="182"/>
      <c r="M186" s="188"/>
      <c r="N186" s="189"/>
      <c r="O186" s="189"/>
      <c r="P186" s="189"/>
      <c r="Q186" s="189"/>
      <c r="R186" s="189"/>
      <c r="S186" s="189"/>
      <c r="T186" s="190"/>
      <c r="AT186" s="184" t="s">
        <v>191</v>
      </c>
      <c r="AU186" s="184" t="s">
        <v>84</v>
      </c>
      <c r="AV186" s="13" t="s">
        <v>84</v>
      </c>
      <c r="AW186" s="13" t="s">
        <v>28</v>
      </c>
      <c r="AX186" s="13" t="s">
        <v>72</v>
      </c>
      <c r="AY186" s="184" t="s">
        <v>182</v>
      </c>
    </row>
    <row r="187" ht="11" customFormat="1" s="13">
      <c r="B187" s="182"/>
      <c r="D187" s="183" t="s">
        <v>191</v>
      </c>
      <c r="E187" s="184" t="s">
        <v>1</v>
      </c>
      <c r="F187" s="185" t="s">
        <v>1374</v>
      </c>
      <c r="H187" s="186">
        <v>66.6</v>
      </c>
      <c r="I187" s="187"/>
      <c r="L187" s="182"/>
      <c r="M187" s="188"/>
      <c r="N187" s="189"/>
      <c r="O187" s="189"/>
      <c r="P187" s="189"/>
      <c r="Q187" s="189"/>
      <c r="R187" s="189"/>
      <c r="S187" s="189"/>
      <c r="T187" s="190"/>
      <c r="AT187" s="184" t="s">
        <v>191</v>
      </c>
      <c r="AU187" s="184" t="s">
        <v>84</v>
      </c>
      <c r="AV187" s="13" t="s">
        <v>84</v>
      </c>
      <c r="AW187" s="13" t="s">
        <v>28</v>
      </c>
      <c r="AX187" s="13" t="s">
        <v>72</v>
      </c>
      <c r="AY187" s="184" t="s">
        <v>182</v>
      </c>
    </row>
    <row r="188" ht="11" customFormat="1" s="13">
      <c r="B188" s="182"/>
      <c r="D188" s="183" t="s">
        <v>191</v>
      </c>
      <c r="E188" s="184" t="s">
        <v>1</v>
      </c>
      <c r="F188" s="185" t="s">
        <v>183</v>
      </c>
      <c r="H188" s="186">
        <v>9</v>
      </c>
      <c r="I188" s="187"/>
      <c r="L188" s="182"/>
      <c r="M188" s="188"/>
      <c r="N188" s="189"/>
      <c r="O188" s="189"/>
      <c r="P188" s="189"/>
      <c r="Q188" s="189"/>
      <c r="R188" s="189"/>
      <c r="S188" s="189"/>
      <c r="T188" s="190"/>
      <c r="AT188" s="184" t="s">
        <v>191</v>
      </c>
      <c r="AU188" s="184" t="s">
        <v>84</v>
      </c>
      <c r="AV188" s="13" t="s">
        <v>84</v>
      </c>
      <c r="AW188" s="13" t="s">
        <v>28</v>
      </c>
      <c r="AX188" s="13" t="s">
        <v>72</v>
      </c>
      <c r="AY188" s="184" t="s">
        <v>182</v>
      </c>
    </row>
    <row r="189" ht="11" customFormat="1" s="14">
      <c r="B189" s="191"/>
      <c r="D189" s="183" t="s">
        <v>191</v>
      </c>
      <c r="E189" s="192" t="s">
        <v>1</v>
      </c>
      <c r="F189" s="193" t="s">
        <v>1375</v>
      </c>
      <c r="H189" s="194">
        <v>223.79999999999998</v>
      </c>
      <c r="I189" s="195"/>
      <c r="L189" s="191"/>
      <c r="M189" s="196"/>
      <c r="N189" s="197"/>
      <c r="O189" s="197"/>
      <c r="P189" s="197"/>
      <c r="Q189" s="197"/>
      <c r="R189" s="197"/>
      <c r="S189" s="197"/>
      <c r="T189" s="198"/>
      <c r="AT189" s="192" t="s">
        <v>191</v>
      </c>
      <c r="AU189" s="192" t="s">
        <v>84</v>
      </c>
      <c r="AV189" s="14" t="s">
        <v>89</v>
      </c>
      <c r="AW189" s="14" t="s">
        <v>28</v>
      </c>
      <c r="AX189" s="14" t="s">
        <v>72</v>
      </c>
      <c r="AY189" s="192" t="s">
        <v>182</v>
      </c>
    </row>
    <row r="190" ht="11" customFormat="1" s="13">
      <c r="B190" s="182"/>
      <c r="D190" s="183" t="s">
        <v>191</v>
      </c>
      <c r="E190" s="184" t="s">
        <v>1</v>
      </c>
      <c r="F190" s="185" t="s">
        <v>1376</v>
      </c>
      <c r="H190" s="186">
        <v>473</v>
      </c>
      <c r="I190" s="187"/>
      <c r="L190" s="182"/>
      <c r="M190" s="188"/>
      <c r="N190" s="189"/>
      <c r="O190" s="189"/>
      <c r="P190" s="189"/>
      <c r="Q190" s="189"/>
      <c r="R190" s="189"/>
      <c r="S190" s="189"/>
      <c r="T190" s="190"/>
      <c r="AT190" s="184" t="s">
        <v>191</v>
      </c>
      <c r="AU190" s="184" t="s">
        <v>84</v>
      </c>
      <c r="AV190" s="13" t="s">
        <v>84</v>
      </c>
      <c r="AW190" s="13" t="s">
        <v>28</v>
      </c>
      <c r="AX190" s="13" t="s">
        <v>72</v>
      </c>
      <c r="AY190" s="184" t="s">
        <v>182</v>
      </c>
    </row>
    <row r="191" ht="11" customFormat="1" s="14">
      <c r="B191" s="191"/>
      <c r="D191" s="183" t="s">
        <v>191</v>
      </c>
      <c r="E191" s="192" t="s">
        <v>1</v>
      </c>
      <c r="F191" s="193" t="s">
        <v>250</v>
      </c>
      <c r="H191" s="194">
        <v>473</v>
      </c>
      <c r="I191" s="195"/>
      <c r="L191" s="191"/>
      <c r="M191" s="196"/>
      <c r="N191" s="197"/>
      <c r="O191" s="197"/>
      <c r="P191" s="197"/>
      <c r="Q191" s="197"/>
      <c r="R191" s="197"/>
      <c r="S191" s="197"/>
      <c r="T191" s="198"/>
      <c r="AT191" s="192" t="s">
        <v>191</v>
      </c>
      <c r="AU191" s="192" t="s">
        <v>84</v>
      </c>
      <c r="AV191" s="14" t="s">
        <v>89</v>
      </c>
      <c r="AW191" s="14" t="s">
        <v>28</v>
      </c>
      <c r="AX191" s="14" t="s">
        <v>72</v>
      </c>
      <c r="AY191" s="192" t="s">
        <v>182</v>
      </c>
    </row>
    <row r="192" ht="11" customFormat="1" s="15">
      <c r="B192" s="199"/>
      <c r="D192" s="183" t="s">
        <v>191</v>
      </c>
      <c r="E192" s="200" t="s">
        <v>1</v>
      </c>
      <c r="F192" s="201" t="s">
        <v>251</v>
      </c>
      <c r="H192" s="202">
        <v>696.8</v>
      </c>
      <c r="I192" s="203"/>
      <c r="L192" s="199"/>
      <c r="M192" s="204"/>
      <c r="N192" s="205"/>
      <c r="O192" s="205"/>
      <c r="P192" s="205"/>
      <c r="Q192" s="205"/>
      <c r="R192" s="205"/>
      <c r="S192" s="205"/>
      <c r="T192" s="206"/>
      <c r="AT192" s="200" t="s">
        <v>191</v>
      </c>
      <c r="AU192" s="200" t="s">
        <v>84</v>
      </c>
      <c r="AV192" s="15" t="s">
        <v>189</v>
      </c>
      <c r="AW192" s="15" t="s">
        <v>28</v>
      </c>
      <c r="AX192" s="15" t="s">
        <v>79</v>
      </c>
      <c r="AY192" s="200" t="s">
        <v>182</v>
      </c>
    </row>
    <row r="193" customHeight="1" ht="16" customFormat="1" s="2">
      <c r="A193" s="33"/>
      <c r="B193" s="167"/>
      <c r="C193" s="168" t="s">
        <v>454</v>
      </c>
      <c r="D193" s="168" t="s">
        <v>185</v>
      </c>
      <c r="E193" s="169" t="s">
        <v>780</v>
      </c>
      <c r="F193" s="170" t="s">
        <v>781</v>
      </c>
      <c r="G193" s="171" t="s">
        <v>305</v>
      </c>
      <c r="H193" s="172">
        <v>696.8</v>
      </c>
      <c r="I193" s="173"/>
      <c r="J193" s="172">
        <f>ROUND(I193*H193,3)</f>
        <v>0</v>
      </c>
      <c r="K193" s="174"/>
      <c r="L193" s="34"/>
      <c r="M193" s="175" t="s">
        <v>1</v>
      </c>
      <c r="N193" s="176" t="s">
        <v>38</v>
      </c>
      <c r="O193" s="59"/>
      <c r="P193" s="177">
        <f>O193*H193</f>
        <v>0</v>
      </c>
      <c r="Q193" s="177">
        <v>5E-5</v>
      </c>
      <c r="R193" s="177">
        <f>Q193*H193</f>
        <v>3.4839999999999996E-2</v>
      </c>
      <c r="S193" s="177">
        <v>0</v>
      </c>
      <c r="T193" s="17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9" t="s">
        <v>189</v>
      </c>
      <c r="AT193" s="179" t="s">
        <v>185</v>
      </c>
      <c r="AU193" s="179" t="s">
        <v>84</v>
      </c>
      <c r="AY193" s="18" t="s">
        <v>182</v>
      </c>
      <c r="BE193" s="180">
        <f>IF(N193="základná",J193,0)</f>
        <v>0</v>
      </c>
      <c r="BF193" s="180">
        <f>IF(N193="znížená",J193,0)</f>
        <v>0</v>
      </c>
      <c r="BG193" s="180">
        <f>IF(N193="zákl. prenesená",J193,0)</f>
        <v>0</v>
      </c>
      <c r="BH193" s="180">
        <f>IF(N193="zníž. prenesená",J193,0)</f>
        <v>0</v>
      </c>
      <c r="BI193" s="180">
        <f>IF(N193="nulová",J193,0)</f>
        <v>0</v>
      </c>
      <c r="BJ193" s="18" t="s">
        <v>84</v>
      </c>
      <c r="BK193" s="181">
        <f>ROUND(I193*H193,3)</f>
        <v>0</v>
      </c>
      <c r="BL193" s="18" t="s">
        <v>189</v>
      </c>
      <c r="BM193" s="179" t="s">
        <v>1377</v>
      </c>
    </row>
    <row r="194" ht="11" customFormat="1" s="13">
      <c r="B194" s="182"/>
      <c r="D194" s="183" t="s">
        <v>191</v>
      </c>
      <c r="E194" s="184" t="s">
        <v>1</v>
      </c>
      <c r="F194" s="185" t="s">
        <v>1373</v>
      </c>
      <c r="H194" s="186">
        <v>148.2</v>
      </c>
      <c r="I194" s="187"/>
      <c r="L194" s="182"/>
      <c r="M194" s="188"/>
      <c r="N194" s="189"/>
      <c r="O194" s="189"/>
      <c r="P194" s="189"/>
      <c r="Q194" s="189"/>
      <c r="R194" s="189"/>
      <c r="S194" s="189"/>
      <c r="T194" s="190"/>
      <c r="AT194" s="184" t="s">
        <v>191</v>
      </c>
      <c r="AU194" s="184" t="s">
        <v>84</v>
      </c>
      <c r="AV194" s="13" t="s">
        <v>84</v>
      </c>
      <c r="AW194" s="13" t="s">
        <v>28</v>
      </c>
      <c r="AX194" s="13" t="s">
        <v>72</v>
      </c>
      <c r="AY194" s="184" t="s">
        <v>182</v>
      </c>
    </row>
    <row r="195" ht="11" customFormat="1" s="13">
      <c r="B195" s="182"/>
      <c r="D195" s="183" t="s">
        <v>191</v>
      </c>
      <c r="E195" s="184" t="s">
        <v>1</v>
      </c>
      <c r="F195" s="185" t="s">
        <v>1374</v>
      </c>
      <c r="H195" s="186">
        <v>66.6</v>
      </c>
      <c r="I195" s="187"/>
      <c r="L195" s="182"/>
      <c r="M195" s="188"/>
      <c r="N195" s="189"/>
      <c r="O195" s="189"/>
      <c r="P195" s="189"/>
      <c r="Q195" s="189"/>
      <c r="R195" s="189"/>
      <c r="S195" s="189"/>
      <c r="T195" s="190"/>
      <c r="AT195" s="184" t="s">
        <v>191</v>
      </c>
      <c r="AU195" s="184" t="s">
        <v>84</v>
      </c>
      <c r="AV195" s="13" t="s">
        <v>84</v>
      </c>
      <c r="AW195" s="13" t="s">
        <v>28</v>
      </c>
      <c r="AX195" s="13" t="s">
        <v>72</v>
      </c>
      <c r="AY195" s="184" t="s">
        <v>182</v>
      </c>
    </row>
    <row r="196" ht="11" customFormat="1" s="13">
      <c r="B196" s="182"/>
      <c r="D196" s="183" t="s">
        <v>191</v>
      </c>
      <c r="E196" s="184" t="s">
        <v>1</v>
      </c>
      <c r="F196" s="185" t="s">
        <v>183</v>
      </c>
      <c r="H196" s="186">
        <v>9</v>
      </c>
      <c r="I196" s="187"/>
      <c r="L196" s="182"/>
      <c r="M196" s="188"/>
      <c r="N196" s="189"/>
      <c r="O196" s="189"/>
      <c r="P196" s="189"/>
      <c r="Q196" s="189"/>
      <c r="R196" s="189"/>
      <c r="S196" s="189"/>
      <c r="T196" s="190"/>
      <c r="AT196" s="184" t="s">
        <v>191</v>
      </c>
      <c r="AU196" s="184" t="s">
        <v>84</v>
      </c>
      <c r="AV196" s="13" t="s">
        <v>84</v>
      </c>
      <c r="AW196" s="13" t="s">
        <v>28</v>
      </c>
      <c r="AX196" s="13" t="s">
        <v>72</v>
      </c>
      <c r="AY196" s="184" t="s">
        <v>182</v>
      </c>
    </row>
    <row r="197" ht="11" customFormat="1" s="14">
      <c r="B197" s="191"/>
      <c r="D197" s="183" t="s">
        <v>191</v>
      </c>
      <c r="E197" s="192" t="s">
        <v>1</v>
      </c>
      <c r="F197" s="193" t="s">
        <v>1378</v>
      </c>
      <c r="H197" s="194">
        <v>223.79999999999998</v>
      </c>
      <c r="I197" s="195"/>
      <c r="L197" s="191"/>
      <c r="M197" s="196"/>
      <c r="N197" s="197"/>
      <c r="O197" s="197"/>
      <c r="P197" s="197"/>
      <c r="Q197" s="197"/>
      <c r="R197" s="197"/>
      <c r="S197" s="197"/>
      <c r="T197" s="198"/>
      <c r="AT197" s="192" t="s">
        <v>191</v>
      </c>
      <c r="AU197" s="192" t="s">
        <v>84</v>
      </c>
      <c r="AV197" s="14" t="s">
        <v>89</v>
      </c>
      <c r="AW197" s="14" t="s">
        <v>28</v>
      </c>
      <c r="AX197" s="14" t="s">
        <v>72</v>
      </c>
      <c r="AY197" s="192" t="s">
        <v>182</v>
      </c>
    </row>
    <row r="198" ht="11" customFormat="1" s="13">
      <c r="B198" s="182"/>
      <c r="D198" s="183" t="s">
        <v>191</v>
      </c>
      <c r="E198" s="184" t="s">
        <v>1</v>
      </c>
      <c r="F198" s="185" t="s">
        <v>1376</v>
      </c>
      <c r="H198" s="186">
        <v>473</v>
      </c>
      <c r="I198" s="187"/>
      <c r="L198" s="182"/>
      <c r="M198" s="188"/>
      <c r="N198" s="189"/>
      <c r="O198" s="189"/>
      <c r="P198" s="189"/>
      <c r="Q198" s="189"/>
      <c r="R198" s="189"/>
      <c r="S198" s="189"/>
      <c r="T198" s="190"/>
      <c r="AT198" s="184" t="s">
        <v>191</v>
      </c>
      <c r="AU198" s="184" t="s">
        <v>84</v>
      </c>
      <c r="AV198" s="13" t="s">
        <v>84</v>
      </c>
      <c r="AW198" s="13" t="s">
        <v>28</v>
      </c>
      <c r="AX198" s="13" t="s">
        <v>72</v>
      </c>
      <c r="AY198" s="184" t="s">
        <v>182</v>
      </c>
    </row>
    <row r="199" ht="11" customFormat="1" s="14">
      <c r="B199" s="191"/>
      <c r="D199" s="183" t="s">
        <v>191</v>
      </c>
      <c r="E199" s="192" t="s">
        <v>1</v>
      </c>
      <c r="F199" s="193" t="s">
        <v>250</v>
      </c>
      <c r="H199" s="194">
        <v>473</v>
      </c>
      <c r="I199" s="195"/>
      <c r="L199" s="191"/>
      <c r="M199" s="196"/>
      <c r="N199" s="197"/>
      <c r="O199" s="197"/>
      <c r="P199" s="197"/>
      <c r="Q199" s="197"/>
      <c r="R199" s="197"/>
      <c r="S199" s="197"/>
      <c r="T199" s="198"/>
      <c r="AT199" s="192" t="s">
        <v>191</v>
      </c>
      <c r="AU199" s="192" t="s">
        <v>84</v>
      </c>
      <c r="AV199" s="14" t="s">
        <v>89</v>
      </c>
      <c r="AW199" s="14" t="s">
        <v>28</v>
      </c>
      <c r="AX199" s="14" t="s">
        <v>72</v>
      </c>
      <c r="AY199" s="192" t="s">
        <v>182</v>
      </c>
    </row>
    <row r="200" ht="11" customFormat="1" s="15">
      <c r="B200" s="199"/>
      <c r="D200" s="183" t="s">
        <v>191</v>
      </c>
      <c r="E200" s="200" t="s">
        <v>1</v>
      </c>
      <c r="F200" s="201" t="s">
        <v>251</v>
      </c>
      <c r="H200" s="202">
        <v>696.8</v>
      </c>
      <c r="I200" s="203"/>
      <c r="L200" s="199"/>
      <c r="M200" s="204"/>
      <c r="N200" s="205"/>
      <c r="O200" s="205"/>
      <c r="P200" s="205"/>
      <c r="Q200" s="205"/>
      <c r="R200" s="205"/>
      <c r="S200" s="205"/>
      <c r="T200" s="206"/>
      <c r="AT200" s="200" t="s">
        <v>191</v>
      </c>
      <c r="AU200" s="200" t="s">
        <v>84</v>
      </c>
      <c r="AV200" s="15" t="s">
        <v>189</v>
      </c>
      <c r="AW200" s="15" t="s">
        <v>28</v>
      </c>
      <c r="AX200" s="15" t="s">
        <v>79</v>
      </c>
      <c r="AY200" s="200" t="s">
        <v>182</v>
      </c>
    </row>
    <row r="201" customHeight="1" ht="22" customFormat="1" s="12">
      <c r="B201" s="154"/>
      <c r="D201" s="155" t="s">
        <v>71</v>
      </c>
      <c r="E201" s="165" t="s">
        <v>783</v>
      </c>
      <c r="F201" s="165" t="s">
        <v>784</v>
      </c>
      <c r="I201" s="157"/>
      <c r="J201" s="166">
        <f>BK201</f>
        <v>0</v>
      </c>
      <c r="L201" s="154"/>
      <c r="M201" s="159"/>
      <c r="N201" s="160"/>
      <c r="O201" s="160"/>
      <c r="P201" s="161">
        <f>P202</f>
        <v>0</v>
      </c>
      <c r="Q201" s="160"/>
      <c r="R201" s="161">
        <f>R202</f>
        <v>0</v>
      </c>
      <c r="S201" s="160"/>
      <c r="T201" s="162">
        <f>T202</f>
        <v>0</v>
      </c>
      <c r="AR201" s="155" t="s">
        <v>79</v>
      </c>
      <c r="AT201" s="163" t="s">
        <v>71</v>
      </c>
      <c r="AU201" s="163" t="s">
        <v>79</v>
      </c>
      <c r="AY201" s="155" t="s">
        <v>182</v>
      </c>
      <c r="BK201" s="164">
        <f>BK202</f>
        <v>0</v>
      </c>
    </row>
    <row r="202" customHeight="1" ht="21" customFormat="1" s="2">
      <c r="A202" s="33"/>
      <c r="B202" s="167"/>
      <c r="C202" s="168" t="s">
        <v>458</v>
      </c>
      <c r="D202" s="168" t="s">
        <v>185</v>
      </c>
      <c r="E202" s="169" t="s">
        <v>1379</v>
      </c>
      <c r="F202" s="170" t="s">
        <v>1380</v>
      </c>
      <c r="G202" s="171" t="s">
        <v>438</v>
      </c>
      <c r="H202" s="172">
        <v>47.986</v>
      </c>
      <c r="I202" s="173"/>
      <c r="J202" s="172">
        <f>ROUND(I202*H202,3)</f>
        <v>0</v>
      </c>
      <c r="K202" s="174"/>
      <c r="L202" s="34"/>
      <c r="M202" s="175" t="s">
        <v>1</v>
      </c>
      <c r="N202" s="176" t="s">
        <v>38</v>
      </c>
      <c r="O202" s="59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9" t="s">
        <v>189</v>
      </c>
      <c r="AT202" s="179" t="s">
        <v>185</v>
      </c>
      <c r="AU202" s="179" t="s">
        <v>84</v>
      </c>
      <c r="AY202" s="18" t="s">
        <v>182</v>
      </c>
      <c r="BE202" s="180">
        <f>IF(N202="základná",J202,0)</f>
        <v>0</v>
      </c>
      <c r="BF202" s="180">
        <f>IF(N202="znížená",J202,0)</f>
        <v>0</v>
      </c>
      <c r="BG202" s="180">
        <f>IF(N202="zákl. prenesená",J202,0)</f>
        <v>0</v>
      </c>
      <c r="BH202" s="180">
        <f>IF(N202="zníž. prenesená",J202,0)</f>
        <v>0</v>
      </c>
      <c r="BI202" s="180">
        <f>IF(N202="nulová",J202,0)</f>
        <v>0</v>
      </c>
      <c r="BJ202" s="18" t="s">
        <v>84</v>
      </c>
      <c r="BK202" s="181">
        <f>ROUND(I202*H202,3)</f>
        <v>0</v>
      </c>
      <c r="BL202" s="18" t="s">
        <v>189</v>
      </c>
      <c r="BM202" s="179" t="s">
        <v>1381</v>
      </c>
    </row>
    <row r="203" customHeight="1" ht="25" customFormat="1" s="12">
      <c r="B203" s="154"/>
      <c r="D203" s="155" t="s">
        <v>71</v>
      </c>
      <c r="E203" s="156" t="s">
        <v>479</v>
      </c>
      <c r="F203" s="156" t="s">
        <v>480</v>
      </c>
      <c r="I203" s="157"/>
      <c r="J203" s="158">
        <f>BK203</f>
        <v>0</v>
      </c>
      <c r="L203" s="154"/>
      <c r="M203" s="159"/>
      <c r="N203" s="160"/>
      <c r="O203" s="160"/>
      <c r="P203" s="161">
        <f>P204+P207+P216+P243+P247+P255+P269+P275+P283+P293+P313</f>
        <v>0</v>
      </c>
      <c r="Q203" s="160"/>
      <c r="R203" s="161">
        <f>R204+R207+R216+R243+R247+R255+R269+R275+R283+R293+R313</f>
        <v>32.509127504</v>
      </c>
      <c r="S203" s="160"/>
      <c r="T203" s="162">
        <f>T204+T207+T216+T243+T247+T255+T269+T275+T283+T293+T313</f>
        <v>0</v>
      </c>
      <c r="AR203" s="155" t="s">
        <v>84</v>
      </c>
      <c r="AT203" s="163" t="s">
        <v>71</v>
      </c>
      <c r="AU203" s="163" t="s">
        <v>72</v>
      </c>
      <c r="AY203" s="155" t="s">
        <v>182</v>
      </c>
      <c r="BK203" s="164">
        <f>BK204+BK207+BK216+BK243+BK247+BK255+BK269+BK275+BK283+BK293+BK313</f>
        <v>0</v>
      </c>
    </row>
    <row r="204" customHeight="1" ht="22" customFormat="1" s="12">
      <c r="B204" s="154"/>
      <c r="D204" s="155" t="s">
        <v>71</v>
      </c>
      <c r="E204" s="165" t="s">
        <v>788</v>
      </c>
      <c r="F204" s="165" t="s">
        <v>789</v>
      </c>
      <c r="I204" s="157"/>
      <c r="J204" s="166">
        <f>BK204</f>
        <v>0</v>
      </c>
      <c r="L204" s="154"/>
      <c r="M204" s="159"/>
      <c r="N204" s="160"/>
      <c r="O204" s="160"/>
      <c r="P204" s="161">
        <f>SUM(P205:P206)</f>
        <v>0</v>
      </c>
      <c r="Q204" s="160"/>
      <c r="R204" s="161">
        <f>SUM(R205:R206)</f>
        <v>0.4851</v>
      </c>
      <c r="S204" s="160"/>
      <c r="T204" s="162">
        <f>SUM(T205:T206)</f>
        <v>0</v>
      </c>
      <c r="AR204" s="155" t="s">
        <v>84</v>
      </c>
      <c r="AT204" s="163" t="s">
        <v>71</v>
      </c>
      <c r="AU204" s="163" t="s">
        <v>79</v>
      </c>
      <c r="AY204" s="155" t="s">
        <v>182</v>
      </c>
      <c r="BK204" s="164">
        <f>SUM(BK205:BK206)</f>
        <v>0</v>
      </c>
    </row>
    <row r="205" customHeight="1" ht="33" customFormat="1" s="2">
      <c r="A205" s="33"/>
      <c r="B205" s="167"/>
      <c r="C205" s="168" t="s">
        <v>463</v>
      </c>
      <c r="D205" s="168" t="s">
        <v>185</v>
      </c>
      <c r="E205" s="169" t="s">
        <v>790</v>
      </c>
      <c r="F205" s="170" t="s">
        <v>1382</v>
      </c>
      <c r="G205" s="171" t="s">
        <v>305</v>
      </c>
      <c r="H205" s="172">
        <v>231</v>
      </c>
      <c r="I205" s="173"/>
      <c r="J205" s="172">
        <f>ROUND(I205*H205,3)</f>
        <v>0</v>
      </c>
      <c r="K205" s="174"/>
      <c r="L205" s="34"/>
      <c r="M205" s="175" t="s">
        <v>1</v>
      </c>
      <c r="N205" s="176" t="s">
        <v>38</v>
      </c>
      <c r="O205" s="59"/>
      <c r="P205" s="177">
        <f>O205*H205</f>
        <v>0</v>
      </c>
      <c r="Q205" s="177">
        <v>2.1E-3</v>
      </c>
      <c r="R205" s="177">
        <f>Q205*H205</f>
        <v>0.4851</v>
      </c>
      <c r="S205" s="177">
        <v>0</v>
      </c>
      <c r="T205" s="178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9" t="s">
        <v>468</v>
      </c>
      <c r="AT205" s="179" t="s">
        <v>185</v>
      </c>
      <c r="AU205" s="179" t="s">
        <v>84</v>
      </c>
      <c r="AY205" s="18" t="s">
        <v>182</v>
      </c>
      <c r="BE205" s="180">
        <f>IF(N205="základná",J205,0)</f>
        <v>0</v>
      </c>
      <c r="BF205" s="180">
        <f>IF(N205="znížená",J205,0)</f>
        <v>0</v>
      </c>
      <c r="BG205" s="180">
        <f>IF(N205="zákl. prenesená",J205,0)</f>
        <v>0</v>
      </c>
      <c r="BH205" s="180">
        <f>IF(N205="zníž. prenesená",J205,0)</f>
        <v>0</v>
      </c>
      <c r="BI205" s="180">
        <f>IF(N205="nulová",J205,0)</f>
        <v>0</v>
      </c>
      <c r="BJ205" s="18" t="s">
        <v>84</v>
      </c>
      <c r="BK205" s="181">
        <f>ROUND(I205*H205,3)</f>
        <v>0</v>
      </c>
      <c r="BL205" s="18" t="s">
        <v>468</v>
      </c>
      <c r="BM205" s="179" t="s">
        <v>1383</v>
      </c>
    </row>
    <row r="206" customHeight="1" ht="21" customFormat="1" s="2">
      <c r="A206" s="33"/>
      <c r="B206" s="167"/>
      <c r="C206" s="168" t="s">
        <v>468</v>
      </c>
      <c r="D206" s="168" t="s">
        <v>185</v>
      </c>
      <c r="E206" s="169" t="s">
        <v>1384</v>
      </c>
      <c r="F206" s="170" t="s">
        <v>1385</v>
      </c>
      <c r="G206" s="171" t="s">
        <v>438</v>
      </c>
      <c r="H206" s="172">
        <v>0.485</v>
      </c>
      <c r="I206" s="173"/>
      <c r="J206" s="172">
        <f>ROUND(I206*H206,3)</f>
        <v>0</v>
      </c>
      <c r="K206" s="174"/>
      <c r="L206" s="34"/>
      <c r="M206" s="175" t="s">
        <v>1</v>
      </c>
      <c r="N206" s="176" t="s">
        <v>38</v>
      </c>
      <c r="O206" s="59"/>
      <c r="P206" s="177">
        <f>O206*H206</f>
        <v>0</v>
      </c>
      <c r="Q206" s="177">
        <v>0</v>
      </c>
      <c r="R206" s="177">
        <f>Q206*H206</f>
        <v>0</v>
      </c>
      <c r="S206" s="177">
        <v>0</v>
      </c>
      <c r="T206" s="17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9" t="s">
        <v>468</v>
      </c>
      <c r="AT206" s="179" t="s">
        <v>185</v>
      </c>
      <c r="AU206" s="179" t="s">
        <v>84</v>
      </c>
      <c r="AY206" s="18" t="s">
        <v>182</v>
      </c>
      <c r="BE206" s="180">
        <f>IF(N206="základná",J206,0)</f>
        <v>0</v>
      </c>
      <c r="BF206" s="180">
        <f>IF(N206="znížená",J206,0)</f>
        <v>0</v>
      </c>
      <c r="BG206" s="180">
        <f>IF(N206="zákl. prenesená",J206,0)</f>
        <v>0</v>
      </c>
      <c r="BH206" s="180">
        <f>IF(N206="zníž. prenesená",J206,0)</f>
        <v>0</v>
      </c>
      <c r="BI206" s="180">
        <f>IF(N206="nulová",J206,0)</f>
        <v>0</v>
      </c>
      <c r="BJ206" s="18" t="s">
        <v>84</v>
      </c>
      <c r="BK206" s="181">
        <f>ROUND(I206*H206,3)</f>
        <v>0</v>
      </c>
      <c r="BL206" s="18" t="s">
        <v>468</v>
      </c>
      <c r="BM206" s="179" t="s">
        <v>1386</v>
      </c>
    </row>
    <row r="207" customHeight="1" ht="22" customFormat="1" s="12">
      <c r="B207" s="154"/>
      <c r="D207" s="155" t="s">
        <v>71</v>
      </c>
      <c r="E207" s="165" t="s">
        <v>847</v>
      </c>
      <c r="F207" s="165" t="s">
        <v>848</v>
      </c>
      <c r="I207" s="157"/>
      <c r="J207" s="166">
        <f>BK207</f>
        <v>0</v>
      </c>
      <c r="L207" s="154"/>
      <c r="M207" s="159"/>
      <c r="N207" s="160"/>
      <c r="O207" s="160"/>
      <c r="P207" s="161">
        <f>SUM(P208:P215)</f>
        <v>0</v>
      </c>
      <c r="Q207" s="160"/>
      <c r="R207" s="161">
        <f>SUM(R208:R215)</f>
        <v>4.7124000000000006E-2</v>
      </c>
      <c r="S207" s="160"/>
      <c r="T207" s="162">
        <f>SUM(T208:T215)</f>
        <v>0</v>
      </c>
      <c r="AR207" s="155" t="s">
        <v>84</v>
      </c>
      <c r="AT207" s="163" t="s">
        <v>71</v>
      </c>
      <c r="AU207" s="163" t="s">
        <v>79</v>
      </c>
      <c r="AY207" s="155" t="s">
        <v>182</v>
      </c>
      <c r="BK207" s="164">
        <f>SUM(BK208:BK215)</f>
        <v>0</v>
      </c>
    </row>
    <row r="208" customHeight="1" ht="21" customFormat="1" s="2">
      <c r="A208" s="33"/>
      <c r="B208" s="167"/>
      <c r="C208" s="168" t="s">
        <v>348</v>
      </c>
      <c r="D208" s="168" t="s">
        <v>185</v>
      </c>
      <c r="E208" s="169" t="s">
        <v>1387</v>
      </c>
      <c r="F208" s="170" t="s">
        <v>1388</v>
      </c>
      <c r="G208" s="171" t="s">
        <v>305</v>
      </c>
      <c r="H208" s="172">
        <v>231</v>
      </c>
      <c r="I208" s="173"/>
      <c r="J208" s="172">
        <f>ROUND(I208*H208,3)</f>
        <v>0</v>
      </c>
      <c r="K208" s="174"/>
      <c r="L208" s="34"/>
      <c r="M208" s="175" t="s">
        <v>1</v>
      </c>
      <c r="N208" s="176" t="s">
        <v>38</v>
      </c>
      <c r="O208" s="59"/>
      <c r="P208" s="177">
        <f>O208*H208</f>
        <v>0</v>
      </c>
      <c r="Q208" s="177">
        <v>0</v>
      </c>
      <c r="R208" s="177">
        <f>Q208*H208</f>
        <v>0</v>
      </c>
      <c r="S208" s="177">
        <v>0</v>
      </c>
      <c r="T208" s="17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79" t="s">
        <v>468</v>
      </c>
      <c r="AT208" s="179" t="s">
        <v>185</v>
      </c>
      <c r="AU208" s="179" t="s">
        <v>84</v>
      </c>
      <c r="AY208" s="18" t="s">
        <v>182</v>
      </c>
      <c r="BE208" s="180">
        <f>IF(N208="základná",J208,0)</f>
        <v>0</v>
      </c>
      <c r="BF208" s="180">
        <f>IF(N208="znížená",J208,0)</f>
        <v>0</v>
      </c>
      <c r="BG208" s="180">
        <f>IF(N208="zákl. prenesená",J208,0)</f>
        <v>0</v>
      </c>
      <c r="BH208" s="180">
        <f>IF(N208="zníž. prenesená",J208,0)</f>
        <v>0</v>
      </c>
      <c r="BI208" s="180">
        <f>IF(N208="nulová",J208,0)</f>
        <v>0</v>
      </c>
      <c r="BJ208" s="18" t="s">
        <v>84</v>
      </c>
      <c r="BK208" s="181">
        <f>ROUND(I208*H208,3)</f>
        <v>0</v>
      </c>
      <c r="BL208" s="18" t="s">
        <v>468</v>
      </c>
      <c r="BM208" s="179" t="s">
        <v>1389</v>
      </c>
    </row>
    <row r="209" ht="11" customFormat="1" s="13">
      <c r="B209" s="182"/>
      <c r="D209" s="183" t="s">
        <v>191</v>
      </c>
      <c r="E209" s="184" t="s">
        <v>1</v>
      </c>
      <c r="F209" s="185" t="s">
        <v>1354</v>
      </c>
      <c r="H209" s="186">
        <v>231</v>
      </c>
      <c r="I209" s="187"/>
      <c r="L209" s="182"/>
      <c r="M209" s="188"/>
      <c r="N209" s="189"/>
      <c r="O209" s="189"/>
      <c r="P209" s="189"/>
      <c r="Q209" s="189"/>
      <c r="R209" s="189"/>
      <c r="S209" s="189"/>
      <c r="T209" s="190"/>
      <c r="AT209" s="184" t="s">
        <v>191</v>
      </c>
      <c r="AU209" s="184" t="s">
        <v>84</v>
      </c>
      <c r="AV209" s="13" t="s">
        <v>84</v>
      </c>
      <c r="AW209" s="13" t="s">
        <v>28</v>
      </c>
      <c r="AX209" s="13" t="s">
        <v>72</v>
      </c>
      <c r="AY209" s="184" t="s">
        <v>182</v>
      </c>
    </row>
    <row r="210" ht="11" customFormat="1" s="14">
      <c r="B210" s="191"/>
      <c r="D210" s="183" t="s">
        <v>191</v>
      </c>
      <c r="E210" s="192" t="s">
        <v>1</v>
      </c>
      <c r="F210" s="193" t="s">
        <v>1355</v>
      </c>
      <c r="H210" s="194">
        <v>231</v>
      </c>
      <c r="I210" s="195"/>
      <c r="L210" s="191"/>
      <c r="M210" s="196"/>
      <c r="N210" s="197"/>
      <c r="O210" s="197"/>
      <c r="P210" s="197"/>
      <c r="Q210" s="197"/>
      <c r="R210" s="197"/>
      <c r="S210" s="197"/>
      <c r="T210" s="198"/>
      <c r="AT210" s="192" t="s">
        <v>191</v>
      </c>
      <c r="AU210" s="192" t="s">
        <v>84</v>
      </c>
      <c r="AV210" s="14" t="s">
        <v>89</v>
      </c>
      <c r="AW210" s="14" t="s">
        <v>28</v>
      </c>
      <c r="AX210" s="14" t="s">
        <v>72</v>
      </c>
      <c r="AY210" s="192" t="s">
        <v>182</v>
      </c>
    </row>
    <row r="211" ht="11" customFormat="1" s="15">
      <c r="B211" s="199"/>
      <c r="D211" s="183" t="s">
        <v>191</v>
      </c>
      <c r="E211" s="200" t="s">
        <v>1</v>
      </c>
      <c r="F211" s="201" t="s">
        <v>251</v>
      </c>
      <c r="H211" s="202">
        <v>231</v>
      </c>
      <c r="I211" s="203"/>
      <c r="L211" s="199"/>
      <c r="M211" s="204"/>
      <c r="N211" s="205"/>
      <c r="O211" s="205"/>
      <c r="P211" s="205"/>
      <c r="Q211" s="205"/>
      <c r="R211" s="205"/>
      <c r="S211" s="205"/>
      <c r="T211" s="206"/>
      <c r="AT211" s="200" t="s">
        <v>191</v>
      </c>
      <c r="AU211" s="200" t="s">
        <v>84</v>
      </c>
      <c r="AV211" s="15" t="s">
        <v>189</v>
      </c>
      <c r="AW211" s="15" t="s">
        <v>28</v>
      </c>
      <c r="AX211" s="15" t="s">
        <v>79</v>
      </c>
      <c r="AY211" s="200" t="s">
        <v>182</v>
      </c>
    </row>
    <row r="212" customHeight="1" ht="21" customFormat="1" s="2">
      <c r="A212" s="33"/>
      <c r="B212" s="167"/>
      <c r="C212" s="217" t="s">
        <v>475</v>
      </c>
      <c r="D212" s="217" t="s">
        <v>602</v>
      </c>
      <c r="E212" s="218" t="s">
        <v>1390</v>
      </c>
      <c r="F212" s="219" t="s">
        <v>1391</v>
      </c>
      <c r="G212" s="220" t="s">
        <v>305</v>
      </c>
      <c r="H212" s="221">
        <v>235.62</v>
      </c>
      <c r="I212" s="222"/>
      <c r="J212" s="221">
        <f>ROUND(I212*H212,3)</f>
        <v>0</v>
      </c>
      <c r="K212" s="223"/>
      <c r="L212" s="224"/>
      <c r="M212" s="225" t="s">
        <v>1</v>
      </c>
      <c r="N212" s="226" t="s">
        <v>38</v>
      </c>
      <c r="O212" s="59"/>
      <c r="P212" s="177">
        <f>O212*H212</f>
        <v>0</v>
      </c>
      <c r="Q212" s="177">
        <v>2E-4</v>
      </c>
      <c r="R212" s="177">
        <f>Q212*H212</f>
        <v>4.7124000000000006E-2</v>
      </c>
      <c r="S212" s="177">
        <v>0</v>
      </c>
      <c r="T212" s="17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9" t="s">
        <v>620</v>
      </c>
      <c r="AT212" s="179" t="s">
        <v>602</v>
      </c>
      <c r="AU212" s="179" t="s">
        <v>84</v>
      </c>
      <c r="AY212" s="18" t="s">
        <v>182</v>
      </c>
      <c r="BE212" s="180">
        <f>IF(N212="základná",J212,0)</f>
        <v>0</v>
      </c>
      <c r="BF212" s="180">
        <f>IF(N212="znížená",J212,0)</f>
        <v>0</v>
      </c>
      <c r="BG212" s="180">
        <f>IF(N212="zákl. prenesená",J212,0)</f>
        <v>0</v>
      </c>
      <c r="BH212" s="180">
        <f>IF(N212="zníž. prenesená",J212,0)</f>
        <v>0</v>
      </c>
      <c r="BI212" s="180">
        <f>IF(N212="nulová",J212,0)</f>
        <v>0</v>
      </c>
      <c r="BJ212" s="18" t="s">
        <v>84</v>
      </c>
      <c r="BK212" s="181">
        <f>ROUND(I212*H212,3)</f>
        <v>0</v>
      </c>
      <c r="BL212" s="18" t="s">
        <v>468</v>
      </c>
      <c r="BM212" s="179" t="s">
        <v>1392</v>
      </c>
    </row>
    <row r="213" ht="19" customFormat="1" s="2">
      <c r="A213" s="33"/>
      <c r="B213" s="34"/>
      <c r="C213" s="33"/>
      <c r="D213" s="183" t="s">
        <v>1064</v>
      </c>
      <c r="E213" s="33"/>
      <c r="F213" s="227" t="s">
        <v>1393</v>
      </c>
      <c r="G213" s="33"/>
      <c r="H213" s="33"/>
      <c r="I213" s="103"/>
      <c r="J213" s="33"/>
      <c r="K213" s="33"/>
      <c r="L213" s="34"/>
      <c r="M213" s="228"/>
      <c r="N213" s="229"/>
      <c r="O213" s="59"/>
      <c r="P213" s="59"/>
      <c r="Q213" s="59"/>
      <c r="R213" s="59"/>
      <c r="S213" s="59"/>
      <c r="T213" s="60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8" t="s">
        <v>1064</v>
      </c>
      <c r="AU213" s="18" t="s">
        <v>84</v>
      </c>
    </row>
    <row r="214" ht="11" customFormat="1" s="13">
      <c r="B214" s="182"/>
      <c r="D214" s="183" t="s">
        <v>191</v>
      </c>
      <c r="F214" s="185" t="s">
        <v>1394</v>
      </c>
      <c r="H214" s="186">
        <v>235.62</v>
      </c>
      <c r="I214" s="187"/>
      <c r="L214" s="182"/>
      <c r="M214" s="188"/>
      <c r="N214" s="189"/>
      <c r="O214" s="189"/>
      <c r="P214" s="189"/>
      <c r="Q214" s="189"/>
      <c r="R214" s="189"/>
      <c r="S214" s="189"/>
      <c r="T214" s="190"/>
      <c r="AT214" s="184" t="s">
        <v>191</v>
      </c>
      <c r="AU214" s="184" t="s">
        <v>84</v>
      </c>
      <c r="AV214" s="13" t="s">
        <v>84</v>
      </c>
      <c r="AW214" s="13" t="s">
        <v>3</v>
      </c>
      <c r="AX214" s="13" t="s">
        <v>79</v>
      </c>
      <c r="AY214" s="184" t="s">
        <v>182</v>
      </c>
    </row>
    <row r="215" customHeight="1" ht="21" customFormat="1" s="2">
      <c r="A215" s="33"/>
      <c r="B215" s="167"/>
      <c r="C215" s="168" t="s">
        <v>387</v>
      </c>
      <c r="D215" s="168" t="s">
        <v>185</v>
      </c>
      <c r="E215" s="169" t="s">
        <v>1395</v>
      </c>
      <c r="F215" s="170" t="s">
        <v>1396</v>
      </c>
      <c r="G215" s="171" t="s">
        <v>438</v>
      </c>
      <c r="H215" s="172">
        <v>4.7E-2</v>
      </c>
      <c r="I215" s="173"/>
      <c r="J215" s="172">
        <f>ROUND(I215*H215,3)</f>
        <v>0</v>
      </c>
      <c r="K215" s="174"/>
      <c r="L215" s="34"/>
      <c r="M215" s="175" t="s">
        <v>1</v>
      </c>
      <c r="N215" s="176" t="s">
        <v>38</v>
      </c>
      <c r="O215" s="59"/>
      <c r="P215" s="177">
        <f>O215*H215</f>
        <v>0</v>
      </c>
      <c r="Q215" s="177">
        <v>0</v>
      </c>
      <c r="R215" s="177">
        <f>Q215*H215</f>
        <v>0</v>
      </c>
      <c r="S215" s="177">
        <v>0</v>
      </c>
      <c r="T215" s="17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9" t="s">
        <v>468</v>
      </c>
      <c r="AT215" s="179" t="s">
        <v>185</v>
      </c>
      <c r="AU215" s="179" t="s">
        <v>84</v>
      </c>
      <c r="AY215" s="18" t="s">
        <v>182</v>
      </c>
      <c r="BE215" s="180">
        <f>IF(N215="základná",J215,0)</f>
        <v>0</v>
      </c>
      <c r="BF215" s="180">
        <f>IF(N215="znížená",J215,0)</f>
        <v>0</v>
      </c>
      <c r="BG215" s="180">
        <f>IF(N215="zákl. prenesená",J215,0)</f>
        <v>0</v>
      </c>
      <c r="BH215" s="180">
        <f>IF(N215="zníž. prenesená",J215,0)</f>
        <v>0</v>
      </c>
      <c r="BI215" s="180">
        <f>IF(N215="nulová",J215,0)</f>
        <v>0</v>
      </c>
      <c r="BJ215" s="18" t="s">
        <v>84</v>
      </c>
      <c r="BK215" s="181">
        <f>ROUND(I215*H215,3)</f>
        <v>0</v>
      </c>
      <c r="BL215" s="18" t="s">
        <v>468</v>
      </c>
      <c r="BM215" s="179" t="s">
        <v>1397</v>
      </c>
    </row>
    <row r="216" customHeight="1" ht="22" customFormat="1" s="12">
      <c r="B216" s="154"/>
      <c r="D216" s="155" t="s">
        <v>71</v>
      </c>
      <c r="E216" s="165" t="s">
        <v>861</v>
      </c>
      <c r="F216" s="165" t="s">
        <v>862</v>
      </c>
      <c r="I216" s="157"/>
      <c r="J216" s="166">
        <f>BK216</f>
        <v>0</v>
      </c>
      <c r="L216" s="154"/>
      <c r="M216" s="159"/>
      <c r="N216" s="160"/>
      <c r="O216" s="160"/>
      <c r="P216" s="161">
        <f>SUM(P217:P242)</f>
        <v>0</v>
      </c>
      <c r="Q216" s="160"/>
      <c r="R216" s="161">
        <f>SUM(R217:R242)</f>
        <v>5.28E-2</v>
      </c>
      <c r="S216" s="160"/>
      <c r="T216" s="162">
        <f>SUM(T217:T242)</f>
        <v>0</v>
      </c>
      <c r="AR216" s="155" t="s">
        <v>84</v>
      </c>
      <c r="AT216" s="163" t="s">
        <v>71</v>
      </c>
      <c r="AU216" s="163" t="s">
        <v>79</v>
      </c>
      <c r="AY216" s="155" t="s">
        <v>182</v>
      </c>
      <c r="BK216" s="164">
        <f>SUM(BK217:BK242)</f>
        <v>0</v>
      </c>
    </row>
    <row r="217" customHeight="1" ht="21" customFormat="1" s="2">
      <c r="A217" s="33"/>
      <c r="B217" s="167"/>
      <c r="C217" s="168" t="s">
        <v>7</v>
      </c>
      <c r="D217" s="168" t="s">
        <v>185</v>
      </c>
      <c r="E217" s="169" t="s">
        <v>863</v>
      </c>
      <c r="F217" s="170" t="s">
        <v>864</v>
      </c>
      <c r="G217" s="171" t="s">
        <v>327</v>
      </c>
      <c r="H217" s="172">
        <v>108</v>
      </c>
      <c r="I217" s="173"/>
      <c r="J217" s="172">
        <f>ROUND(I217*H217,3)</f>
        <v>0</v>
      </c>
      <c r="K217" s="174"/>
      <c r="L217" s="34"/>
      <c r="M217" s="175" t="s">
        <v>1</v>
      </c>
      <c r="N217" s="176" t="s">
        <v>38</v>
      </c>
      <c r="O217" s="59"/>
      <c r="P217" s="177">
        <f>O217*H217</f>
        <v>0</v>
      </c>
      <c r="Q217" s="177">
        <v>0</v>
      </c>
      <c r="R217" s="177">
        <f>Q217*H217</f>
        <v>0</v>
      </c>
      <c r="S217" s="177">
        <v>0</v>
      </c>
      <c r="T217" s="17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9" t="s">
        <v>468</v>
      </c>
      <c r="AT217" s="179" t="s">
        <v>185</v>
      </c>
      <c r="AU217" s="179" t="s">
        <v>84</v>
      </c>
      <c r="AY217" s="18" t="s">
        <v>182</v>
      </c>
      <c r="BE217" s="180">
        <f>IF(N217="základná",J217,0)</f>
        <v>0</v>
      </c>
      <c r="BF217" s="180">
        <f>IF(N217="znížená",J217,0)</f>
        <v>0</v>
      </c>
      <c r="BG217" s="180">
        <f>IF(N217="zákl. prenesená",J217,0)</f>
        <v>0</v>
      </c>
      <c r="BH217" s="180">
        <f>IF(N217="zníž. prenesená",J217,0)</f>
        <v>0</v>
      </c>
      <c r="BI217" s="180">
        <f>IF(N217="nulová",J217,0)</f>
        <v>0</v>
      </c>
      <c r="BJ217" s="18" t="s">
        <v>84</v>
      </c>
      <c r="BK217" s="181">
        <f>ROUND(I217*H217,3)</f>
        <v>0</v>
      </c>
      <c r="BL217" s="18" t="s">
        <v>468</v>
      </c>
      <c r="BM217" s="179" t="s">
        <v>1398</v>
      </c>
    </row>
    <row r="218" ht="11" customFormat="1" s="13">
      <c r="B218" s="182"/>
      <c r="D218" s="183" t="s">
        <v>191</v>
      </c>
      <c r="E218" s="184" t="s">
        <v>1</v>
      </c>
      <c r="F218" s="185" t="s">
        <v>532</v>
      </c>
      <c r="H218" s="186">
        <v>24</v>
      </c>
      <c r="I218" s="187"/>
      <c r="L218" s="182"/>
      <c r="M218" s="188"/>
      <c r="N218" s="189"/>
      <c r="O218" s="189"/>
      <c r="P218" s="189"/>
      <c r="Q218" s="189"/>
      <c r="R218" s="189"/>
      <c r="S218" s="189"/>
      <c r="T218" s="190"/>
      <c r="AT218" s="184" t="s">
        <v>191</v>
      </c>
      <c r="AU218" s="184" t="s">
        <v>84</v>
      </c>
      <c r="AV218" s="13" t="s">
        <v>84</v>
      </c>
      <c r="AW218" s="13" t="s">
        <v>28</v>
      </c>
      <c r="AX218" s="13" t="s">
        <v>72</v>
      </c>
      <c r="AY218" s="184" t="s">
        <v>182</v>
      </c>
    </row>
    <row r="219" ht="11" customFormat="1" s="14">
      <c r="B219" s="191"/>
      <c r="D219" s="183" t="s">
        <v>191</v>
      </c>
      <c r="E219" s="192" t="s">
        <v>1</v>
      </c>
      <c r="F219" s="193" t="s">
        <v>867</v>
      </c>
      <c r="H219" s="194">
        <v>24</v>
      </c>
      <c r="I219" s="195"/>
      <c r="L219" s="191"/>
      <c r="M219" s="196"/>
      <c r="N219" s="197"/>
      <c r="O219" s="197"/>
      <c r="P219" s="197"/>
      <c r="Q219" s="197"/>
      <c r="R219" s="197"/>
      <c r="S219" s="197"/>
      <c r="T219" s="198"/>
      <c r="AT219" s="192" t="s">
        <v>191</v>
      </c>
      <c r="AU219" s="192" t="s">
        <v>84</v>
      </c>
      <c r="AV219" s="14" t="s">
        <v>89</v>
      </c>
      <c r="AW219" s="14" t="s">
        <v>28</v>
      </c>
      <c r="AX219" s="14" t="s">
        <v>72</v>
      </c>
      <c r="AY219" s="192" t="s">
        <v>182</v>
      </c>
    </row>
    <row r="220" ht="11" customFormat="1" s="13">
      <c r="B220" s="182"/>
      <c r="D220" s="183" t="s">
        <v>191</v>
      </c>
      <c r="E220" s="184" t="s">
        <v>1</v>
      </c>
      <c r="F220" s="185" t="s">
        <v>449</v>
      </c>
      <c r="H220" s="186">
        <v>12</v>
      </c>
      <c r="I220" s="187"/>
      <c r="L220" s="182"/>
      <c r="M220" s="188"/>
      <c r="N220" s="189"/>
      <c r="O220" s="189"/>
      <c r="P220" s="189"/>
      <c r="Q220" s="189"/>
      <c r="R220" s="189"/>
      <c r="S220" s="189"/>
      <c r="T220" s="190"/>
      <c r="AT220" s="184" t="s">
        <v>191</v>
      </c>
      <c r="AU220" s="184" t="s">
        <v>84</v>
      </c>
      <c r="AV220" s="13" t="s">
        <v>84</v>
      </c>
      <c r="AW220" s="13" t="s">
        <v>28</v>
      </c>
      <c r="AX220" s="13" t="s">
        <v>72</v>
      </c>
      <c r="AY220" s="184" t="s">
        <v>182</v>
      </c>
    </row>
    <row r="221" ht="11" customFormat="1" s="14">
      <c r="B221" s="191"/>
      <c r="D221" s="183" t="s">
        <v>191</v>
      </c>
      <c r="E221" s="192" t="s">
        <v>1</v>
      </c>
      <c r="F221" s="193" t="s">
        <v>868</v>
      </c>
      <c r="H221" s="194">
        <v>12</v>
      </c>
      <c r="I221" s="195"/>
      <c r="L221" s="191"/>
      <c r="M221" s="196"/>
      <c r="N221" s="197"/>
      <c r="O221" s="197"/>
      <c r="P221" s="197"/>
      <c r="Q221" s="197"/>
      <c r="R221" s="197"/>
      <c r="S221" s="197"/>
      <c r="T221" s="198"/>
      <c r="AT221" s="192" t="s">
        <v>191</v>
      </c>
      <c r="AU221" s="192" t="s">
        <v>84</v>
      </c>
      <c r="AV221" s="14" t="s">
        <v>89</v>
      </c>
      <c r="AW221" s="14" t="s">
        <v>28</v>
      </c>
      <c r="AX221" s="14" t="s">
        <v>72</v>
      </c>
      <c r="AY221" s="192" t="s">
        <v>182</v>
      </c>
    </row>
    <row r="222" ht="11" customFormat="1" s="13">
      <c r="B222" s="182"/>
      <c r="D222" s="183" t="s">
        <v>191</v>
      </c>
      <c r="E222" s="184" t="s">
        <v>1</v>
      </c>
      <c r="F222" s="185" t="s">
        <v>623</v>
      </c>
      <c r="H222" s="186">
        <v>30</v>
      </c>
      <c r="I222" s="187"/>
      <c r="L222" s="182"/>
      <c r="M222" s="188"/>
      <c r="N222" s="189"/>
      <c r="O222" s="189"/>
      <c r="P222" s="189"/>
      <c r="Q222" s="189"/>
      <c r="R222" s="189"/>
      <c r="S222" s="189"/>
      <c r="T222" s="190"/>
      <c r="AT222" s="184" t="s">
        <v>191</v>
      </c>
      <c r="AU222" s="184" t="s">
        <v>84</v>
      </c>
      <c r="AV222" s="13" t="s">
        <v>84</v>
      </c>
      <c r="AW222" s="13" t="s">
        <v>28</v>
      </c>
      <c r="AX222" s="13" t="s">
        <v>72</v>
      </c>
      <c r="AY222" s="184" t="s">
        <v>182</v>
      </c>
    </row>
    <row r="223" ht="11" customFormat="1" s="14">
      <c r="B223" s="191"/>
      <c r="D223" s="183" t="s">
        <v>191</v>
      </c>
      <c r="E223" s="192" t="s">
        <v>1</v>
      </c>
      <c r="F223" s="193" t="s">
        <v>1399</v>
      </c>
      <c r="H223" s="194">
        <v>30</v>
      </c>
      <c r="I223" s="195"/>
      <c r="L223" s="191"/>
      <c r="M223" s="196"/>
      <c r="N223" s="197"/>
      <c r="O223" s="197"/>
      <c r="P223" s="197"/>
      <c r="Q223" s="197"/>
      <c r="R223" s="197"/>
      <c r="S223" s="197"/>
      <c r="T223" s="198"/>
      <c r="AT223" s="192" t="s">
        <v>191</v>
      </c>
      <c r="AU223" s="192" t="s">
        <v>84</v>
      </c>
      <c r="AV223" s="14" t="s">
        <v>89</v>
      </c>
      <c r="AW223" s="14" t="s">
        <v>28</v>
      </c>
      <c r="AX223" s="14" t="s">
        <v>72</v>
      </c>
      <c r="AY223" s="192" t="s">
        <v>182</v>
      </c>
    </row>
    <row r="224" ht="11" customFormat="1" s="13">
      <c r="B224" s="182"/>
      <c r="D224" s="183" t="s">
        <v>191</v>
      </c>
      <c r="E224" s="184" t="s">
        <v>1</v>
      </c>
      <c r="F224" s="185" t="s">
        <v>623</v>
      </c>
      <c r="H224" s="186">
        <v>30</v>
      </c>
      <c r="I224" s="187"/>
      <c r="L224" s="182"/>
      <c r="M224" s="188"/>
      <c r="N224" s="189"/>
      <c r="O224" s="189"/>
      <c r="P224" s="189"/>
      <c r="Q224" s="189"/>
      <c r="R224" s="189"/>
      <c r="S224" s="189"/>
      <c r="T224" s="190"/>
      <c r="AT224" s="184" t="s">
        <v>191</v>
      </c>
      <c r="AU224" s="184" t="s">
        <v>84</v>
      </c>
      <c r="AV224" s="13" t="s">
        <v>84</v>
      </c>
      <c r="AW224" s="13" t="s">
        <v>28</v>
      </c>
      <c r="AX224" s="13" t="s">
        <v>72</v>
      </c>
      <c r="AY224" s="184" t="s">
        <v>182</v>
      </c>
    </row>
    <row r="225" ht="11" customFormat="1" s="14">
      <c r="B225" s="191"/>
      <c r="D225" s="183" t="s">
        <v>191</v>
      </c>
      <c r="E225" s="192" t="s">
        <v>1</v>
      </c>
      <c r="F225" s="193" t="s">
        <v>871</v>
      </c>
      <c r="H225" s="194">
        <v>30</v>
      </c>
      <c r="I225" s="195"/>
      <c r="L225" s="191"/>
      <c r="M225" s="196"/>
      <c r="N225" s="197"/>
      <c r="O225" s="197"/>
      <c r="P225" s="197"/>
      <c r="Q225" s="197"/>
      <c r="R225" s="197"/>
      <c r="S225" s="197"/>
      <c r="T225" s="198"/>
      <c r="AT225" s="192" t="s">
        <v>191</v>
      </c>
      <c r="AU225" s="192" t="s">
        <v>84</v>
      </c>
      <c r="AV225" s="14" t="s">
        <v>89</v>
      </c>
      <c r="AW225" s="14" t="s">
        <v>28</v>
      </c>
      <c r="AX225" s="14" t="s">
        <v>72</v>
      </c>
      <c r="AY225" s="192" t="s">
        <v>182</v>
      </c>
    </row>
    <row r="226" ht="11" customFormat="1" s="13">
      <c r="B226" s="182"/>
      <c r="D226" s="183" t="s">
        <v>191</v>
      </c>
      <c r="E226" s="184" t="s">
        <v>1</v>
      </c>
      <c r="F226" s="185" t="s">
        <v>449</v>
      </c>
      <c r="H226" s="186">
        <v>12</v>
      </c>
      <c r="I226" s="187"/>
      <c r="L226" s="182"/>
      <c r="M226" s="188"/>
      <c r="N226" s="189"/>
      <c r="O226" s="189"/>
      <c r="P226" s="189"/>
      <c r="Q226" s="189"/>
      <c r="R226" s="189"/>
      <c r="S226" s="189"/>
      <c r="T226" s="190"/>
      <c r="AT226" s="184" t="s">
        <v>191</v>
      </c>
      <c r="AU226" s="184" t="s">
        <v>84</v>
      </c>
      <c r="AV226" s="13" t="s">
        <v>84</v>
      </c>
      <c r="AW226" s="13" t="s">
        <v>28</v>
      </c>
      <c r="AX226" s="13" t="s">
        <v>72</v>
      </c>
      <c r="AY226" s="184" t="s">
        <v>182</v>
      </c>
    </row>
    <row r="227" ht="11" customFormat="1" s="14">
      <c r="B227" s="191"/>
      <c r="D227" s="183" t="s">
        <v>191</v>
      </c>
      <c r="E227" s="192" t="s">
        <v>1</v>
      </c>
      <c r="F227" s="193" t="s">
        <v>872</v>
      </c>
      <c r="H227" s="194">
        <v>12</v>
      </c>
      <c r="I227" s="195"/>
      <c r="L227" s="191"/>
      <c r="M227" s="196"/>
      <c r="N227" s="197"/>
      <c r="O227" s="197"/>
      <c r="P227" s="197"/>
      <c r="Q227" s="197"/>
      <c r="R227" s="197"/>
      <c r="S227" s="197"/>
      <c r="T227" s="198"/>
      <c r="AT227" s="192" t="s">
        <v>191</v>
      </c>
      <c r="AU227" s="192" t="s">
        <v>84</v>
      </c>
      <c r="AV227" s="14" t="s">
        <v>89</v>
      </c>
      <c r="AW227" s="14" t="s">
        <v>28</v>
      </c>
      <c r="AX227" s="14" t="s">
        <v>72</v>
      </c>
      <c r="AY227" s="192" t="s">
        <v>182</v>
      </c>
    </row>
    <row r="228" ht="11" customFormat="1" s="15">
      <c r="B228" s="199"/>
      <c r="D228" s="183" t="s">
        <v>191</v>
      </c>
      <c r="E228" s="200" t="s">
        <v>1</v>
      </c>
      <c r="F228" s="201" t="s">
        <v>251</v>
      </c>
      <c r="H228" s="202">
        <v>108</v>
      </c>
      <c r="I228" s="203"/>
      <c r="L228" s="199"/>
      <c r="M228" s="204"/>
      <c r="N228" s="205"/>
      <c r="O228" s="205"/>
      <c r="P228" s="205"/>
      <c r="Q228" s="205"/>
      <c r="R228" s="205"/>
      <c r="S228" s="205"/>
      <c r="T228" s="206"/>
      <c r="AT228" s="200" t="s">
        <v>191</v>
      </c>
      <c r="AU228" s="200" t="s">
        <v>84</v>
      </c>
      <c r="AV228" s="15" t="s">
        <v>189</v>
      </c>
      <c r="AW228" s="15" t="s">
        <v>28</v>
      </c>
      <c r="AX228" s="15" t="s">
        <v>79</v>
      </c>
      <c r="AY228" s="200" t="s">
        <v>182</v>
      </c>
    </row>
    <row r="229" customHeight="1" ht="33" customFormat="1" s="2">
      <c r="A229" s="33"/>
      <c r="B229" s="167"/>
      <c r="C229" s="217" t="s">
        <v>493</v>
      </c>
      <c r="D229" s="217" t="s">
        <v>602</v>
      </c>
      <c r="E229" s="218" t="s">
        <v>875</v>
      </c>
      <c r="F229" s="219" t="s">
        <v>876</v>
      </c>
      <c r="G229" s="220" t="s">
        <v>327</v>
      </c>
      <c r="H229" s="221">
        <v>24</v>
      </c>
      <c r="I229" s="222"/>
      <c r="J229" s="221">
        <f>ROUND(I229*H229,3)</f>
        <v>0</v>
      </c>
      <c r="K229" s="223"/>
      <c r="L229" s="224"/>
      <c r="M229" s="225" t="s">
        <v>1</v>
      </c>
      <c r="N229" s="226" t="s">
        <v>38</v>
      </c>
      <c r="O229" s="59"/>
      <c r="P229" s="177">
        <f>O229*H229</f>
        <v>0</v>
      </c>
      <c r="Q229" s="177">
        <v>0</v>
      </c>
      <c r="R229" s="177">
        <f>Q229*H229</f>
        <v>0</v>
      </c>
      <c r="S229" s="177">
        <v>0</v>
      </c>
      <c r="T229" s="17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9" t="s">
        <v>620</v>
      </c>
      <c r="AT229" s="179" t="s">
        <v>602</v>
      </c>
      <c r="AU229" s="179" t="s">
        <v>84</v>
      </c>
      <c r="AY229" s="18" t="s">
        <v>182</v>
      </c>
      <c r="BE229" s="180">
        <f>IF(N229="základná",J229,0)</f>
        <v>0</v>
      </c>
      <c r="BF229" s="180">
        <f>IF(N229="znížená",J229,0)</f>
        <v>0</v>
      </c>
      <c r="BG229" s="180">
        <f>IF(N229="zákl. prenesená",J229,0)</f>
        <v>0</v>
      </c>
      <c r="BH229" s="180">
        <f>IF(N229="zníž. prenesená",J229,0)</f>
        <v>0</v>
      </c>
      <c r="BI229" s="180">
        <f>IF(N229="nulová",J229,0)</f>
        <v>0</v>
      </c>
      <c r="BJ229" s="18" t="s">
        <v>84</v>
      </c>
      <c r="BK229" s="181">
        <f>ROUND(I229*H229,3)</f>
        <v>0</v>
      </c>
      <c r="BL229" s="18" t="s">
        <v>468</v>
      </c>
      <c r="BM229" s="179" t="s">
        <v>1400</v>
      </c>
    </row>
    <row r="230" customHeight="1" ht="21" customFormat="1" s="2">
      <c r="A230" s="33"/>
      <c r="B230" s="167"/>
      <c r="C230" s="217" t="s">
        <v>511</v>
      </c>
      <c r="D230" s="217" t="s">
        <v>602</v>
      </c>
      <c r="E230" s="218" t="s">
        <v>878</v>
      </c>
      <c r="F230" s="219" t="s">
        <v>879</v>
      </c>
      <c r="G230" s="220" t="s">
        <v>327</v>
      </c>
      <c r="H230" s="221">
        <v>12</v>
      </c>
      <c r="I230" s="222"/>
      <c r="J230" s="221">
        <f>ROUND(I230*H230,3)</f>
        <v>0</v>
      </c>
      <c r="K230" s="223"/>
      <c r="L230" s="224"/>
      <c r="M230" s="225" t="s">
        <v>1</v>
      </c>
      <c r="N230" s="226" t="s">
        <v>38</v>
      </c>
      <c r="O230" s="59"/>
      <c r="P230" s="177">
        <f>O230*H230</f>
        <v>0</v>
      </c>
      <c r="Q230" s="177">
        <v>0</v>
      </c>
      <c r="R230" s="177">
        <f>Q230*H230</f>
        <v>0</v>
      </c>
      <c r="S230" s="177">
        <v>0</v>
      </c>
      <c r="T230" s="178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79" t="s">
        <v>620</v>
      </c>
      <c r="AT230" s="179" t="s">
        <v>602</v>
      </c>
      <c r="AU230" s="179" t="s">
        <v>84</v>
      </c>
      <c r="AY230" s="18" t="s">
        <v>182</v>
      </c>
      <c r="BE230" s="180">
        <f>IF(N230="základná",J230,0)</f>
        <v>0</v>
      </c>
      <c r="BF230" s="180">
        <f>IF(N230="znížená",J230,0)</f>
        <v>0</v>
      </c>
      <c r="BG230" s="180">
        <f>IF(N230="zákl. prenesená",J230,0)</f>
        <v>0</v>
      </c>
      <c r="BH230" s="180">
        <f>IF(N230="zníž. prenesená",J230,0)</f>
        <v>0</v>
      </c>
      <c r="BI230" s="180">
        <f>IF(N230="nulová",J230,0)</f>
        <v>0</v>
      </c>
      <c r="BJ230" s="18" t="s">
        <v>84</v>
      </c>
      <c r="BK230" s="181">
        <f>ROUND(I230*H230,3)</f>
        <v>0</v>
      </c>
      <c r="BL230" s="18" t="s">
        <v>468</v>
      </c>
      <c r="BM230" s="179" t="s">
        <v>1401</v>
      </c>
    </row>
    <row r="231" customHeight="1" ht="21" customFormat="1" s="2">
      <c r="A231" s="33"/>
      <c r="B231" s="167"/>
      <c r="C231" s="217" t="s">
        <v>518</v>
      </c>
      <c r="D231" s="217" t="s">
        <v>602</v>
      </c>
      <c r="E231" s="218" t="s">
        <v>881</v>
      </c>
      <c r="F231" s="219" t="s">
        <v>1402</v>
      </c>
      <c r="G231" s="220" t="s">
        <v>327</v>
      </c>
      <c r="H231" s="221">
        <v>30</v>
      </c>
      <c r="I231" s="222"/>
      <c r="J231" s="221">
        <f>ROUND(I231*H231,3)</f>
        <v>0</v>
      </c>
      <c r="K231" s="223"/>
      <c r="L231" s="224"/>
      <c r="M231" s="225" t="s">
        <v>1</v>
      </c>
      <c r="N231" s="226" t="s">
        <v>38</v>
      </c>
      <c r="O231" s="59"/>
      <c r="P231" s="177">
        <f>O231*H231</f>
        <v>0</v>
      </c>
      <c r="Q231" s="177">
        <v>0</v>
      </c>
      <c r="R231" s="177">
        <f>Q231*H231</f>
        <v>0</v>
      </c>
      <c r="S231" s="177">
        <v>0</v>
      </c>
      <c r="T231" s="178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9" t="s">
        <v>620</v>
      </c>
      <c r="AT231" s="179" t="s">
        <v>602</v>
      </c>
      <c r="AU231" s="179" t="s">
        <v>84</v>
      </c>
      <c r="AY231" s="18" t="s">
        <v>182</v>
      </c>
      <c r="BE231" s="180">
        <f>IF(N231="základná",J231,0)</f>
        <v>0</v>
      </c>
      <c r="BF231" s="180">
        <f>IF(N231="znížená",J231,0)</f>
        <v>0</v>
      </c>
      <c r="BG231" s="180">
        <f>IF(N231="zákl. prenesená",J231,0)</f>
        <v>0</v>
      </c>
      <c r="BH231" s="180">
        <f>IF(N231="zníž. prenesená",J231,0)</f>
        <v>0</v>
      </c>
      <c r="BI231" s="180">
        <f>IF(N231="nulová",J231,0)</f>
        <v>0</v>
      </c>
      <c r="BJ231" s="18" t="s">
        <v>84</v>
      </c>
      <c r="BK231" s="181">
        <f>ROUND(I231*H231,3)</f>
        <v>0</v>
      </c>
      <c r="BL231" s="18" t="s">
        <v>468</v>
      </c>
      <c r="BM231" s="179" t="s">
        <v>1403</v>
      </c>
    </row>
    <row r="232" customHeight="1" ht="21" customFormat="1" s="2">
      <c r="A232" s="33"/>
      <c r="B232" s="167"/>
      <c r="C232" s="217" t="s">
        <v>532</v>
      </c>
      <c r="D232" s="217" t="s">
        <v>602</v>
      </c>
      <c r="E232" s="218" t="s">
        <v>884</v>
      </c>
      <c r="F232" s="219" t="s">
        <v>885</v>
      </c>
      <c r="G232" s="220" t="s">
        <v>327</v>
      </c>
      <c r="H232" s="221">
        <v>30</v>
      </c>
      <c r="I232" s="222"/>
      <c r="J232" s="221">
        <f>ROUND(I232*H232,3)</f>
        <v>0</v>
      </c>
      <c r="K232" s="223"/>
      <c r="L232" s="224"/>
      <c r="M232" s="225" t="s">
        <v>1</v>
      </c>
      <c r="N232" s="226" t="s">
        <v>38</v>
      </c>
      <c r="O232" s="59"/>
      <c r="P232" s="177">
        <f>O232*H232</f>
        <v>0</v>
      </c>
      <c r="Q232" s="177">
        <v>0</v>
      </c>
      <c r="R232" s="177">
        <f>Q232*H232</f>
        <v>0</v>
      </c>
      <c r="S232" s="177">
        <v>0</v>
      </c>
      <c r="T232" s="178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9" t="s">
        <v>620</v>
      </c>
      <c r="AT232" s="179" t="s">
        <v>602</v>
      </c>
      <c r="AU232" s="179" t="s">
        <v>84</v>
      </c>
      <c r="AY232" s="18" t="s">
        <v>182</v>
      </c>
      <c r="BE232" s="180">
        <f>IF(N232="základná",J232,0)</f>
        <v>0</v>
      </c>
      <c r="BF232" s="180">
        <f>IF(N232="znížená",J232,0)</f>
        <v>0</v>
      </c>
      <c r="BG232" s="180">
        <f>IF(N232="zákl. prenesená",J232,0)</f>
        <v>0</v>
      </c>
      <c r="BH232" s="180">
        <f>IF(N232="zníž. prenesená",J232,0)</f>
        <v>0</v>
      </c>
      <c r="BI232" s="180">
        <f>IF(N232="nulová",J232,0)</f>
        <v>0</v>
      </c>
      <c r="BJ232" s="18" t="s">
        <v>84</v>
      </c>
      <c r="BK232" s="181">
        <f>ROUND(I232*H232,3)</f>
        <v>0</v>
      </c>
      <c r="BL232" s="18" t="s">
        <v>468</v>
      </c>
      <c r="BM232" s="179" t="s">
        <v>1404</v>
      </c>
    </row>
    <row r="233" customHeight="1" ht="21" customFormat="1" s="2">
      <c r="A233" s="33"/>
      <c r="B233" s="167"/>
      <c r="C233" s="217" t="s">
        <v>551</v>
      </c>
      <c r="D233" s="217" t="s">
        <v>602</v>
      </c>
      <c r="E233" s="218" t="s">
        <v>887</v>
      </c>
      <c r="F233" s="219" t="s">
        <v>1405</v>
      </c>
      <c r="G233" s="220" t="s">
        <v>327</v>
      </c>
      <c r="H233" s="221">
        <v>12</v>
      </c>
      <c r="I233" s="222"/>
      <c r="J233" s="221">
        <f>ROUND(I233*H233,3)</f>
        <v>0</v>
      </c>
      <c r="K233" s="223"/>
      <c r="L233" s="224"/>
      <c r="M233" s="225" t="s">
        <v>1</v>
      </c>
      <c r="N233" s="226" t="s">
        <v>38</v>
      </c>
      <c r="O233" s="59"/>
      <c r="P233" s="177">
        <f>O233*H233</f>
        <v>0</v>
      </c>
      <c r="Q233" s="177">
        <v>0</v>
      </c>
      <c r="R233" s="177">
        <f>Q233*H233</f>
        <v>0</v>
      </c>
      <c r="S233" s="177">
        <v>0</v>
      </c>
      <c r="T233" s="17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9" t="s">
        <v>620</v>
      </c>
      <c r="AT233" s="179" t="s">
        <v>602</v>
      </c>
      <c r="AU233" s="179" t="s">
        <v>84</v>
      </c>
      <c r="AY233" s="18" t="s">
        <v>182</v>
      </c>
      <c r="BE233" s="180">
        <f>IF(N233="základná",J233,0)</f>
        <v>0</v>
      </c>
      <c r="BF233" s="180">
        <f>IF(N233="znížená",J233,0)</f>
        <v>0</v>
      </c>
      <c r="BG233" s="180">
        <f>IF(N233="zákl. prenesená",J233,0)</f>
        <v>0</v>
      </c>
      <c r="BH233" s="180">
        <f>IF(N233="zníž. prenesená",J233,0)</f>
        <v>0</v>
      </c>
      <c r="BI233" s="180">
        <f>IF(N233="nulová",J233,0)</f>
        <v>0</v>
      </c>
      <c r="BJ233" s="18" t="s">
        <v>84</v>
      </c>
      <c r="BK233" s="181">
        <f>ROUND(I233*H233,3)</f>
        <v>0</v>
      </c>
      <c r="BL233" s="18" t="s">
        <v>468</v>
      </c>
      <c r="BM233" s="179" t="s">
        <v>1406</v>
      </c>
    </row>
    <row r="234" customHeight="1" ht="16" customFormat="1" s="2">
      <c r="A234" s="33"/>
      <c r="B234" s="167"/>
      <c r="C234" s="168" t="s">
        <v>557</v>
      </c>
      <c r="D234" s="168" t="s">
        <v>185</v>
      </c>
      <c r="E234" s="169" t="s">
        <v>1407</v>
      </c>
      <c r="F234" s="170" t="s">
        <v>1408</v>
      </c>
      <c r="G234" s="171" t="s">
        <v>327</v>
      </c>
      <c r="H234" s="172">
        <v>24</v>
      </c>
      <c r="I234" s="173"/>
      <c r="J234" s="172">
        <f>ROUND(I234*H234,3)</f>
        <v>0</v>
      </c>
      <c r="K234" s="174"/>
      <c r="L234" s="34"/>
      <c r="M234" s="175" t="s">
        <v>1</v>
      </c>
      <c r="N234" s="176" t="s">
        <v>38</v>
      </c>
      <c r="O234" s="59"/>
      <c r="P234" s="177">
        <f>O234*H234</f>
        <v>0</v>
      </c>
      <c r="Q234" s="177">
        <v>0</v>
      </c>
      <c r="R234" s="177">
        <f>Q234*H234</f>
        <v>0</v>
      </c>
      <c r="S234" s="177">
        <v>0</v>
      </c>
      <c r="T234" s="17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9" t="s">
        <v>468</v>
      </c>
      <c r="AT234" s="179" t="s">
        <v>185</v>
      </c>
      <c r="AU234" s="179" t="s">
        <v>84</v>
      </c>
      <c r="AY234" s="18" t="s">
        <v>182</v>
      </c>
      <c r="BE234" s="180">
        <f>IF(N234="základná",J234,0)</f>
        <v>0</v>
      </c>
      <c r="BF234" s="180">
        <f>IF(N234="znížená",J234,0)</f>
        <v>0</v>
      </c>
      <c r="BG234" s="180">
        <f>IF(N234="zákl. prenesená",J234,0)</f>
        <v>0</v>
      </c>
      <c r="BH234" s="180">
        <f>IF(N234="zníž. prenesená",J234,0)</f>
        <v>0</v>
      </c>
      <c r="BI234" s="180">
        <f>IF(N234="nulová",J234,0)</f>
        <v>0</v>
      </c>
      <c r="BJ234" s="18" t="s">
        <v>84</v>
      </c>
      <c r="BK234" s="181">
        <f>ROUND(I234*H234,3)</f>
        <v>0</v>
      </c>
      <c r="BL234" s="18" t="s">
        <v>468</v>
      </c>
      <c r="BM234" s="179" t="s">
        <v>1409</v>
      </c>
    </row>
    <row r="235" ht="11" customFormat="1" s="13">
      <c r="B235" s="182"/>
      <c r="D235" s="183" t="s">
        <v>191</v>
      </c>
      <c r="E235" s="184" t="s">
        <v>1</v>
      </c>
      <c r="F235" s="185" t="s">
        <v>1410</v>
      </c>
      <c r="H235" s="186">
        <v>24</v>
      </c>
      <c r="I235" s="187"/>
      <c r="L235" s="182"/>
      <c r="M235" s="188"/>
      <c r="N235" s="189"/>
      <c r="O235" s="189"/>
      <c r="P235" s="189"/>
      <c r="Q235" s="189"/>
      <c r="R235" s="189"/>
      <c r="S235" s="189"/>
      <c r="T235" s="190"/>
      <c r="AT235" s="184" t="s">
        <v>191</v>
      </c>
      <c r="AU235" s="184" t="s">
        <v>84</v>
      </c>
      <c r="AV235" s="13" t="s">
        <v>84</v>
      </c>
      <c r="AW235" s="13" t="s">
        <v>28</v>
      </c>
      <c r="AX235" s="13" t="s">
        <v>72</v>
      </c>
      <c r="AY235" s="184" t="s">
        <v>182</v>
      </c>
    </row>
    <row r="236" ht="11" customFormat="1" s="14">
      <c r="B236" s="191"/>
      <c r="D236" s="183" t="s">
        <v>191</v>
      </c>
      <c r="E236" s="192" t="s">
        <v>1</v>
      </c>
      <c r="F236" s="193" t="s">
        <v>250</v>
      </c>
      <c r="H236" s="194">
        <v>24</v>
      </c>
      <c r="I236" s="195"/>
      <c r="L236" s="191"/>
      <c r="M236" s="196"/>
      <c r="N236" s="197"/>
      <c r="O236" s="197"/>
      <c r="P236" s="197"/>
      <c r="Q236" s="197"/>
      <c r="R236" s="197"/>
      <c r="S236" s="197"/>
      <c r="T236" s="198"/>
      <c r="AT236" s="192" t="s">
        <v>191</v>
      </c>
      <c r="AU236" s="192" t="s">
        <v>84</v>
      </c>
      <c r="AV236" s="14" t="s">
        <v>89</v>
      </c>
      <c r="AW236" s="14" t="s">
        <v>28</v>
      </c>
      <c r="AX236" s="14" t="s">
        <v>72</v>
      </c>
      <c r="AY236" s="192" t="s">
        <v>182</v>
      </c>
    </row>
    <row r="237" ht="11" customFormat="1" s="15">
      <c r="B237" s="199"/>
      <c r="D237" s="183" t="s">
        <v>191</v>
      </c>
      <c r="E237" s="200" t="s">
        <v>1</v>
      </c>
      <c r="F237" s="201" t="s">
        <v>251</v>
      </c>
      <c r="H237" s="202">
        <v>24</v>
      </c>
      <c r="I237" s="203"/>
      <c r="L237" s="199"/>
      <c r="M237" s="204"/>
      <c r="N237" s="205"/>
      <c r="O237" s="205"/>
      <c r="P237" s="205"/>
      <c r="Q237" s="205"/>
      <c r="R237" s="205"/>
      <c r="S237" s="205"/>
      <c r="T237" s="206"/>
      <c r="AT237" s="200" t="s">
        <v>191</v>
      </c>
      <c r="AU237" s="200" t="s">
        <v>84</v>
      </c>
      <c r="AV237" s="15" t="s">
        <v>189</v>
      </c>
      <c r="AW237" s="15" t="s">
        <v>28</v>
      </c>
      <c r="AX237" s="15" t="s">
        <v>79</v>
      </c>
      <c r="AY237" s="200" t="s">
        <v>182</v>
      </c>
    </row>
    <row r="238" customHeight="1" ht="21" customFormat="1" s="2">
      <c r="A238" s="33"/>
      <c r="B238" s="167"/>
      <c r="C238" s="217" t="s">
        <v>573</v>
      </c>
      <c r="D238" s="217" t="s">
        <v>602</v>
      </c>
      <c r="E238" s="218" t="s">
        <v>1411</v>
      </c>
      <c r="F238" s="219" t="s">
        <v>1412</v>
      </c>
      <c r="G238" s="220" t="s">
        <v>327</v>
      </c>
      <c r="H238" s="221">
        <v>6</v>
      </c>
      <c r="I238" s="222"/>
      <c r="J238" s="221">
        <f>ROUND(I238*H238,3)</f>
        <v>0</v>
      </c>
      <c r="K238" s="223"/>
      <c r="L238" s="224"/>
      <c r="M238" s="225" t="s">
        <v>1</v>
      </c>
      <c r="N238" s="226" t="s">
        <v>38</v>
      </c>
      <c r="O238" s="59"/>
      <c r="P238" s="177">
        <f>O238*H238</f>
        <v>0</v>
      </c>
      <c r="Q238" s="177">
        <v>2.2E-3</v>
      </c>
      <c r="R238" s="177">
        <f>Q238*H238</f>
        <v>1.32E-2</v>
      </c>
      <c r="S238" s="177">
        <v>0</v>
      </c>
      <c r="T238" s="178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9" t="s">
        <v>620</v>
      </c>
      <c r="AT238" s="179" t="s">
        <v>602</v>
      </c>
      <c r="AU238" s="179" t="s">
        <v>84</v>
      </c>
      <c r="AY238" s="18" t="s">
        <v>182</v>
      </c>
      <c r="BE238" s="180">
        <f>IF(N238="základná",J238,0)</f>
        <v>0</v>
      </c>
      <c r="BF238" s="180">
        <f>IF(N238="znížená",J238,0)</f>
        <v>0</v>
      </c>
      <c r="BG238" s="180">
        <f>IF(N238="zákl. prenesená",J238,0)</f>
        <v>0</v>
      </c>
      <c r="BH238" s="180">
        <f>IF(N238="zníž. prenesená",J238,0)</f>
        <v>0</v>
      </c>
      <c r="BI238" s="180">
        <f>IF(N238="nulová",J238,0)</f>
        <v>0</v>
      </c>
      <c r="BJ238" s="18" t="s">
        <v>84</v>
      </c>
      <c r="BK238" s="181">
        <f>ROUND(I238*H238,3)</f>
        <v>0</v>
      </c>
      <c r="BL238" s="18" t="s">
        <v>468</v>
      </c>
      <c r="BM238" s="179" t="s">
        <v>1413</v>
      </c>
    </row>
    <row r="239" customHeight="1" ht="21" customFormat="1" s="2">
      <c r="A239" s="33"/>
      <c r="B239" s="167"/>
      <c r="C239" s="217" t="s">
        <v>606</v>
      </c>
      <c r="D239" s="217" t="s">
        <v>602</v>
      </c>
      <c r="E239" s="218" t="s">
        <v>1414</v>
      </c>
      <c r="F239" s="219" t="s">
        <v>1415</v>
      </c>
      <c r="G239" s="220" t="s">
        <v>327</v>
      </c>
      <c r="H239" s="221">
        <v>6</v>
      </c>
      <c r="I239" s="222"/>
      <c r="J239" s="221">
        <f>ROUND(I239*H239,3)</f>
        <v>0</v>
      </c>
      <c r="K239" s="223"/>
      <c r="L239" s="224"/>
      <c r="M239" s="225" t="s">
        <v>1</v>
      </c>
      <c r="N239" s="226" t="s">
        <v>38</v>
      </c>
      <c r="O239" s="59"/>
      <c r="P239" s="177">
        <f>O239*H239</f>
        <v>0</v>
      </c>
      <c r="Q239" s="177">
        <v>2.2E-3</v>
      </c>
      <c r="R239" s="177">
        <f>Q239*H239</f>
        <v>1.32E-2</v>
      </c>
      <c r="S239" s="177">
        <v>0</v>
      </c>
      <c r="T239" s="178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9" t="s">
        <v>620</v>
      </c>
      <c r="AT239" s="179" t="s">
        <v>602</v>
      </c>
      <c r="AU239" s="179" t="s">
        <v>84</v>
      </c>
      <c r="AY239" s="18" t="s">
        <v>182</v>
      </c>
      <c r="BE239" s="180">
        <f>IF(N239="základná",J239,0)</f>
        <v>0</v>
      </c>
      <c r="BF239" s="180">
        <f>IF(N239="znížená",J239,0)</f>
        <v>0</v>
      </c>
      <c r="BG239" s="180">
        <f>IF(N239="zákl. prenesená",J239,0)</f>
        <v>0</v>
      </c>
      <c r="BH239" s="180">
        <f>IF(N239="zníž. prenesená",J239,0)</f>
        <v>0</v>
      </c>
      <c r="BI239" s="180">
        <f>IF(N239="nulová",J239,0)</f>
        <v>0</v>
      </c>
      <c r="BJ239" s="18" t="s">
        <v>84</v>
      </c>
      <c r="BK239" s="181">
        <f>ROUND(I239*H239,3)</f>
        <v>0</v>
      </c>
      <c r="BL239" s="18" t="s">
        <v>468</v>
      </c>
      <c r="BM239" s="179" t="s">
        <v>1416</v>
      </c>
    </row>
    <row r="240" customHeight="1" ht="21" customFormat="1" s="2">
      <c r="A240" s="33"/>
      <c r="B240" s="167"/>
      <c r="C240" s="217" t="s">
        <v>616</v>
      </c>
      <c r="D240" s="217" t="s">
        <v>602</v>
      </c>
      <c r="E240" s="218" t="s">
        <v>1417</v>
      </c>
      <c r="F240" s="219" t="s">
        <v>1418</v>
      </c>
      <c r="G240" s="220" t="s">
        <v>327</v>
      </c>
      <c r="H240" s="221">
        <v>6</v>
      </c>
      <c r="I240" s="222"/>
      <c r="J240" s="221">
        <f>ROUND(I240*H240,3)</f>
        <v>0</v>
      </c>
      <c r="K240" s="223"/>
      <c r="L240" s="224"/>
      <c r="M240" s="225" t="s">
        <v>1</v>
      </c>
      <c r="N240" s="226" t="s">
        <v>38</v>
      </c>
      <c r="O240" s="59"/>
      <c r="P240" s="177">
        <f>O240*H240</f>
        <v>0</v>
      </c>
      <c r="Q240" s="177">
        <v>2.2E-3</v>
      </c>
      <c r="R240" s="177">
        <f>Q240*H240</f>
        <v>1.32E-2</v>
      </c>
      <c r="S240" s="177">
        <v>0</v>
      </c>
      <c r="T240" s="178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9" t="s">
        <v>620</v>
      </c>
      <c r="AT240" s="179" t="s">
        <v>602</v>
      </c>
      <c r="AU240" s="179" t="s">
        <v>84</v>
      </c>
      <c r="AY240" s="18" t="s">
        <v>182</v>
      </c>
      <c r="BE240" s="180">
        <f>IF(N240="základná",J240,0)</f>
        <v>0</v>
      </c>
      <c r="BF240" s="180">
        <f>IF(N240="znížená",J240,0)</f>
        <v>0</v>
      </c>
      <c r="BG240" s="180">
        <f>IF(N240="zákl. prenesená",J240,0)</f>
        <v>0</v>
      </c>
      <c r="BH240" s="180">
        <f>IF(N240="zníž. prenesená",J240,0)</f>
        <v>0</v>
      </c>
      <c r="BI240" s="180">
        <f>IF(N240="nulová",J240,0)</f>
        <v>0</v>
      </c>
      <c r="BJ240" s="18" t="s">
        <v>84</v>
      </c>
      <c r="BK240" s="181">
        <f>ROUND(I240*H240,3)</f>
        <v>0</v>
      </c>
      <c r="BL240" s="18" t="s">
        <v>468</v>
      </c>
      <c r="BM240" s="179" t="s">
        <v>1419</v>
      </c>
    </row>
    <row r="241" customHeight="1" ht="21" customFormat="1" s="2">
      <c r="A241" s="33"/>
      <c r="B241" s="167"/>
      <c r="C241" s="217" t="s">
        <v>623</v>
      </c>
      <c r="D241" s="217" t="s">
        <v>602</v>
      </c>
      <c r="E241" s="218" t="s">
        <v>1420</v>
      </c>
      <c r="F241" s="219" t="s">
        <v>1421</v>
      </c>
      <c r="G241" s="220" t="s">
        <v>327</v>
      </c>
      <c r="H241" s="221">
        <v>6</v>
      </c>
      <c r="I241" s="222"/>
      <c r="J241" s="221">
        <f>ROUND(I241*H241,3)</f>
        <v>0</v>
      </c>
      <c r="K241" s="223"/>
      <c r="L241" s="224"/>
      <c r="M241" s="225" t="s">
        <v>1</v>
      </c>
      <c r="N241" s="226" t="s">
        <v>38</v>
      </c>
      <c r="O241" s="59"/>
      <c r="P241" s="177">
        <f>O241*H241</f>
        <v>0</v>
      </c>
      <c r="Q241" s="177">
        <v>2.2E-3</v>
      </c>
      <c r="R241" s="177">
        <f>Q241*H241</f>
        <v>1.32E-2</v>
      </c>
      <c r="S241" s="177">
        <v>0</v>
      </c>
      <c r="T241" s="178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9" t="s">
        <v>620</v>
      </c>
      <c r="AT241" s="179" t="s">
        <v>602</v>
      </c>
      <c r="AU241" s="179" t="s">
        <v>84</v>
      </c>
      <c r="AY241" s="18" t="s">
        <v>182</v>
      </c>
      <c r="BE241" s="180">
        <f>IF(N241="základná",J241,0)</f>
        <v>0</v>
      </c>
      <c r="BF241" s="180">
        <f>IF(N241="znížená",J241,0)</f>
        <v>0</v>
      </c>
      <c r="BG241" s="180">
        <f>IF(N241="zákl. prenesená",J241,0)</f>
        <v>0</v>
      </c>
      <c r="BH241" s="180">
        <f>IF(N241="zníž. prenesená",J241,0)</f>
        <v>0</v>
      </c>
      <c r="BI241" s="180">
        <f>IF(N241="nulová",J241,0)</f>
        <v>0</v>
      </c>
      <c r="BJ241" s="18" t="s">
        <v>84</v>
      </c>
      <c r="BK241" s="181">
        <f>ROUND(I241*H241,3)</f>
        <v>0</v>
      </c>
      <c r="BL241" s="18" t="s">
        <v>468</v>
      </c>
      <c r="BM241" s="179" t="s">
        <v>1422</v>
      </c>
    </row>
    <row r="242" customHeight="1" ht="21" customFormat="1" s="2">
      <c r="A242" s="33"/>
      <c r="B242" s="167"/>
      <c r="C242" s="168" t="s">
        <v>906</v>
      </c>
      <c r="D242" s="168" t="s">
        <v>185</v>
      </c>
      <c r="E242" s="169" t="s">
        <v>1423</v>
      </c>
      <c r="F242" s="170" t="s">
        <v>1424</v>
      </c>
      <c r="G242" s="171" t="s">
        <v>895</v>
      </c>
      <c r="H242" s="173"/>
      <c r="I242" s="173"/>
      <c r="J242" s="172">
        <f>ROUND(I242*H242,3)</f>
        <v>0</v>
      </c>
      <c r="K242" s="174"/>
      <c r="L242" s="34"/>
      <c r="M242" s="175" t="s">
        <v>1</v>
      </c>
      <c r="N242" s="176" t="s">
        <v>38</v>
      </c>
      <c r="O242" s="59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9" t="s">
        <v>468</v>
      </c>
      <c r="AT242" s="179" t="s">
        <v>185</v>
      </c>
      <c r="AU242" s="179" t="s">
        <v>84</v>
      </c>
      <c r="AY242" s="18" t="s">
        <v>182</v>
      </c>
      <c r="BE242" s="180">
        <f>IF(N242="základná",J242,0)</f>
        <v>0</v>
      </c>
      <c r="BF242" s="180">
        <f>IF(N242="znížená",J242,0)</f>
        <v>0</v>
      </c>
      <c r="BG242" s="180">
        <f>IF(N242="zákl. prenesená",J242,0)</f>
        <v>0</v>
      </c>
      <c r="BH242" s="180">
        <f>IF(N242="zníž. prenesená",J242,0)</f>
        <v>0</v>
      </c>
      <c r="BI242" s="180">
        <f>IF(N242="nulová",J242,0)</f>
        <v>0</v>
      </c>
      <c r="BJ242" s="18" t="s">
        <v>84</v>
      </c>
      <c r="BK242" s="181">
        <f>ROUND(I242*H242,3)</f>
        <v>0</v>
      </c>
      <c r="BL242" s="18" t="s">
        <v>468</v>
      </c>
      <c r="BM242" s="179" t="s">
        <v>1425</v>
      </c>
    </row>
    <row r="243" customHeight="1" ht="22" customFormat="1" s="12">
      <c r="B243" s="154"/>
      <c r="D243" s="155" t="s">
        <v>71</v>
      </c>
      <c r="E243" s="165" t="s">
        <v>1313</v>
      </c>
      <c r="F243" s="165" t="s">
        <v>1314</v>
      </c>
      <c r="I243" s="157"/>
      <c r="J243" s="166">
        <f>BK243</f>
        <v>0</v>
      </c>
      <c r="L243" s="154"/>
      <c r="M243" s="159"/>
      <c r="N243" s="160"/>
      <c r="O243" s="160"/>
      <c r="P243" s="161">
        <f>SUM(P244:P246)</f>
        <v>0</v>
      </c>
      <c r="Q243" s="160"/>
      <c r="R243" s="161">
        <f>SUM(R244:R246)</f>
        <v>0.4272</v>
      </c>
      <c r="S243" s="160"/>
      <c r="T243" s="162">
        <f>SUM(T244:T246)</f>
        <v>0</v>
      </c>
      <c r="AR243" s="155" t="s">
        <v>84</v>
      </c>
      <c r="AT243" s="163" t="s">
        <v>71</v>
      </c>
      <c r="AU243" s="163" t="s">
        <v>79</v>
      </c>
      <c r="AY243" s="155" t="s">
        <v>182</v>
      </c>
      <c r="BK243" s="164">
        <f>SUM(BK244:BK246)</f>
        <v>0</v>
      </c>
    </row>
    <row r="244" customHeight="1" ht="21" customFormat="1" s="2">
      <c r="A244" s="33"/>
      <c r="B244" s="167"/>
      <c r="C244" s="168" t="s">
        <v>620</v>
      </c>
      <c r="D244" s="168" t="s">
        <v>185</v>
      </c>
      <c r="E244" s="169" t="s">
        <v>1426</v>
      </c>
      <c r="F244" s="170" t="s">
        <v>1427</v>
      </c>
      <c r="G244" s="171" t="s">
        <v>327</v>
      </c>
      <c r="H244" s="172">
        <v>12</v>
      </c>
      <c r="I244" s="173"/>
      <c r="J244" s="172">
        <f>ROUND(I244*H244,3)</f>
        <v>0</v>
      </c>
      <c r="K244" s="174"/>
      <c r="L244" s="34"/>
      <c r="M244" s="175" t="s">
        <v>1</v>
      </c>
      <c r="N244" s="176" t="s">
        <v>38</v>
      </c>
      <c r="O244" s="59"/>
      <c r="P244" s="177">
        <f>O244*H244</f>
        <v>0</v>
      </c>
      <c r="Q244" s="177">
        <v>2E-5</v>
      </c>
      <c r="R244" s="177">
        <f>Q244*H244</f>
        <v>2.4000000000000003E-4</v>
      </c>
      <c r="S244" s="177">
        <v>0</v>
      </c>
      <c r="T244" s="17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9" t="s">
        <v>468</v>
      </c>
      <c r="AT244" s="179" t="s">
        <v>185</v>
      </c>
      <c r="AU244" s="179" t="s">
        <v>84</v>
      </c>
      <c r="AY244" s="18" t="s">
        <v>182</v>
      </c>
      <c r="BE244" s="180">
        <f>IF(N244="základná",J244,0)</f>
        <v>0</v>
      </c>
      <c r="BF244" s="180">
        <f>IF(N244="znížená",J244,0)</f>
        <v>0</v>
      </c>
      <c r="BG244" s="180">
        <f>IF(N244="zákl. prenesená",J244,0)</f>
        <v>0</v>
      </c>
      <c r="BH244" s="180">
        <f>IF(N244="zníž. prenesená",J244,0)</f>
        <v>0</v>
      </c>
      <c r="BI244" s="180">
        <f>IF(N244="nulová",J244,0)</f>
        <v>0</v>
      </c>
      <c r="BJ244" s="18" t="s">
        <v>84</v>
      </c>
      <c r="BK244" s="181">
        <f>ROUND(I244*H244,3)</f>
        <v>0</v>
      </c>
      <c r="BL244" s="18" t="s">
        <v>468</v>
      </c>
      <c r="BM244" s="179" t="s">
        <v>1428</v>
      </c>
    </row>
    <row r="245" customHeight="1" ht="33" customFormat="1" s="2">
      <c r="A245" s="33"/>
      <c r="B245" s="167"/>
      <c r="C245" s="217" t="s">
        <v>923</v>
      </c>
      <c r="D245" s="217" t="s">
        <v>602</v>
      </c>
      <c r="E245" s="218" t="s">
        <v>1429</v>
      </c>
      <c r="F245" s="219" t="s">
        <v>1430</v>
      </c>
      <c r="G245" s="220" t="s">
        <v>327</v>
      </c>
      <c r="H245" s="221">
        <v>12</v>
      </c>
      <c r="I245" s="222"/>
      <c r="J245" s="221">
        <f>ROUND(I245*H245,3)</f>
        <v>0</v>
      </c>
      <c r="K245" s="223"/>
      <c r="L245" s="224"/>
      <c r="M245" s="225" t="s">
        <v>1</v>
      </c>
      <c r="N245" s="226" t="s">
        <v>38</v>
      </c>
      <c r="O245" s="59"/>
      <c r="P245" s="177">
        <f>O245*H245</f>
        <v>0</v>
      </c>
      <c r="Q245" s="177">
        <v>3.558E-2</v>
      </c>
      <c r="R245" s="177">
        <f>Q245*H245</f>
        <v>0.42696</v>
      </c>
      <c r="S245" s="177">
        <v>0</v>
      </c>
      <c r="T245" s="17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9" t="s">
        <v>620</v>
      </c>
      <c r="AT245" s="179" t="s">
        <v>602</v>
      </c>
      <c r="AU245" s="179" t="s">
        <v>84</v>
      </c>
      <c r="AY245" s="18" t="s">
        <v>182</v>
      </c>
      <c r="BE245" s="180">
        <f>IF(N245="základná",J245,0)</f>
        <v>0</v>
      </c>
      <c r="BF245" s="180">
        <f>IF(N245="znížená",J245,0)</f>
        <v>0</v>
      </c>
      <c r="BG245" s="180">
        <f>IF(N245="zákl. prenesená",J245,0)</f>
        <v>0</v>
      </c>
      <c r="BH245" s="180">
        <f>IF(N245="zníž. prenesená",J245,0)</f>
        <v>0</v>
      </c>
      <c r="BI245" s="180">
        <f>IF(N245="nulová",J245,0)</f>
        <v>0</v>
      </c>
      <c r="BJ245" s="18" t="s">
        <v>84</v>
      </c>
      <c r="BK245" s="181">
        <f>ROUND(I245*H245,3)</f>
        <v>0</v>
      </c>
      <c r="BL245" s="18" t="s">
        <v>468</v>
      </c>
      <c r="BM245" s="179" t="s">
        <v>1431</v>
      </c>
    </row>
    <row r="246" customHeight="1" ht="21" customFormat="1" s="2">
      <c r="A246" s="33"/>
      <c r="B246" s="167"/>
      <c r="C246" s="168" t="s">
        <v>936</v>
      </c>
      <c r="D246" s="168" t="s">
        <v>185</v>
      </c>
      <c r="E246" s="169" t="s">
        <v>1432</v>
      </c>
      <c r="F246" s="170" t="s">
        <v>1433</v>
      </c>
      <c r="G246" s="171" t="s">
        <v>438</v>
      </c>
      <c r="H246" s="172">
        <v>0.427</v>
      </c>
      <c r="I246" s="173"/>
      <c r="J246" s="172">
        <f>ROUND(I246*H246,3)</f>
        <v>0</v>
      </c>
      <c r="K246" s="174"/>
      <c r="L246" s="34"/>
      <c r="M246" s="175" t="s">
        <v>1</v>
      </c>
      <c r="N246" s="176" t="s">
        <v>38</v>
      </c>
      <c r="O246" s="59"/>
      <c r="P246" s="177">
        <f>O246*H246</f>
        <v>0</v>
      </c>
      <c r="Q246" s="177">
        <v>0</v>
      </c>
      <c r="R246" s="177">
        <f>Q246*H246</f>
        <v>0</v>
      </c>
      <c r="S246" s="177">
        <v>0</v>
      </c>
      <c r="T246" s="178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9" t="s">
        <v>468</v>
      </c>
      <c r="AT246" s="179" t="s">
        <v>185</v>
      </c>
      <c r="AU246" s="179" t="s">
        <v>84</v>
      </c>
      <c r="AY246" s="18" t="s">
        <v>182</v>
      </c>
      <c r="BE246" s="180">
        <f>IF(N246="základná",J246,0)</f>
        <v>0</v>
      </c>
      <c r="BF246" s="180">
        <f>IF(N246="znížená",J246,0)</f>
        <v>0</v>
      </c>
      <c r="BG246" s="180">
        <f>IF(N246="zákl. prenesená",J246,0)</f>
        <v>0</v>
      </c>
      <c r="BH246" s="180">
        <f>IF(N246="zníž. prenesená",J246,0)</f>
        <v>0</v>
      </c>
      <c r="BI246" s="180">
        <f>IF(N246="nulová",J246,0)</f>
        <v>0</v>
      </c>
      <c r="BJ246" s="18" t="s">
        <v>84</v>
      </c>
      <c r="BK246" s="181">
        <f>ROUND(I246*H246,3)</f>
        <v>0</v>
      </c>
      <c r="BL246" s="18" t="s">
        <v>468</v>
      </c>
      <c r="BM246" s="179" t="s">
        <v>1434</v>
      </c>
    </row>
    <row r="247" customHeight="1" ht="22" customFormat="1" s="12">
      <c r="B247" s="154"/>
      <c r="D247" s="155" t="s">
        <v>71</v>
      </c>
      <c r="E247" s="165" t="s">
        <v>897</v>
      </c>
      <c r="F247" s="165" t="s">
        <v>898</v>
      </c>
      <c r="I247" s="157"/>
      <c r="J247" s="166">
        <f>BK247</f>
        <v>0</v>
      </c>
      <c r="L247" s="154"/>
      <c r="M247" s="159"/>
      <c r="N247" s="160"/>
      <c r="O247" s="160"/>
      <c r="P247" s="161">
        <f>SUM(P248:P254)</f>
        <v>0</v>
      </c>
      <c r="Q247" s="160"/>
      <c r="R247" s="161">
        <f>SUM(R248:R254)</f>
        <v>7.564585104000001</v>
      </c>
      <c r="S247" s="160"/>
      <c r="T247" s="162">
        <f>SUM(T248:T254)</f>
        <v>0</v>
      </c>
      <c r="AR247" s="155" t="s">
        <v>84</v>
      </c>
      <c r="AT247" s="163" t="s">
        <v>71</v>
      </c>
      <c r="AU247" s="163" t="s">
        <v>79</v>
      </c>
      <c r="AY247" s="155" t="s">
        <v>182</v>
      </c>
      <c r="BK247" s="164">
        <f>SUM(BK248:BK254)</f>
        <v>0</v>
      </c>
    </row>
    <row r="248" customHeight="1" ht="33" customFormat="1" s="2">
      <c r="A248" s="33"/>
      <c r="B248" s="167"/>
      <c r="C248" s="168" t="s">
        <v>940</v>
      </c>
      <c r="D248" s="168" t="s">
        <v>185</v>
      </c>
      <c r="E248" s="169" t="s">
        <v>907</v>
      </c>
      <c r="F248" s="170" t="s">
        <v>1435</v>
      </c>
      <c r="G248" s="171" t="s">
        <v>305</v>
      </c>
      <c r="H248" s="172">
        <v>102.3</v>
      </c>
      <c r="I248" s="173"/>
      <c r="J248" s="172">
        <f>ROUND(I248*H248,3)</f>
        <v>0</v>
      </c>
      <c r="K248" s="174"/>
      <c r="L248" s="34"/>
      <c r="M248" s="175" t="s">
        <v>1</v>
      </c>
      <c r="N248" s="176" t="s">
        <v>38</v>
      </c>
      <c r="O248" s="59"/>
      <c r="P248" s="177">
        <f>O248*H248</f>
        <v>0</v>
      </c>
      <c r="Q248" s="177">
        <v>2.354E-2</v>
      </c>
      <c r="R248" s="177">
        <f>Q248*H248</f>
        <v>2.408142</v>
      </c>
      <c r="S248" s="177">
        <v>0</v>
      </c>
      <c r="T248" s="178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79" t="s">
        <v>468</v>
      </c>
      <c r="AT248" s="179" t="s">
        <v>185</v>
      </c>
      <c r="AU248" s="179" t="s">
        <v>84</v>
      </c>
      <c r="AY248" s="18" t="s">
        <v>182</v>
      </c>
      <c r="BE248" s="180">
        <f>IF(N248="základná",J248,0)</f>
        <v>0</v>
      </c>
      <c r="BF248" s="180">
        <f>IF(N248="znížená",J248,0)</f>
        <v>0</v>
      </c>
      <c r="BG248" s="180">
        <f>IF(N248="zákl. prenesená",J248,0)</f>
        <v>0</v>
      </c>
      <c r="BH248" s="180">
        <f>IF(N248="zníž. prenesená",J248,0)</f>
        <v>0</v>
      </c>
      <c r="BI248" s="180">
        <f>IF(N248="nulová",J248,0)</f>
        <v>0</v>
      </c>
      <c r="BJ248" s="18" t="s">
        <v>84</v>
      </c>
      <c r="BK248" s="181">
        <f>ROUND(I248*H248,3)</f>
        <v>0</v>
      </c>
      <c r="BL248" s="18" t="s">
        <v>468</v>
      </c>
      <c r="BM248" s="179" t="s">
        <v>1436</v>
      </c>
    </row>
    <row r="249" customHeight="1" ht="33" customFormat="1" s="2">
      <c r="A249" s="33"/>
      <c r="B249" s="167"/>
      <c r="C249" s="168" t="s">
        <v>944</v>
      </c>
      <c r="D249" s="168" t="s">
        <v>185</v>
      </c>
      <c r="E249" s="169" t="s">
        <v>911</v>
      </c>
      <c r="F249" s="170" t="s">
        <v>1437</v>
      </c>
      <c r="G249" s="171" t="s">
        <v>305</v>
      </c>
      <c r="H249" s="172">
        <v>78.9</v>
      </c>
      <c r="I249" s="173"/>
      <c r="J249" s="172">
        <f>ROUND(I249*H249,3)</f>
        <v>0</v>
      </c>
      <c r="K249" s="174"/>
      <c r="L249" s="34"/>
      <c r="M249" s="175" t="s">
        <v>1</v>
      </c>
      <c r="N249" s="176" t="s">
        <v>38</v>
      </c>
      <c r="O249" s="59"/>
      <c r="P249" s="177">
        <f>O249*H249</f>
        <v>0</v>
      </c>
      <c r="Q249" s="177">
        <v>2.264336E-2</v>
      </c>
      <c r="R249" s="177">
        <f>Q249*H249</f>
        <v>1.7865611040000002</v>
      </c>
      <c r="S249" s="177">
        <v>0</v>
      </c>
      <c r="T249" s="17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9" t="s">
        <v>468</v>
      </c>
      <c r="AT249" s="179" t="s">
        <v>185</v>
      </c>
      <c r="AU249" s="179" t="s">
        <v>84</v>
      </c>
      <c r="AY249" s="18" t="s">
        <v>182</v>
      </c>
      <c r="BE249" s="180">
        <f>IF(N249="základná",J249,0)</f>
        <v>0</v>
      </c>
      <c r="BF249" s="180">
        <f>IF(N249="znížená",J249,0)</f>
        <v>0</v>
      </c>
      <c r="BG249" s="180">
        <f>IF(N249="zákl. prenesená",J249,0)</f>
        <v>0</v>
      </c>
      <c r="BH249" s="180">
        <f>IF(N249="zníž. prenesená",J249,0)</f>
        <v>0</v>
      </c>
      <c r="BI249" s="180">
        <f>IF(N249="nulová",J249,0)</f>
        <v>0</v>
      </c>
      <c r="BJ249" s="18" t="s">
        <v>84</v>
      </c>
      <c r="BK249" s="181">
        <f>ROUND(I249*H249,3)</f>
        <v>0</v>
      </c>
      <c r="BL249" s="18" t="s">
        <v>468</v>
      </c>
      <c r="BM249" s="179" t="s">
        <v>1438</v>
      </c>
    </row>
    <row r="250" customHeight="1" ht="33" customFormat="1" s="2">
      <c r="A250" s="33"/>
      <c r="B250" s="167"/>
      <c r="C250" s="168" t="s">
        <v>948</v>
      </c>
      <c r="D250" s="168" t="s">
        <v>185</v>
      </c>
      <c r="E250" s="169" t="s">
        <v>1439</v>
      </c>
      <c r="F250" s="170" t="s">
        <v>1440</v>
      </c>
      <c r="G250" s="171" t="s">
        <v>305</v>
      </c>
      <c r="H250" s="172">
        <v>60.3</v>
      </c>
      <c r="I250" s="173"/>
      <c r="J250" s="172">
        <f>ROUND(I250*H250,3)</f>
        <v>0</v>
      </c>
      <c r="K250" s="174"/>
      <c r="L250" s="34"/>
      <c r="M250" s="175" t="s">
        <v>1</v>
      </c>
      <c r="N250" s="176" t="s">
        <v>38</v>
      </c>
      <c r="O250" s="59"/>
      <c r="P250" s="177">
        <f>O250*H250</f>
        <v>0</v>
      </c>
      <c r="Q250" s="177">
        <v>2.424E-2</v>
      </c>
      <c r="R250" s="177">
        <f>Q250*H250</f>
        <v>1.461672</v>
      </c>
      <c r="S250" s="177">
        <v>0</v>
      </c>
      <c r="T250" s="178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9" t="s">
        <v>468</v>
      </c>
      <c r="AT250" s="179" t="s">
        <v>185</v>
      </c>
      <c r="AU250" s="179" t="s">
        <v>84</v>
      </c>
      <c r="AY250" s="18" t="s">
        <v>182</v>
      </c>
      <c r="BE250" s="180">
        <f>IF(N250="základná",J250,0)</f>
        <v>0</v>
      </c>
      <c r="BF250" s="180">
        <f>IF(N250="znížená",J250,0)</f>
        <v>0</v>
      </c>
      <c r="BG250" s="180">
        <f>IF(N250="zákl. prenesená",J250,0)</f>
        <v>0</v>
      </c>
      <c r="BH250" s="180">
        <f>IF(N250="zníž. prenesená",J250,0)</f>
        <v>0</v>
      </c>
      <c r="BI250" s="180">
        <f>IF(N250="nulová",J250,0)</f>
        <v>0</v>
      </c>
      <c r="BJ250" s="18" t="s">
        <v>84</v>
      </c>
      <c r="BK250" s="181">
        <f>ROUND(I250*H250,3)</f>
        <v>0</v>
      </c>
      <c r="BL250" s="18" t="s">
        <v>468</v>
      </c>
      <c r="BM250" s="179" t="s">
        <v>1441</v>
      </c>
    </row>
    <row r="251" customHeight="1" ht="33" customFormat="1" s="2">
      <c r="A251" s="33"/>
      <c r="B251" s="167"/>
      <c r="C251" s="168" t="s">
        <v>866</v>
      </c>
      <c r="D251" s="168" t="s">
        <v>185</v>
      </c>
      <c r="E251" s="169" t="s">
        <v>924</v>
      </c>
      <c r="F251" s="170" t="s">
        <v>1442</v>
      </c>
      <c r="G251" s="171" t="s">
        <v>305</v>
      </c>
      <c r="H251" s="172">
        <v>148.8</v>
      </c>
      <c r="I251" s="173"/>
      <c r="J251" s="172">
        <f>ROUND(I251*H251,3)</f>
        <v>0</v>
      </c>
      <c r="K251" s="174"/>
      <c r="L251" s="34"/>
      <c r="M251" s="175" t="s">
        <v>1</v>
      </c>
      <c r="N251" s="176" t="s">
        <v>38</v>
      </c>
      <c r="O251" s="59"/>
      <c r="P251" s="177">
        <f>O251*H251</f>
        <v>0</v>
      </c>
      <c r="Q251" s="177">
        <v>8.35E-3</v>
      </c>
      <c r="R251" s="177">
        <f>Q251*H251</f>
        <v>1.24248</v>
      </c>
      <c r="S251" s="177">
        <v>0</v>
      </c>
      <c r="T251" s="17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9" t="s">
        <v>468</v>
      </c>
      <c r="AT251" s="179" t="s">
        <v>185</v>
      </c>
      <c r="AU251" s="179" t="s">
        <v>84</v>
      </c>
      <c r="AY251" s="18" t="s">
        <v>182</v>
      </c>
      <c r="BE251" s="180">
        <f>IF(N251="základná",J251,0)</f>
        <v>0</v>
      </c>
      <c r="BF251" s="180">
        <f>IF(N251="znížená",J251,0)</f>
        <v>0</v>
      </c>
      <c r="BG251" s="180">
        <f>IF(N251="zákl. prenesená",J251,0)</f>
        <v>0</v>
      </c>
      <c r="BH251" s="180">
        <f>IF(N251="zníž. prenesená",J251,0)</f>
        <v>0</v>
      </c>
      <c r="BI251" s="180">
        <f>IF(N251="nulová",J251,0)</f>
        <v>0</v>
      </c>
      <c r="BJ251" s="18" t="s">
        <v>84</v>
      </c>
      <c r="BK251" s="181">
        <f>ROUND(I251*H251,3)</f>
        <v>0</v>
      </c>
      <c r="BL251" s="18" t="s">
        <v>468</v>
      </c>
      <c r="BM251" s="179" t="s">
        <v>1443</v>
      </c>
    </row>
    <row r="252" customHeight="1" ht="33" customFormat="1" s="2">
      <c r="A252" s="33"/>
      <c r="B252" s="167"/>
      <c r="C252" s="168" t="s">
        <v>955</v>
      </c>
      <c r="D252" s="168" t="s">
        <v>185</v>
      </c>
      <c r="E252" s="169" t="s">
        <v>1444</v>
      </c>
      <c r="F252" s="170" t="s">
        <v>1445</v>
      </c>
      <c r="G252" s="171" t="s">
        <v>305</v>
      </c>
      <c r="H252" s="172">
        <v>66.6</v>
      </c>
      <c r="I252" s="173"/>
      <c r="J252" s="172">
        <f>ROUND(I252*H252,3)</f>
        <v>0</v>
      </c>
      <c r="K252" s="174"/>
      <c r="L252" s="34"/>
      <c r="M252" s="175" t="s">
        <v>1</v>
      </c>
      <c r="N252" s="176" t="s">
        <v>38</v>
      </c>
      <c r="O252" s="59"/>
      <c r="P252" s="177">
        <f>O252*H252</f>
        <v>0</v>
      </c>
      <c r="Q252" s="177">
        <v>8.35E-3</v>
      </c>
      <c r="R252" s="177">
        <f>Q252*H252</f>
        <v>0.55611</v>
      </c>
      <c r="S252" s="177">
        <v>0</v>
      </c>
      <c r="T252" s="17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9" t="s">
        <v>468</v>
      </c>
      <c r="AT252" s="179" t="s">
        <v>185</v>
      </c>
      <c r="AU252" s="179" t="s">
        <v>84</v>
      </c>
      <c r="AY252" s="18" t="s">
        <v>182</v>
      </c>
      <c r="BE252" s="180">
        <f>IF(N252="základná",J252,0)</f>
        <v>0</v>
      </c>
      <c r="BF252" s="180">
        <f>IF(N252="znížená",J252,0)</f>
        <v>0</v>
      </c>
      <c r="BG252" s="180">
        <f>IF(N252="zákl. prenesená",J252,0)</f>
        <v>0</v>
      </c>
      <c r="BH252" s="180">
        <f>IF(N252="zníž. prenesená",J252,0)</f>
        <v>0</v>
      </c>
      <c r="BI252" s="180">
        <f>IF(N252="nulová",J252,0)</f>
        <v>0</v>
      </c>
      <c r="BJ252" s="18" t="s">
        <v>84</v>
      </c>
      <c r="BK252" s="181">
        <f>ROUND(I252*H252,3)</f>
        <v>0</v>
      </c>
      <c r="BL252" s="18" t="s">
        <v>468</v>
      </c>
      <c r="BM252" s="179" t="s">
        <v>1446</v>
      </c>
    </row>
    <row r="253" customHeight="1" ht="21" customFormat="1" s="2">
      <c r="A253" s="33"/>
      <c r="B253" s="167"/>
      <c r="C253" s="168" t="s">
        <v>962</v>
      </c>
      <c r="D253" s="168" t="s">
        <v>185</v>
      </c>
      <c r="E253" s="169" t="s">
        <v>1447</v>
      </c>
      <c r="F253" s="170" t="s">
        <v>1448</v>
      </c>
      <c r="G253" s="171" t="s">
        <v>305</v>
      </c>
      <c r="H253" s="172">
        <v>9</v>
      </c>
      <c r="I253" s="173"/>
      <c r="J253" s="172">
        <f>ROUND(I253*H253,3)</f>
        <v>0</v>
      </c>
      <c r="K253" s="174"/>
      <c r="L253" s="34"/>
      <c r="M253" s="175" t="s">
        <v>1</v>
      </c>
      <c r="N253" s="176" t="s">
        <v>38</v>
      </c>
      <c r="O253" s="59"/>
      <c r="P253" s="177">
        <f>O253*H253</f>
        <v>0</v>
      </c>
      <c r="Q253" s="177">
        <v>1.218E-2</v>
      </c>
      <c r="R253" s="177">
        <f>Q253*H253</f>
        <v>0.10962</v>
      </c>
      <c r="S253" s="177">
        <v>0</v>
      </c>
      <c r="T253" s="178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9" t="s">
        <v>468</v>
      </c>
      <c r="AT253" s="179" t="s">
        <v>185</v>
      </c>
      <c r="AU253" s="179" t="s">
        <v>84</v>
      </c>
      <c r="AY253" s="18" t="s">
        <v>182</v>
      </c>
      <c r="BE253" s="180">
        <f>IF(N253="základná",J253,0)</f>
        <v>0</v>
      </c>
      <c r="BF253" s="180">
        <f>IF(N253="znížená",J253,0)</f>
        <v>0</v>
      </c>
      <c r="BG253" s="180">
        <f>IF(N253="zákl. prenesená",J253,0)</f>
        <v>0</v>
      </c>
      <c r="BH253" s="180">
        <f>IF(N253="zníž. prenesená",J253,0)</f>
        <v>0</v>
      </c>
      <c r="BI253" s="180">
        <f>IF(N253="nulová",J253,0)</f>
        <v>0</v>
      </c>
      <c r="BJ253" s="18" t="s">
        <v>84</v>
      </c>
      <c r="BK253" s="181">
        <f>ROUND(I253*H253,3)</f>
        <v>0</v>
      </c>
      <c r="BL253" s="18" t="s">
        <v>468</v>
      </c>
      <c r="BM253" s="179" t="s">
        <v>1449</v>
      </c>
    </row>
    <row r="254" customHeight="1" ht="21" customFormat="1" s="2">
      <c r="A254" s="33"/>
      <c r="B254" s="167"/>
      <c r="C254" s="168" t="s">
        <v>969</v>
      </c>
      <c r="D254" s="168" t="s">
        <v>185</v>
      </c>
      <c r="E254" s="169" t="s">
        <v>1450</v>
      </c>
      <c r="F254" s="170" t="s">
        <v>1451</v>
      </c>
      <c r="G254" s="171" t="s">
        <v>438</v>
      </c>
      <c r="H254" s="172">
        <v>7.565</v>
      </c>
      <c r="I254" s="173"/>
      <c r="J254" s="172">
        <f>ROUND(I254*H254,3)</f>
        <v>0</v>
      </c>
      <c r="K254" s="174"/>
      <c r="L254" s="34"/>
      <c r="M254" s="175" t="s">
        <v>1</v>
      </c>
      <c r="N254" s="176" t="s">
        <v>38</v>
      </c>
      <c r="O254" s="59"/>
      <c r="P254" s="177">
        <f>O254*H254</f>
        <v>0</v>
      </c>
      <c r="Q254" s="177">
        <v>0</v>
      </c>
      <c r="R254" s="177">
        <f>Q254*H254</f>
        <v>0</v>
      </c>
      <c r="S254" s="177">
        <v>0</v>
      </c>
      <c r="T254" s="17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9" t="s">
        <v>468</v>
      </c>
      <c r="AT254" s="179" t="s">
        <v>185</v>
      </c>
      <c r="AU254" s="179" t="s">
        <v>84</v>
      </c>
      <c r="AY254" s="18" t="s">
        <v>182</v>
      </c>
      <c r="BE254" s="180">
        <f>IF(N254="základná",J254,0)</f>
        <v>0</v>
      </c>
      <c r="BF254" s="180">
        <f>IF(N254="znížená",J254,0)</f>
        <v>0</v>
      </c>
      <c r="BG254" s="180">
        <f>IF(N254="zákl. prenesená",J254,0)</f>
        <v>0</v>
      </c>
      <c r="BH254" s="180">
        <f>IF(N254="zníž. prenesená",J254,0)</f>
        <v>0</v>
      </c>
      <c r="BI254" s="180">
        <f>IF(N254="nulová",J254,0)</f>
        <v>0</v>
      </c>
      <c r="BJ254" s="18" t="s">
        <v>84</v>
      </c>
      <c r="BK254" s="181">
        <f>ROUND(I254*H254,3)</f>
        <v>0</v>
      </c>
      <c r="BL254" s="18" t="s">
        <v>468</v>
      </c>
      <c r="BM254" s="179" t="s">
        <v>1452</v>
      </c>
    </row>
    <row r="255" customHeight="1" ht="22" customFormat="1" s="12">
      <c r="B255" s="154"/>
      <c r="D255" s="155" t="s">
        <v>71</v>
      </c>
      <c r="E255" s="165" t="s">
        <v>509</v>
      </c>
      <c r="F255" s="165" t="s">
        <v>510</v>
      </c>
      <c r="I255" s="157"/>
      <c r="J255" s="166">
        <f>BK255</f>
        <v>0</v>
      </c>
      <c r="L255" s="154"/>
      <c r="M255" s="159"/>
      <c r="N255" s="160"/>
      <c r="O255" s="160"/>
      <c r="P255" s="161">
        <f>SUM(P256:P268)</f>
        <v>0</v>
      </c>
      <c r="Q255" s="160"/>
      <c r="R255" s="161">
        <f>SUM(R256:R268)</f>
        <v>0.234</v>
      </c>
      <c r="S255" s="160"/>
      <c r="T255" s="162">
        <f>SUM(T256:T268)</f>
        <v>0</v>
      </c>
      <c r="AR255" s="155" t="s">
        <v>84</v>
      </c>
      <c r="AT255" s="163" t="s">
        <v>71</v>
      </c>
      <c r="AU255" s="163" t="s">
        <v>79</v>
      </c>
      <c r="AY255" s="155" t="s">
        <v>182</v>
      </c>
      <c r="BK255" s="164">
        <f>SUM(BK256:BK268)</f>
        <v>0</v>
      </c>
    </row>
    <row r="256" customHeight="1" ht="33" customFormat="1" s="2">
      <c r="A256" s="33"/>
      <c r="B256" s="167"/>
      <c r="C256" s="168" t="s">
        <v>973</v>
      </c>
      <c r="D256" s="168" t="s">
        <v>185</v>
      </c>
      <c r="E256" s="169" t="s">
        <v>1453</v>
      </c>
      <c r="F256" s="170" t="s">
        <v>1454</v>
      </c>
      <c r="G256" s="171" t="s">
        <v>327</v>
      </c>
      <c r="H256" s="172">
        <v>3</v>
      </c>
      <c r="I256" s="173"/>
      <c r="J256" s="172">
        <f>ROUND(I256*H256,3)</f>
        <v>0</v>
      </c>
      <c r="K256" s="174"/>
      <c r="L256" s="34"/>
      <c r="M256" s="175" t="s">
        <v>1</v>
      </c>
      <c r="N256" s="176" t="s">
        <v>38</v>
      </c>
      <c r="O256" s="59"/>
      <c r="P256" s="177">
        <f>O256*H256</f>
        <v>0</v>
      </c>
      <c r="Q256" s="177">
        <v>0</v>
      </c>
      <c r="R256" s="177">
        <f>Q256*H256</f>
        <v>0</v>
      </c>
      <c r="S256" s="177">
        <v>0</v>
      </c>
      <c r="T256" s="178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9" t="s">
        <v>468</v>
      </c>
      <c r="AT256" s="179" t="s">
        <v>185</v>
      </c>
      <c r="AU256" s="179" t="s">
        <v>84</v>
      </c>
      <c r="AY256" s="18" t="s">
        <v>182</v>
      </c>
      <c r="BE256" s="180">
        <f>IF(N256="základná",J256,0)</f>
        <v>0</v>
      </c>
      <c r="BF256" s="180">
        <f>IF(N256="znížená",J256,0)</f>
        <v>0</v>
      </c>
      <c r="BG256" s="180">
        <f>IF(N256="zákl. prenesená",J256,0)</f>
        <v>0</v>
      </c>
      <c r="BH256" s="180">
        <f>IF(N256="zníž. prenesená",J256,0)</f>
        <v>0</v>
      </c>
      <c r="BI256" s="180">
        <f>IF(N256="nulová",J256,0)</f>
        <v>0</v>
      </c>
      <c r="BJ256" s="18" t="s">
        <v>84</v>
      </c>
      <c r="BK256" s="181">
        <f>ROUND(I256*H256,3)</f>
        <v>0</v>
      </c>
      <c r="BL256" s="18" t="s">
        <v>468</v>
      </c>
      <c r="BM256" s="179" t="s">
        <v>1455</v>
      </c>
    </row>
    <row r="257" customHeight="1" ht="33" customFormat="1" s="2">
      <c r="A257" s="33"/>
      <c r="B257" s="167"/>
      <c r="C257" s="168" t="s">
        <v>979</v>
      </c>
      <c r="D257" s="168" t="s">
        <v>185</v>
      </c>
      <c r="E257" s="169" t="s">
        <v>1456</v>
      </c>
      <c r="F257" s="170" t="s">
        <v>1457</v>
      </c>
      <c r="G257" s="171" t="s">
        <v>327</v>
      </c>
      <c r="H257" s="172">
        <v>3</v>
      </c>
      <c r="I257" s="173"/>
      <c r="J257" s="172">
        <f>ROUND(I257*H257,3)</f>
        <v>0</v>
      </c>
      <c r="K257" s="174"/>
      <c r="L257" s="34"/>
      <c r="M257" s="175" t="s">
        <v>1</v>
      </c>
      <c r="N257" s="176" t="s">
        <v>38</v>
      </c>
      <c r="O257" s="59"/>
      <c r="P257" s="177">
        <f>O257*H257</f>
        <v>0</v>
      </c>
      <c r="Q257" s="177">
        <v>0</v>
      </c>
      <c r="R257" s="177">
        <f>Q257*H257</f>
        <v>0</v>
      </c>
      <c r="S257" s="177">
        <v>0</v>
      </c>
      <c r="T257" s="17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79" t="s">
        <v>468</v>
      </c>
      <c r="AT257" s="179" t="s">
        <v>185</v>
      </c>
      <c r="AU257" s="179" t="s">
        <v>84</v>
      </c>
      <c r="AY257" s="18" t="s">
        <v>182</v>
      </c>
      <c r="BE257" s="180">
        <f>IF(N257="základná",J257,0)</f>
        <v>0</v>
      </c>
      <c r="BF257" s="180">
        <f>IF(N257="znížená",J257,0)</f>
        <v>0</v>
      </c>
      <c r="BG257" s="180">
        <f>IF(N257="zákl. prenesená",J257,0)</f>
        <v>0</v>
      </c>
      <c r="BH257" s="180">
        <f>IF(N257="zníž. prenesená",J257,0)</f>
        <v>0</v>
      </c>
      <c r="BI257" s="180">
        <f>IF(N257="nulová",J257,0)</f>
        <v>0</v>
      </c>
      <c r="BJ257" s="18" t="s">
        <v>84</v>
      </c>
      <c r="BK257" s="181">
        <f>ROUND(I257*H257,3)</f>
        <v>0</v>
      </c>
      <c r="BL257" s="18" t="s">
        <v>468</v>
      </c>
      <c r="BM257" s="179" t="s">
        <v>1458</v>
      </c>
    </row>
    <row r="258" customHeight="1" ht="21" customFormat="1" s="2">
      <c r="A258" s="33"/>
      <c r="B258" s="167"/>
      <c r="C258" s="168" t="s">
        <v>873</v>
      </c>
      <c r="D258" s="168" t="s">
        <v>185</v>
      </c>
      <c r="E258" s="169" t="s">
        <v>1459</v>
      </c>
      <c r="F258" s="170" t="s">
        <v>1460</v>
      </c>
      <c r="G258" s="171" t="s">
        <v>327</v>
      </c>
      <c r="H258" s="172">
        <v>3</v>
      </c>
      <c r="I258" s="173"/>
      <c r="J258" s="172">
        <f>ROUND(I258*H258,3)</f>
        <v>0</v>
      </c>
      <c r="K258" s="174"/>
      <c r="L258" s="34"/>
      <c r="M258" s="175" t="s">
        <v>1</v>
      </c>
      <c r="N258" s="176" t="s">
        <v>38</v>
      </c>
      <c r="O258" s="59"/>
      <c r="P258" s="177">
        <f>O258*H258</f>
        <v>0</v>
      </c>
      <c r="Q258" s="177">
        <v>0</v>
      </c>
      <c r="R258" s="177">
        <f>Q258*H258</f>
        <v>0</v>
      </c>
      <c r="S258" s="177">
        <v>0</v>
      </c>
      <c r="T258" s="17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9" t="s">
        <v>468</v>
      </c>
      <c r="AT258" s="179" t="s">
        <v>185</v>
      </c>
      <c r="AU258" s="179" t="s">
        <v>84</v>
      </c>
      <c r="AY258" s="18" t="s">
        <v>182</v>
      </c>
      <c r="BE258" s="180">
        <f>IF(N258="základná",J258,0)</f>
        <v>0</v>
      </c>
      <c r="BF258" s="180">
        <f>IF(N258="znížená",J258,0)</f>
        <v>0</v>
      </c>
      <c r="BG258" s="180">
        <f>IF(N258="zákl. prenesená",J258,0)</f>
        <v>0</v>
      </c>
      <c r="BH258" s="180">
        <f>IF(N258="zníž. prenesená",J258,0)</f>
        <v>0</v>
      </c>
      <c r="BI258" s="180">
        <f>IF(N258="nulová",J258,0)</f>
        <v>0</v>
      </c>
      <c r="BJ258" s="18" t="s">
        <v>84</v>
      </c>
      <c r="BK258" s="181">
        <f>ROUND(I258*H258,3)</f>
        <v>0</v>
      </c>
      <c r="BL258" s="18" t="s">
        <v>468</v>
      </c>
      <c r="BM258" s="179" t="s">
        <v>1461</v>
      </c>
    </row>
    <row r="259" customHeight="1" ht="21" customFormat="1" s="2">
      <c r="A259" s="33"/>
      <c r="B259" s="167"/>
      <c r="C259" s="168" t="s">
        <v>986</v>
      </c>
      <c r="D259" s="168" t="s">
        <v>185</v>
      </c>
      <c r="E259" s="169" t="s">
        <v>945</v>
      </c>
      <c r="F259" s="170" t="s">
        <v>1462</v>
      </c>
      <c r="G259" s="171" t="s">
        <v>327</v>
      </c>
      <c r="H259" s="172">
        <v>3</v>
      </c>
      <c r="I259" s="173"/>
      <c r="J259" s="172">
        <f>ROUND(I259*H259,3)</f>
        <v>0</v>
      </c>
      <c r="K259" s="174"/>
      <c r="L259" s="34"/>
      <c r="M259" s="175" t="s">
        <v>1</v>
      </c>
      <c r="N259" s="176" t="s">
        <v>38</v>
      </c>
      <c r="O259" s="59"/>
      <c r="P259" s="177">
        <f>O259*H259</f>
        <v>0</v>
      </c>
      <c r="Q259" s="177">
        <v>0</v>
      </c>
      <c r="R259" s="177">
        <f>Q259*H259</f>
        <v>0</v>
      </c>
      <c r="S259" s="177">
        <v>0</v>
      </c>
      <c r="T259" s="178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79" t="s">
        <v>468</v>
      </c>
      <c r="AT259" s="179" t="s">
        <v>185</v>
      </c>
      <c r="AU259" s="179" t="s">
        <v>84</v>
      </c>
      <c r="AY259" s="18" t="s">
        <v>182</v>
      </c>
      <c r="BE259" s="180">
        <f>IF(N259="základná",J259,0)</f>
        <v>0</v>
      </c>
      <c r="BF259" s="180">
        <f>IF(N259="znížená",J259,0)</f>
        <v>0</v>
      </c>
      <c r="BG259" s="180">
        <f>IF(N259="zákl. prenesená",J259,0)</f>
        <v>0</v>
      </c>
      <c r="BH259" s="180">
        <f>IF(N259="zníž. prenesená",J259,0)</f>
        <v>0</v>
      </c>
      <c r="BI259" s="180">
        <f>IF(N259="nulová",J259,0)</f>
        <v>0</v>
      </c>
      <c r="BJ259" s="18" t="s">
        <v>84</v>
      </c>
      <c r="BK259" s="181">
        <f>ROUND(I259*H259,3)</f>
        <v>0</v>
      </c>
      <c r="BL259" s="18" t="s">
        <v>468</v>
      </c>
      <c r="BM259" s="179" t="s">
        <v>1463</v>
      </c>
    </row>
    <row r="260" customHeight="1" ht="33" customFormat="1" s="2">
      <c r="A260" s="33"/>
      <c r="B260" s="167"/>
      <c r="C260" s="168" t="s">
        <v>991</v>
      </c>
      <c r="D260" s="168" t="s">
        <v>185</v>
      </c>
      <c r="E260" s="169" t="s">
        <v>974</v>
      </c>
      <c r="F260" s="170" t="s">
        <v>1464</v>
      </c>
      <c r="G260" s="171" t="s">
        <v>327</v>
      </c>
      <c r="H260" s="172">
        <v>9</v>
      </c>
      <c r="I260" s="173"/>
      <c r="J260" s="172">
        <f>ROUND(I260*H260,3)</f>
        <v>0</v>
      </c>
      <c r="K260" s="174"/>
      <c r="L260" s="34"/>
      <c r="M260" s="175" t="s">
        <v>1</v>
      </c>
      <c r="N260" s="176" t="s">
        <v>38</v>
      </c>
      <c r="O260" s="59"/>
      <c r="P260" s="177">
        <f>O260*H260</f>
        <v>0</v>
      </c>
      <c r="Q260" s="177">
        <v>0</v>
      </c>
      <c r="R260" s="177">
        <f>Q260*H260</f>
        <v>0</v>
      </c>
      <c r="S260" s="177">
        <v>0</v>
      </c>
      <c r="T260" s="178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9" t="s">
        <v>468</v>
      </c>
      <c r="AT260" s="179" t="s">
        <v>185</v>
      </c>
      <c r="AU260" s="179" t="s">
        <v>84</v>
      </c>
      <c r="AY260" s="18" t="s">
        <v>182</v>
      </c>
      <c r="BE260" s="180">
        <f>IF(N260="základná",J260,0)</f>
        <v>0</v>
      </c>
      <c r="BF260" s="180">
        <f>IF(N260="znížená",J260,0)</f>
        <v>0</v>
      </c>
      <c r="BG260" s="180">
        <f>IF(N260="zákl. prenesená",J260,0)</f>
        <v>0</v>
      </c>
      <c r="BH260" s="180">
        <f>IF(N260="zníž. prenesená",J260,0)</f>
        <v>0</v>
      </c>
      <c r="BI260" s="180">
        <f>IF(N260="nulová",J260,0)</f>
        <v>0</v>
      </c>
      <c r="BJ260" s="18" t="s">
        <v>84</v>
      </c>
      <c r="BK260" s="181">
        <f>ROUND(I260*H260,3)</f>
        <v>0</v>
      </c>
      <c r="BL260" s="18" t="s">
        <v>468</v>
      </c>
      <c r="BM260" s="179" t="s">
        <v>1465</v>
      </c>
    </row>
    <row r="261" ht="11" customFormat="1" s="13">
      <c r="B261" s="182"/>
      <c r="D261" s="183" t="s">
        <v>191</v>
      </c>
      <c r="E261" s="184" t="s">
        <v>1</v>
      </c>
      <c r="F261" s="185" t="s">
        <v>89</v>
      </c>
      <c r="H261" s="186">
        <v>3</v>
      </c>
      <c r="I261" s="187"/>
      <c r="L261" s="182"/>
      <c r="M261" s="188"/>
      <c r="N261" s="189"/>
      <c r="O261" s="189"/>
      <c r="P261" s="189"/>
      <c r="Q261" s="189"/>
      <c r="R261" s="189"/>
      <c r="S261" s="189"/>
      <c r="T261" s="190"/>
      <c r="AT261" s="184" t="s">
        <v>191</v>
      </c>
      <c r="AU261" s="184" t="s">
        <v>84</v>
      </c>
      <c r="AV261" s="13" t="s">
        <v>84</v>
      </c>
      <c r="AW261" s="13" t="s">
        <v>28</v>
      </c>
      <c r="AX261" s="13" t="s">
        <v>72</v>
      </c>
      <c r="AY261" s="184" t="s">
        <v>182</v>
      </c>
    </row>
    <row r="262" ht="11" customFormat="1" s="14">
      <c r="B262" s="191"/>
      <c r="D262" s="183" t="s">
        <v>191</v>
      </c>
      <c r="E262" s="192" t="s">
        <v>1</v>
      </c>
      <c r="F262" s="193" t="s">
        <v>1364</v>
      </c>
      <c r="H262" s="194">
        <v>3</v>
      </c>
      <c r="I262" s="195"/>
      <c r="L262" s="191"/>
      <c r="M262" s="196"/>
      <c r="N262" s="197"/>
      <c r="O262" s="197"/>
      <c r="P262" s="197"/>
      <c r="Q262" s="197"/>
      <c r="R262" s="197"/>
      <c r="S262" s="197"/>
      <c r="T262" s="198"/>
      <c r="AT262" s="192" t="s">
        <v>191</v>
      </c>
      <c r="AU262" s="192" t="s">
        <v>84</v>
      </c>
      <c r="AV262" s="14" t="s">
        <v>89</v>
      </c>
      <c r="AW262" s="14" t="s">
        <v>28</v>
      </c>
      <c r="AX262" s="14" t="s">
        <v>72</v>
      </c>
      <c r="AY262" s="192" t="s">
        <v>182</v>
      </c>
    </row>
    <row r="263" ht="11" customFormat="1" s="13">
      <c r="B263" s="182"/>
      <c r="D263" s="183" t="s">
        <v>191</v>
      </c>
      <c r="E263" s="184" t="s">
        <v>1</v>
      </c>
      <c r="F263" s="185" t="s">
        <v>330</v>
      </c>
      <c r="H263" s="186">
        <v>6</v>
      </c>
      <c r="I263" s="187"/>
      <c r="L263" s="182"/>
      <c r="M263" s="188"/>
      <c r="N263" s="189"/>
      <c r="O263" s="189"/>
      <c r="P263" s="189"/>
      <c r="Q263" s="189"/>
      <c r="R263" s="189"/>
      <c r="S263" s="189"/>
      <c r="T263" s="190"/>
      <c r="AT263" s="184" t="s">
        <v>191</v>
      </c>
      <c r="AU263" s="184" t="s">
        <v>84</v>
      </c>
      <c r="AV263" s="13" t="s">
        <v>84</v>
      </c>
      <c r="AW263" s="13" t="s">
        <v>28</v>
      </c>
      <c r="AX263" s="13" t="s">
        <v>72</v>
      </c>
      <c r="AY263" s="184" t="s">
        <v>182</v>
      </c>
    </row>
    <row r="264" ht="11" customFormat="1" s="14">
      <c r="B264" s="191"/>
      <c r="D264" s="183" t="s">
        <v>191</v>
      </c>
      <c r="E264" s="192" t="s">
        <v>1</v>
      </c>
      <c r="F264" s="193" t="s">
        <v>1365</v>
      </c>
      <c r="H264" s="194">
        <v>6</v>
      </c>
      <c r="I264" s="195"/>
      <c r="L264" s="191"/>
      <c r="M264" s="196"/>
      <c r="N264" s="197"/>
      <c r="O264" s="197"/>
      <c r="P264" s="197"/>
      <c r="Q264" s="197"/>
      <c r="R264" s="197"/>
      <c r="S264" s="197"/>
      <c r="T264" s="198"/>
      <c r="AT264" s="192" t="s">
        <v>191</v>
      </c>
      <c r="AU264" s="192" t="s">
        <v>84</v>
      </c>
      <c r="AV264" s="14" t="s">
        <v>89</v>
      </c>
      <c r="AW264" s="14" t="s">
        <v>28</v>
      </c>
      <c r="AX264" s="14" t="s">
        <v>72</v>
      </c>
      <c r="AY264" s="192" t="s">
        <v>182</v>
      </c>
    </row>
    <row r="265" ht="11" customFormat="1" s="15">
      <c r="B265" s="199"/>
      <c r="D265" s="183" t="s">
        <v>191</v>
      </c>
      <c r="E265" s="200" t="s">
        <v>1</v>
      </c>
      <c r="F265" s="201" t="s">
        <v>251</v>
      </c>
      <c r="H265" s="202">
        <v>9</v>
      </c>
      <c r="I265" s="203"/>
      <c r="L265" s="199"/>
      <c r="M265" s="204"/>
      <c r="N265" s="205"/>
      <c r="O265" s="205"/>
      <c r="P265" s="205"/>
      <c r="Q265" s="205"/>
      <c r="R265" s="205"/>
      <c r="S265" s="205"/>
      <c r="T265" s="206"/>
      <c r="AT265" s="200" t="s">
        <v>191</v>
      </c>
      <c r="AU265" s="200" t="s">
        <v>84</v>
      </c>
      <c r="AV265" s="15" t="s">
        <v>189</v>
      </c>
      <c r="AW265" s="15" t="s">
        <v>28</v>
      </c>
      <c r="AX265" s="15" t="s">
        <v>79</v>
      </c>
      <c r="AY265" s="200" t="s">
        <v>182</v>
      </c>
    </row>
    <row r="266" customHeight="1" ht="21" customFormat="1" s="2">
      <c r="A266" s="33"/>
      <c r="B266" s="167"/>
      <c r="C266" s="217" t="s">
        <v>995</v>
      </c>
      <c r="D266" s="217" t="s">
        <v>602</v>
      </c>
      <c r="E266" s="218" t="s">
        <v>980</v>
      </c>
      <c r="F266" s="219" t="s">
        <v>981</v>
      </c>
      <c r="G266" s="220" t="s">
        <v>327</v>
      </c>
      <c r="H266" s="221">
        <v>9</v>
      </c>
      <c r="I266" s="222"/>
      <c r="J266" s="221">
        <f>ROUND(I266*H266,3)</f>
        <v>0</v>
      </c>
      <c r="K266" s="223"/>
      <c r="L266" s="224"/>
      <c r="M266" s="225" t="s">
        <v>1</v>
      </c>
      <c r="N266" s="226" t="s">
        <v>38</v>
      </c>
      <c r="O266" s="59"/>
      <c r="P266" s="177">
        <f>O266*H266</f>
        <v>0</v>
      </c>
      <c r="Q266" s="177">
        <v>1E-3</v>
      </c>
      <c r="R266" s="177">
        <f>Q266*H266</f>
        <v>9.000000000000001E-3</v>
      </c>
      <c r="S266" s="177">
        <v>0</v>
      </c>
      <c r="T266" s="178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79" t="s">
        <v>620</v>
      </c>
      <c r="AT266" s="179" t="s">
        <v>602</v>
      </c>
      <c r="AU266" s="179" t="s">
        <v>84</v>
      </c>
      <c r="AY266" s="18" t="s">
        <v>182</v>
      </c>
      <c r="BE266" s="180">
        <f>IF(N266="základná",J266,0)</f>
        <v>0</v>
      </c>
      <c r="BF266" s="180">
        <f>IF(N266="znížená",J266,0)</f>
        <v>0</v>
      </c>
      <c r="BG266" s="180">
        <f>IF(N266="zákl. prenesená",J266,0)</f>
        <v>0</v>
      </c>
      <c r="BH266" s="180">
        <f>IF(N266="zníž. prenesená",J266,0)</f>
        <v>0</v>
      </c>
      <c r="BI266" s="180">
        <f>IF(N266="nulová",J266,0)</f>
        <v>0</v>
      </c>
      <c r="BJ266" s="18" t="s">
        <v>84</v>
      </c>
      <c r="BK266" s="181">
        <f>ROUND(I266*H266,3)</f>
        <v>0</v>
      </c>
      <c r="BL266" s="18" t="s">
        <v>468</v>
      </c>
      <c r="BM266" s="179" t="s">
        <v>1466</v>
      </c>
    </row>
    <row r="267" customHeight="1" ht="21" customFormat="1" s="2">
      <c r="A267" s="33"/>
      <c r="B267" s="167"/>
      <c r="C267" s="217" t="s">
        <v>999</v>
      </c>
      <c r="D267" s="217" t="s">
        <v>602</v>
      </c>
      <c r="E267" s="218" t="s">
        <v>983</v>
      </c>
      <c r="F267" s="219" t="s">
        <v>984</v>
      </c>
      <c r="G267" s="220" t="s">
        <v>327</v>
      </c>
      <c r="H267" s="221">
        <v>9</v>
      </c>
      <c r="I267" s="222"/>
      <c r="J267" s="221">
        <f>ROUND(I267*H267,3)</f>
        <v>0</v>
      </c>
      <c r="K267" s="223"/>
      <c r="L267" s="224"/>
      <c r="M267" s="225" t="s">
        <v>1</v>
      </c>
      <c r="N267" s="226" t="s">
        <v>38</v>
      </c>
      <c r="O267" s="59"/>
      <c r="P267" s="177">
        <f>O267*H267</f>
        <v>0</v>
      </c>
      <c r="Q267" s="177">
        <v>2.5E-2</v>
      </c>
      <c r="R267" s="177">
        <f>Q267*H267</f>
        <v>0.225</v>
      </c>
      <c r="S267" s="177">
        <v>0</v>
      </c>
      <c r="T267" s="178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9" t="s">
        <v>620</v>
      </c>
      <c r="AT267" s="179" t="s">
        <v>602</v>
      </c>
      <c r="AU267" s="179" t="s">
        <v>84</v>
      </c>
      <c r="AY267" s="18" t="s">
        <v>182</v>
      </c>
      <c r="BE267" s="180">
        <f>IF(N267="základná",J267,0)</f>
        <v>0</v>
      </c>
      <c r="BF267" s="180">
        <f>IF(N267="znížená",J267,0)</f>
        <v>0</v>
      </c>
      <c r="BG267" s="180">
        <f>IF(N267="zákl. prenesená",J267,0)</f>
        <v>0</v>
      </c>
      <c r="BH267" s="180">
        <f>IF(N267="zníž. prenesená",J267,0)</f>
        <v>0</v>
      </c>
      <c r="BI267" s="180">
        <f>IF(N267="nulová",J267,0)</f>
        <v>0</v>
      </c>
      <c r="BJ267" s="18" t="s">
        <v>84</v>
      </c>
      <c r="BK267" s="181">
        <f>ROUND(I267*H267,3)</f>
        <v>0</v>
      </c>
      <c r="BL267" s="18" t="s">
        <v>468</v>
      </c>
      <c r="BM267" s="179" t="s">
        <v>1467</v>
      </c>
    </row>
    <row r="268" customHeight="1" ht="21" customFormat="1" s="2">
      <c r="A268" s="33"/>
      <c r="B268" s="167"/>
      <c r="C268" s="168" t="s">
        <v>1014</v>
      </c>
      <c r="D268" s="168" t="s">
        <v>185</v>
      </c>
      <c r="E268" s="169" t="s">
        <v>1468</v>
      </c>
      <c r="F268" s="170" t="s">
        <v>1469</v>
      </c>
      <c r="G268" s="171" t="s">
        <v>438</v>
      </c>
      <c r="H268" s="172">
        <v>0.234</v>
      </c>
      <c r="I268" s="173"/>
      <c r="J268" s="172">
        <f>ROUND(I268*H268,3)</f>
        <v>0</v>
      </c>
      <c r="K268" s="174"/>
      <c r="L268" s="34"/>
      <c r="M268" s="175" t="s">
        <v>1</v>
      </c>
      <c r="N268" s="176" t="s">
        <v>38</v>
      </c>
      <c r="O268" s="59"/>
      <c r="P268" s="177">
        <f>O268*H268</f>
        <v>0</v>
      </c>
      <c r="Q268" s="177">
        <v>0</v>
      </c>
      <c r="R268" s="177">
        <f>Q268*H268</f>
        <v>0</v>
      </c>
      <c r="S268" s="177">
        <v>0</v>
      </c>
      <c r="T268" s="178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9" t="s">
        <v>468</v>
      </c>
      <c r="AT268" s="179" t="s">
        <v>185</v>
      </c>
      <c r="AU268" s="179" t="s">
        <v>84</v>
      </c>
      <c r="AY268" s="18" t="s">
        <v>182</v>
      </c>
      <c r="BE268" s="180">
        <f>IF(N268="základná",J268,0)</f>
        <v>0</v>
      </c>
      <c r="BF268" s="180">
        <f>IF(N268="znížená",J268,0)</f>
        <v>0</v>
      </c>
      <c r="BG268" s="180">
        <f>IF(N268="zákl. prenesená",J268,0)</f>
        <v>0</v>
      </c>
      <c r="BH268" s="180">
        <f>IF(N268="zníž. prenesená",J268,0)</f>
        <v>0</v>
      </c>
      <c r="BI268" s="180">
        <f>IF(N268="nulová",J268,0)</f>
        <v>0</v>
      </c>
      <c r="BJ268" s="18" t="s">
        <v>84</v>
      </c>
      <c r="BK268" s="181">
        <f>ROUND(I268*H268,3)</f>
        <v>0</v>
      </c>
      <c r="BL268" s="18" t="s">
        <v>468</v>
      </c>
      <c r="BM268" s="179" t="s">
        <v>1470</v>
      </c>
    </row>
    <row r="269" customHeight="1" ht="22" customFormat="1" s="12">
      <c r="B269" s="154"/>
      <c r="D269" s="155" t="s">
        <v>71</v>
      </c>
      <c r="E269" s="165" t="s">
        <v>530</v>
      </c>
      <c r="F269" s="165" t="s">
        <v>531</v>
      </c>
      <c r="I269" s="157"/>
      <c r="J269" s="166">
        <f>BK269</f>
        <v>0</v>
      </c>
      <c r="L269" s="154"/>
      <c r="M269" s="159"/>
      <c r="N269" s="160"/>
      <c r="O269" s="160"/>
      <c r="P269" s="161">
        <f>SUM(P270:P274)</f>
        <v>0</v>
      </c>
      <c r="Q269" s="160"/>
      <c r="R269" s="161">
        <f>SUM(R270:R274)</f>
        <v>0.5221716</v>
      </c>
      <c r="S269" s="160"/>
      <c r="T269" s="162">
        <f>SUM(T270:T274)</f>
        <v>0</v>
      </c>
      <c r="AR269" s="155" t="s">
        <v>84</v>
      </c>
      <c r="AT269" s="163" t="s">
        <v>71</v>
      </c>
      <c r="AU269" s="163" t="s">
        <v>79</v>
      </c>
      <c r="AY269" s="155" t="s">
        <v>182</v>
      </c>
      <c r="BK269" s="164">
        <f>SUM(BK270:BK274)</f>
        <v>0</v>
      </c>
    </row>
    <row r="270" customHeight="1" ht="21" customFormat="1" s="2">
      <c r="A270" s="33"/>
      <c r="B270" s="167"/>
      <c r="C270" s="168" t="s">
        <v>910</v>
      </c>
      <c r="D270" s="168" t="s">
        <v>185</v>
      </c>
      <c r="E270" s="169" t="s">
        <v>1471</v>
      </c>
      <c r="F270" s="170" t="s">
        <v>1472</v>
      </c>
      <c r="G270" s="171" t="s">
        <v>609</v>
      </c>
      <c r="H270" s="172">
        <v>38.76</v>
      </c>
      <c r="I270" s="173"/>
      <c r="J270" s="172">
        <f>ROUND(I270*H270,3)</f>
        <v>0</v>
      </c>
      <c r="K270" s="174"/>
      <c r="L270" s="34"/>
      <c r="M270" s="175" t="s">
        <v>1</v>
      </c>
      <c r="N270" s="176" t="s">
        <v>38</v>
      </c>
      <c r="O270" s="59"/>
      <c r="P270" s="177">
        <f>O270*H270</f>
        <v>0</v>
      </c>
      <c r="Q270" s="177">
        <v>4.1E-4</v>
      </c>
      <c r="R270" s="177">
        <f>Q270*H270</f>
        <v>1.58916E-2</v>
      </c>
      <c r="S270" s="177">
        <v>0</v>
      </c>
      <c r="T270" s="17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79" t="s">
        <v>468</v>
      </c>
      <c r="AT270" s="179" t="s">
        <v>185</v>
      </c>
      <c r="AU270" s="179" t="s">
        <v>84</v>
      </c>
      <c r="AY270" s="18" t="s">
        <v>182</v>
      </c>
      <c r="BE270" s="180">
        <f>IF(N270="základná",J270,0)</f>
        <v>0</v>
      </c>
      <c r="BF270" s="180">
        <f>IF(N270="znížená",J270,0)</f>
        <v>0</v>
      </c>
      <c r="BG270" s="180">
        <f>IF(N270="zákl. prenesená",J270,0)</f>
        <v>0</v>
      </c>
      <c r="BH270" s="180">
        <f>IF(N270="zníž. prenesená",J270,0)</f>
        <v>0</v>
      </c>
      <c r="BI270" s="180">
        <f>IF(N270="nulová",J270,0)</f>
        <v>0</v>
      </c>
      <c r="BJ270" s="18" t="s">
        <v>84</v>
      </c>
      <c r="BK270" s="181">
        <f>ROUND(I270*H270,3)</f>
        <v>0</v>
      </c>
      <c r="BL270" s="18" t="s">
        <v>468</v>
      </c>
      <c r="BM270" s="179" t="s">
        <v>1473</v>
      </c>
    </row>
    <row r="271" ht="11" customFormat="1" s="13">
      <c r="B271" s="182"/>
      <c r="D271" s="183" t="s">
        <v>191</v>
      </c>
      <c r="E271" s="184" t="s">
        <v>1</v>
      </c>
      <c r="F271" s="185" t="s">
        <v>1474</v>
      </c>
      <c r="H271" s="186">
        <v>38.76</v>
      </c>
      <c r="I271" s="187"/>
      <c r="L271" s="182"/>
      <c r="M271" s="188"/>
      <c r="N271" s="189"/>
      <c r="O271" s="189"/>
      <c r="P271" s="189"/>
      <c r="Q271" s="189"/>
      <c r="R271" s="189"/>
      <c r="S271" s="189"/>
      <c r="T271" s="190"/>
      <c r="AT271" s="184" t="s">
        <v>191</v>
      </c>
      <c r="AU271" s="184" t="s">
        <v>84</v>
      </c>
      <c r="AV271" s="13" t="s">
        <v>84</v>
      </c>
      <c r="AW271" s="13" t="s">
        <v>28</v>
      </c>
      <c r="AX271" s="13" t="s">
        <v>72</v>
      </c>
      <c r="AY271" s="184" t="s">
        <v>182</v>
      </c>
    </row>
    <row r="272" ht="11" customFormat="1" s="14">
      <c r="B272" s="191"/>
      <c r="D272" s="183" t="s">
        <v>191</v>
      </c>
      <c r="E272" s="192" t="s">
        <v>1</v>
      </c>
      <c r="F272" s="193" t="s">
        <v>250</v>
      </c>
      <c r="H272" s="194">
        <v>38.76</v>
      </c>
      <c r="I272" s="195"/>
      <c r="L272" s="191"/>
      <c r="M272" s="196"/>
      <c r="N272" s="197"/>
      <c r="O272" s="197"/>
      <c r="P272" s="197"/>
      <c r="Q272" s="197"/>
      <c r="R272" s="197"/>
      <c r="S272" s="197"/>
      <c r="T272" s="198"/>
      <c r="AT272" s="192" t="s">
        <v>191</v>
      </c>
      <c r="AU272" s="192" t="s">
        <v>84</v>
      </c>
      <c r="AV272" s="14" t="s">
        <v>89</v>
      </c>
      <c r="AW272" s="14" t="s">
        <v>28</v>
      </c>
      <c r="AX272" s="14" t="s">
        <v>72</v>
      </c>
      <c r="AY272" s="192" t="s">
        <v>182</v>
      </c>
    </row>
    <row r="273" ht="11" customFormat="1" s="15">
      <c r="B273" s="199"/>
      <c r="D273" s="183" t="s">
        <v>191</v>
      </c>
      <c r="E273" s="200" t="s">
        <v>1</v>
      </c>
      <c r="F273" s="201" t="s">
        <v>251</v>
      </c>
      <c r="H273" s="202">
        <v>38.76</v>
      </c>
      <c r="I273" s="203"/>
      <c r="L273" s="199"/>
      <c r="M273" s="204"/>
      <c r="N273" s="205"/>
      <c r="O273" s="205"/>
      <c r="P273" s="205"/>
      <c r="Q273" s="205"/>
      <c r="R273" s="205"/>
      <c r="S273" s="205"/>
      <c r="T273" s="206"/>
      <c r="AT273" s="200" t="s">
        <v>191</v>
      </c>
      <c r="AU273" s="200" t="s">
        <v>84</v>
      </c>
      <c r="AV273" s="15" t="s">
        <v>189</v>
      </c>
      <c r="AW273" s="15" t="s">
        <v>28</v>
      </c>
      <c r="AX273" s="15" t="s">
        <v>79</v>
      </c>
      <c r="AY273" s="200" t="s">
        <v>182</v>
      </c>
    </row>
    <row r="274" customHeight="1" ht="21" customFormat="1" s="2">
      <c r="A274" s="33"/>
      <c r="B274" s="167"/>
      <c r="C274" s="217" t="s">
        <v>1025</v>
      </c>
      <c r="D274" s="217" t="s">
        <v>602</v>
      </c>
      <c r="E274" s="218" t="s">
        <v>1475</v>
      </c>
      <c r="F274" s="219" t="s">
        <v>1476</v>
      </c>
      <c r="G274" s="220" t="s">
        <v>327</v>
      </c>
      <c r="H274" s="221">
        <v>6</v>
      </c>
      <c r="I274" s="222"/>
      <c r="J274" s="221">
        <f>ROUND(I274*H274,3)</f>
        <v>0</v>
      </c>
      <c r="K274" s="223"/>
      <c r="L274" s="224"/>
      <c r="M274" s="225" t="s">
        <v>1</v>
      </c>
      <c r="N274" s="226" t="s">
        <v>38</v>
      </c>
      <c r="O274" s="59"/>
      <c r="P274" s="177">
        <f>O274*H274</f>
        <v>0</v>
      </c>
      <c r="Q274" s="177">
        <v>8.438E-2</v>
      </c>
      <c r="R274" s="177">
        <f>Q274*H274</f>
        <v>0.50628</v>
      </c>
      <c r="S274" s="177">
        <v>0</v>
      </c>
      <c r="T274" s="178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79" t="s">
        <v>620</v>
      </c>
      <c r="AT274" s="179" t="s">
        <v>602</v>
      </c>
      <c r="AU274" s="179" t="s">
        <v>84</v>
      </c>
      <c r="AY274" s="18" t="s">
        <v>182</v>
      </c>
      <c r="BE274" s="180">
        <f>IF(N274="základná",J274,0)</f>
        <v>0</v>
      </c>
      <c r="BF274" s="180">
        <f>IF(N274="znížená",J274,0)</f>
        <v>0</v>
      </c>
      <c r="BG274" s="180">
        <f>IF(N274="zákl. prenesená",J274,0)</f>
        <v>0</v>
      </c>
      <c r="BH274" s="180">
        <f>IF(N274="zníž. prenesená",J274,0)</f>
        <v>0</v>
      </c>
      <c r="BI274" s="180">
        <f>IF(N274="nulová",J274,0)</f>
        <v>0</v>
      </c>
      <c r="BJ274" s="18" t="s">
        <v>84</v>
      </c>
      <c r="BK274" s="181">
        <f>ROUND(I274*H274,3)</f>
        <v>0</v>
      </c>
      <c r="BL274" s="18" t="s">
        <v>468</v>
      </c>
      <c r="BM274" s="179" t="s">
        <v>1477</v>
      </c>
    </row>
    <row r="275" customHeight="1" ht="22" customFormat="1" s="12">
      <c r="B275" s="154"/>
      <c r="D275" s="155" t="s">
        <v>71</v>
      </c>
      <c r="E275" s="165" t="s">
        <v>1018</v>
      </c>
      <c r="F275" s="165" t="s">
        <v>1019</v>
      </c>
      <c r="I275" s="157"/>
      <c r="J275" s="166">
        <f>BK275</f>
        <v>0</v>
      </c>
      <c r="L275" s="154"/>
      <c r="M275" s="159"/>
      <c r="N275" s="160"/>
      <c r="O275" s="160"/>
      <c r="P275" s="161">
        <f>SUM(P276:P282)</f>
        <v>0</v>
      </c>
      <c r="Q275" s="160"/>
      <c r="R275" s="161">
        <f>SUM(R276:R282)</f>
        <v>6.3689472</v>
      </c>
      <c r="S275" s="160"/>
      <c r="T275" s="162">
        <f>SUM(T276:T282)</f>
        <v>0</v>
      </c>
      <c r="AR275" s="155" t="s">
        <v>84</v>
      </c>
      <c r="AT275" s="163" t="s">
        <v>71</v>
      </c>
      <c r="AU275" s="163" t="s">
        <v>79</v>
      </c>
      <c r="AY275" s="155" t="s">
        <v>182</v>
      </c>
      <c r="BK275" s="164">
        <f>SUM(BK276:BK282)</f>
        <v>0</v>
      </c>
    </row>
    <row r="276" customHeight="1" ht="21" customFormat="1" s="2">
      <c r="A276" s="33"/>
      <c r="B276" s="167"/>
      <c r="C276" s="168" t="s">
        <v>1031</v>
      </c>
      <c r="D276" s="168" t="s">
        <v>185</v>
      </c>
      <c r="E276" s="169" t="s">
        <v>1043</v>
      </c>
      <c r="F276" s="170" t="s">
        <v>1478</v>
      </c>
      <c r="G276" s="171" t="s">
        <v>305</v>
      </c>
      <c r="H276" s="172">
        <v>231</v>
      </c>
      <c r="I276" s="173"/>
      <c r="J276" s="172">
        <f>ROUND(I276*H276,3)</f>
        <v>0</v>
      </c>
      <c r="K276" s="174"/>
      <c r="L276" s="34"/>
      <c r="M276" s="175" t="s">
        <v>1</v>
      </c>
      <c r="N276" s="176" t="s">
        <v>38</v>
      </c>
      <c r="O276" s="59"/>
      <c r="P276" s="177">
        <f>O276*H276</f>
        <v>0</v>
      </c>
      <c r="Q276" s="177">
        <v>4.05E-3</v>
      </c>
      <c r="R276" s="177">
        <f>Q276*H276</f>
        <v>0.93555</v>
      </c>
      <c r="S276" s="177">
        <v>0</v>
      </c>
      <c r="T276" s="178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79" t="s">
        <v>468</v>
      </c>
      <c r="AT276" s="179" t="s">
        <v>185</v>
      </c>
      <c r="AU276" s="179" t="s">
        <v>84</v>
      </c>
      <c r="AY276" s="18" t="s">
        <v>182</v>
      </c>
      <c r="BE276" s="180">
        <f>IF(N276="základná",J276,0)</f>
        <v>0</v>
      </c>
      <c r="BF276" s="180">
        <f>IF(N276="znížená",J276,0)</f>
        <v>0</v>
      </c>
      <c r="BG276" s="180">
        <f>IF(N276="zákl. prenesená",J276,0)</f>
        <v>0</v>
      </c>
      <c r="BH276" s="180">
        <f>IF(N276="zníž. prenesená",J276,0)</f>
        <v>0</v>
      </c>
      <c r="BI276" s="180">
        <f>IF(N276="nulová",J276,0)</f>
        <v>0</v>
      </c>
      <c r="BJ276" s="18" t="s">
        <v>84</v>
      </c>
      <c r="BK276" s="181">
        <f>ROUND(I276*H276,3)</f>
        <v>0</v>
      </c>
      <c r="BL276" s="18" t="s">
        <v>468</v>
      </c>
      <c r="BM276" s="179" t="s">
        <v>1479</v>
      </c>
    </row>
    <row r="277" ht="11" customFormat="1" s="13">
      <c r="B277" s="182"/>
      <c r="D277" s="183" t="s">
        <v>191</v>
      </c>
      <c r="E277" s="184" t="s">
        <v>1</v>
      </c>
      <c r="F277" s="185" t="s">
        <v>1354</v>
      </c>
      <c r="H277" s="186">
        <v>231</v>
      </c>
      <c r="I277" s="187"/>
      <c r="L277" s="182"/>
      <c r="M277" s="188"/>
      <c r="N277" s="189"/>
      <c r="O277" s="189"/>
      <c r="P277" s="189"/>
      <c r="Q277" s="189"/>
      <c r="R277" s="189"/>
      <c r="S277" s="189"/>
      <c r="T277" s="190"/>
      <c r="AT277" s="184" t="s">
        <v>191</v>
      </c>
      <c r="AU277" s="184" t="s">
        <v>84</v>
      </c>
      <c r="AV277" s="13" t="s">
        <v>84</v>
      </c>
      <c r="AW277" s="13" t="s">
        <v>28</v>
      </c>
      <c r="AX277" s="13" t="s">
        <v>72</v>
      </c>
      <c r="AY277" s="184" t="s">
        <v>182</v>
      </c>
    </row>
    <row r="278" ht="11" customFormat="1" s="14">
      <c r="B278" s="191"/>
      <c r="D278" s="183" t="s">
        <v>191</v>
      </c>
      <c r="E278" s="192" t="s">
        <v>1</v>
      </c>
      <c r="F278" s="193" t="s">
        <v>1480</v>
      </c>
      <c r="H278" s="194">
        <v>231</v>
      </c>
      <c r="I278" s="195"/>
      <c r="L278" s="191"/>
      <c r="M278" s="196"/>
      <c r="N278" s="197"/>
      <c r="O278" s="197"/>
      <c r="P278" s="197"/>
      <c r="Q278" s="197"/>
      <c r="R278" s="197"/>
      <c r="S278" s="197"/>
      <c r="T278" s="198"/>
      <c r="AT278" s="192" t="s">
        <v>191</v>
      </c>
      <c r="AU278" s="192" t="s">
        <v>84</v>
      </c>
      <c r="AV278" s="14" t="s">
        <v>89</v>
      </c>
      <c r="AW278" s="14" t="s">
        <v>28</v>
      </c>
      <c r="AX278" s="14" t="s">
        <v>72</v>
      </c>
      <c r="AY278" s="192" t="s">
        <v>182</v>
      </c>
    </row>
    <row r="279" ht="11" customFormat="1" s="15">
      <c r="B279" s="199"/>
      <c r="D279" s="183" t="s">
        <v>191</v>
      </c>
      <c r="E279" s="200" t="s">
        <v>1</v>
      </c>
      <c r="F279" s="201" t="s">
        <v>251</v>
      </c>
      <c r="H279" s="202">
        <v>231</v>
      </c>
      <c r="I279" s="203"/>
      <c r="L279" s="199"/>
      <c r="M279" s="204"/>
      <c r="N279" s="205"/>
      <c r="O279" s="205"/>
      <c r="P279" s="205"/>
      <c r="Q279" s="205"/>
      <c r="R279" s="205"/>
      <c r="S279" s="205"/>
      <c r="T279" s="206"/>
      <c r="AT279" s="200" t="s">
        <v>191</v>
      </c>
      <c r="AU279" s="200" t="s">
        <v>84</v>
      </c>
      <c r="AV279" s="15" t="s">
        <v>189</v>
      </c>
      <c r="AW279" s="15" t="s">
        <v>28</v>
      </c>
      <c r="AX279" s="15" t="s">
        <v>79</v>
      </c>
      <c r="AY279" s="200" t="s">
        <v>182</v>
      </c>
    </row>
    <row r="280" customHeight="1" ht="21" customFormat="1" s="2">
      <c r="A280" s="33"/>
      <c r="B280" s="167"/>
      <c r="C280" s="217" t="s">
        <v>1037</v>
      </c>
      <c r="D280" s="217" t="s">
        <v>602</v>
      </c>
      <c r="E280" s="218" t="s">
        <v>1048</v>
      </c>
      <c r="F280" s="219" t="s">
        <v>1481</v>
      </c>
      <c r="G280" s="220" t="s">
        <v>305</v>
      </c>
      <c r="H280" s="221">
        <v>235.62</v>
      </c>
      <c r="I280" s="222"/>
      <c r="J280" s="221">
        <f>ROUND(I280*H280,3)</f>
        <v>0</v>
      </c>
      <c r="K280" s="223"/>
      <c r="L280" s="224"/>
      <c r="M280" s="225" t="s">
        <v>1</v>
      </c>
      <c r="N280" s="226" t="s">
        <v>38</v>
      </c>
      <c r="O280" s="59"/>
      <c r="P280" s="177">
        <f>O280*H280</f>
        <v>0</v>
      </c>
      <c r="Q280" s="177">
        <v>2.306E-2</v>
      </c>
      <c r="R280" s="177">
        <f>Q280*H280</f>
        <v>5.4333972</v>
      </c>
      <c r="S280" s="177">
        <v>0</v>
      </c>
      <c r="T280" s="178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79" t="s">
        <v>620</v>
      </c>
      <c r="AT280" s="179" t="s">
        <v>602</v>
      </c>
      <c r="AU280" s="179" t="s">
        <v>84</v>
      </c>
      <c r="AY280" s="18" t="s">
        <v>182</v>
      </c>
      <c r="BE280" s="180">
        <f>IF(N280="základná",J280,0)</f>
        <v>0</v>
      </c>
      <c r="BF280" s="180">
        <f>IF(N280="znížená",J280,0)</f>
        <v>0</v>
      </c>
      <c r="BG280" s="180">
        <f>IF(N280="zákl. prenesená",J280,0)</f>
        <v>0</v>
      </c>
      <c r="BH280" s="180">
        <f>IF(N280="zníž. prenesená",J280,0)</f>
        <v>0</v>
      </c>
      <c r="BI280" s="180">
        <f>IF(N280="nulová",J280,0)</f>
        <v>0</v>
      </c>
      <c r="BJ280" s="18" t="s">
        <v>84</v>
      </c>
      <c r="BK280" s="181">
        <f>ROUND(I280*H280,3)</f>
        <v>0</v>
      </c>
      <c r="BL280" s="18" t="s">
        <v>468</v>
      </c>
      <c r="BM280" s="179" t="s">
        <v>1482</v>
      </c>
    </row>
    <row r="281" ht="11" customFormat="1" s="13">
      <c r="B281" s="182"/>
      <c r="D281" s="183" t="s">
        <v>191</v>
      </c>
      <c r="F281" s="185" t="s">
        <v>1394</v>
      </c>
      <c r="H281" s="186">
        <v>235.62</v>
      </c>
      <c r="I281" s="187"/>
      <c r="L281" s="182"/>
      <c r="M281" s="188"/>
      <c r="N281" s="189"/>
      <c r="O281" s="189"/>
      <c r="P281" s="189"/>
      <c r="Q281" s="189"/>
      <c r="R281" s="189"/>
      <c r="S281" s="189"/>
      <c r="T281" s="190"/>
      <c r="AT281" s="184" t="s">
        <v>191</v>
      </c>
      <c r="AU281" s="184" t="s">
        <v>84</v>
      </c>
      <c r="AV281" s="13" t="s">
        <v>84</v>
      </c>
      <c r="AW281" s="13" t="s">
        <v>3</v>
      </c>
      <c r="AX281" s="13" t="s">
        <v>79</v>
      </c>
      <c r="AY281" s="184" t="s">
        <v>182</v>
      </c>
    </row>
    <row r="282" customHeight="1" ht="21" customFormat="1" s="2">
      <c r="A282" s="33"/>
      <c r="B282" s="167"/>
      <c r="C282" s="168" t="s">
        <v>1042</v>
      </c>
      <c r="D282" s="168" t="s">
        <v>185</v>
      </c>
      <c r="E282" s="169" t="s">
        <v>1483</v>
      </c>
      <c r="F282" s="170" t="s">
        <v>1484</v>
      </c>
      <c r="G282" s="171" t="s">
        <v>438</v>
      </c>
      <c r="H282" s="172">
        <v>6.369</v>
      </c>
      <c r="I282" s="173"/>
      <c r="J282" s="172">
        <f>ROUND(I282*H282,3)</f>
        <v>0</v>
      </c>
      <c r="K282" s="174"/>
      <c r="L282" s="34"/>
      <c r="M282" s="175" t="s">
        <v>1</v>
      </c>
      <c r="N282" s="176" t="s">
        <v>38</v>
      </c>
      <c r="O282" s="59"/>
      <c r="P282" s="177">
        <f>O282*H282</f>
        <v>0</v>
      </c>
      <c r="Q282" s="177">
        <v>0</v>
      </c>
      <c r="R282" s="177">
        <f>Q282*H282</f>
        <v>0</v>
      </c>
      <c r="S282" s="177">
        <v>0</v>
      </c>
      <c r="T282" s="17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9" t="s">
        <v>468</v>
      </c>
      <c r="AT282" s="179" t="s">
        <v>185</v>
      </c>
      <c r="AU282" s="179" t="s">
        <v>84</v>
      </c>
      <c r="AY282" s="18" t="s">
        <v>182</v>
      </c>
      <c r="BE282" s="180">
        <f>IF(N282="základná",J282,0)</f>
        <v>0</v>
      </c>
      <c r="BF282" s="180">
        <f>IF(N282="znížená",J282,0)</f>
        <v>0</v>
      </c>
      <c r="BG282" s="180">
        <f>IF(N282="zákl. prenesená",J282,0)</f>
        <v>0</v>
      </c>
      <c r="BH282" s="180">
        <f>IF(N282="zníž. prenesená",J282,0)</f>
        <v>0</v>
      </c>
      <c r="BI282" s="180">
        <f>IF(N282="nulová",J282,0)</f>
        <v>0</v>
      </c>
      <c r="BJ282" s="18" t="s">
        <v>84</v>
      </c>
      <c r="BK282" s="181">
        <f>ROUND(I282*H282,3)</f>
        <v>0</v>
      </c>
      <c r="BL282" s="18" t="s">
        <v>468</v>
      </c>
      <c r="BM282" s="179" t="s">
        <v>1485</v>
      </c>
    </row>
    <row r="283" customHeight="1" ht="22" customFormat="1" s="12">
      <c r="B283" s="154"/>
      <c r="D283" s="155" t="s">
        <v>71</v>
      </c>
      <c r="E283" s="165" t="s">
        <v>1486</v>
      </c>
      <c r="F283" s="165" t="s">
        <v>1487</v>
      </c>
      <c r="I283" s="157"/>
      <c r="J283" s="166">
        <f>BK283</f>
        <v>0</v>
      </c>
      <c r="L283" s="154"/>
      <c r="M283" s="159"/>
      <c r="N283" s="160"/>
      <c r="O283" s="160"/>
      <c r="P283" s="161">
        <f>SUM(P284:P292)</f>
        <v>0</v>
      </c>
      <c r="Q283" s="160"/>
      <c r="R283" s="161">
        <f>SUM(R284:R292)</f>
        <v>9.500000000000001E-4</v>
      </c>
      <c r="S283" s="160"/>
      <c r="T283" s="162">
        <f>SUM(T284:T292)</f>
        <v>0</v>
      </c>
      <c r="AR283" s="155" t="s">
        <v>84</v>
      </c>
      <c r="AT283" s="163" t="s">
        <v>71</v>
      </c>
      <c r="AU283" s="163" t="s">
        <v>79</v>
      </c>
      <c r="AY283" s="155" t="s">
        <v>182</v>
      </c>
      <c r="BK283" s="164">
        <f>SUM(BK284:BK292)</f>
        <v>0</v>
      </c>
    </row>
    <row r="284" customHeight="1" ht="21" customFormat="1" s="2">
      <c r="A284" s="33"/>
      <c r="B284" s="167"/>
      <c r="C284" s="168" t="s">
        <v>1047</v>
      </c>
      <c r="D284" s="168" t="s">
        <v>185</v>
      </c>
      <c r="E284" s="169" t="s">
        <v>1488</v>
      </c>
      <c r="F284" s="170" t="s">
        <v>1489</v>
      </c>
      <c r="G284" s="171" t="s">
        <v>609</v>
      </c>
      <c r="H284" s="172">
        <v>95</v>
      </c>
      <c r="I284" s="173"/>
      <c r="J284" s="172">
        <f>ROUND(I284*H284,3)</f>
        <v>0</v>
      </c>
      <c r="K284" s="174"/>
      <c r="L284" s="34"/>
      <c r="M284" s="175" t="s">
        <v>1</v>
      </c>
      <c r="N284" s="176" t="s">
        <v>38</v>
      </c>
      <c r="O284" s="59"/>
      <c r="P284" s="177">
        <f>O284*H284</f>
        <v>0</v>
      </c>
      <c r="Q284" s="177">
        <v>1E-5</v>
      </c>
      <c r="R284" s="177">
        <f>Q284*H284</f>
        <v>9.500000000000001E-4</v>
      </c>
      <c r="S284" s="177">
        <v>0</v>
      </c>
      <c r="T284" s="178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79" t="s">
        <v>468</v>
      </c>
      <c r="AT284" s="179" t="s">
        <v>185</v>
      </c>
      <c r="AU284" s="179" t="s">
        <v>84</v>
      </c>
      <c r="AY284" s="18" t="s">
        <v>182</v>
      </c>
      <c r="BE284" s="180">
        <f>IF(N284="základná",J284,0)</f>
        <v>0</v>
      </c>
      <c r="BF284" s="180">
        <f>IF(N284="znížená",J284,0)</f>
        <v>0</v>
      </c>
      <c r="BG284" s="180">
        <f>IF(N284="zákl. prenesená",J284,0)</f>
        <v>0</v>
      </c>
      <c r="BH284" s="180">
        <f>IF(N284="zníž. prenesená",J284,0)</f>
        <v>0</v>
      </c>
      <c r="BI284" s="180">
        <f>IF(N284="nulová",J284,0)</f>
        <v>0</v>
      </c>
      <c r="BJ284" s="18" t="s">
        <v>84</v>
      </c>
      <c r="BK284" s="181">
        <f>ROUND(I284*H284,3)</f>
        <v>0</v>
      </c>
      <c r="BL284" s="18" t="s">
        <v>468</v>
      </c>
      <c r="BM284" s="179" t="s">
        <v>1490</v>
      </c>
    </row>
    <row r="285" ht="11" customFormat="1" s="13">
      <c r="B285" s="182"/>
      <c r="D285" s="183" t="s">
        <v>191</v>
      </c>
      <c r="E285" s="184" t="s">
        <v>1</v>
      </c>
      <c r="F285" s="185" t="s">
        <v>366</v>
      </c>
      <c r="H285" s="186">
        <v>8</v>
      </c>
      <c r="I285" s="187"/>
      <c r="L285" s="182"/>
      <c r="M285" s="188"/>
      <c r="N285" s="189"/>
      <c r="O285" s="189"/>
      <c r="P285" s="189"/>
      <c r="Q285" s="189"/>
      <c r="R285" s="189"/>
      <c r="S285" s="189"/>
      <c r="T285" s="190"/>
      <c r="AT285" s="184" t="s">
        <v>191</v>
      </c>
      <c r="AU285" s="184" t="s">
        <v>84</v>
      </c>
      <c r="AV285" s="13" t="s">
        <v>84</v>
      </c>
      <c r="AW285" s="13" t="s">
        <v>28</v>
      </c>
      <c r="AX285" s="13" t="s">
        <v>72</v>
      </c>
      <c r="AY285" s="184" t="s">
        <v>182</v>
      </c>
    </row>
    <row r="286" ht="11" customFormat="1" s="14">
      <c r="B286" s="191"/>
      <c r="D286" s="183" t="s">
        <v>191</v>
      </c>
      <c r="E286" s="192" t="s">
        <v>1</v>
      </c>
      <c r="F286" s="193" t="s">
        <v>1491</v>
      </c>
      <c r="H286" s="194">
        <v>8</v>
      </c>
      <c r="I286" s="195"/>
      <c r="L286" s="191"/>
      <c r="M286" s="196"/>
      <c r="N286" s="197"/>
      <c r="O286" s="197"/>
      <c r="P286" s="197"/>
      <c r="Q286" s="197"/>
      <c r="R286" s="197"/>
      <c r="S286" s="197"/>
      <c r="T286" s="198"/>
      <c r="AT286" s="192" t="s">
        <v>191</v>
      </c>
      <c r="AU286" s="192" t="s">
        <v>84</v>
      </c>
      <c r="AV286" s="14" t="s">
        <v>89</v>
      </c>
      <c r="AW286" s="14" t="s">
        <v>28</v>
      </c>
      <c r="AX286" s="14" t="s">
        <v>72</v>
      </c>
      <c r="AY286" s="192" t="s">
        <v>182</v>
      </c>
    </row>
    <row r="287" ht="11" customFormat="1" s="13">
      <c r="B287" s="182"/>
      <c r="D287" s="183" t="s">
        <v>191</v>
      </c>
      <c r="E287" s="184" t="s">
        <v>1</v>
      </c>
      <c r="F287" s="185" t="s">
        <v>1492</v>
      </c>
      <c r="H287" s="186">
        <v>87</v>
      </c>
      <c r="I287" s="187"/>
      <c r="L287" s="182"/>
      <c r="M287" s="188"/>
      <c r="N287" s="189"/>
      <c r="O287" s="189"/>
      <c r="P287" s="189"/>
      <c r="Q287" s="189"/>
      <c r="R287" s="189"/>
      <c r="S287" s="189"/>
      <c r="T287" s="190"/>
      <c r="AT287" s="184" t="s">
        <v>191</v>
      </c>
      <c r="AU287" s="184" t="s">
        <v>84</v>
      </c>
      <c r="AV287" s="13" t="s">
        <v>84</v>
      </c>
      <c r="AW287" s="13" t="s">
        <v>28</v>
      </c>
      <c r="AX287" s="13" t="s">
        <v>72</v>
      </c>
      <c r="AY287" s="184" t="s">
        <v>182</v>
      </c>
    </row>
    <row r="288" ht="11" customFormat="1" s="14">
      <c r="B288" s="191"/>
      <c r="D288" s="183" t="s">
        <v>191</v>
      </c>
      <c r="E288" s="192" t="s">
        <v>1</v>
      </c>
      <c r="F288" s="193" t="s">
        <v>1493</v>
      </c>
      <c r="H288" s="194">
        <v>87</v>
      </c>
      <c r="I288" s="195"/>
      <c r="L288" s="191"/>
      <c r="M288" s="196"/>
      <c r="N288" s="197"/>
      <c r="O288" s="197"/>
      <c r="P288" s="197"/>
      <c r="Q288" s="197"/>
      <c r="R288" s="197"/>
      <c r="S288" s="197"/>
      <c r="T288" s="198"/>
      <c r="AT288" s="192" t="s">
        <v>191</v>
      </c>
      <c r="AU288" s="192" t="s">
        <v>84</v>
      </c>
      <c r="AV288" s="14" t="s">
        <v>89</v>
      </c>
      <c r="AW288" s="14" t="s">
        <v>28</v>
      </c>
      <c r="AX288" s="14" t="s">
        <v>72</v>
      </c>
      <c r="AY288" s="192" t="s">
        <v>182</v>
      </c>
    </row>
    <row r="289" ht="11" customFormat="1" s="15">
      <c r="B289" s="199"/>
      <c r="D289" s="183" t="s">
        <v>191</v>
      </c>
      <c r="E289" s="200" t="s">
        <v>1</v>
      </c>
      <c r="F289" s="201" t="s">
        <v>251</v>
      </c>
      <c r="H289" s="202">
        <v>95</v>
      </c>
      <c r="I289" s="203"/>
      <c r="L289" s="199"/>
      <c r="M289" s="204"/>
      <c r="N289" s="205"/>
      <c r="O289" s="205"/>
      <c r="P289" s="205"/>
      <c r="Q289" s="205"/>
      <c r="R289" s="205"/>
      <c r="S289" s="205"/>
      <c r="T289" s="206"/>
      <c r="AT289" s="200" t="s">
        <v>191</v>
      </c>
      <c r="AU289" s="200" t="s">
        <v>84</v>
      </c>
      <c r="AV289" s="15" t="s">
        <v>189</v>
      </c>
      <c r="AW289" s="15" t="s">
        <v>28</v>
      </c>
      <c r="AX289" s="15" t="s">
        <v>79</v>
      </c>
      <c r="AY289" s="200" t="s">
        <v>182</v>
      </c>
    </row>
    <row r="290" customHeight="1" ht="21" customFormat="1" s="2">
      <c r="A290" s="33"/>
      <c r="B290" s="167"/>
      <c r="C290" s="217" t="s">
        <v>1052</v>
      </c>
      <c r="D290" s="217" t="s">
        <v>602</v>
      </c>
      <c r="E290" s="218" t="s">
        <v>1494</v>
      </c>
      <c r="F290" s="219" t="s">
        <v>1495</v>
      </c>
      <c r="G290" s="220" t="s">
        <v>609</v>
      </c>
      <c r="H290" s="221">
        <v>8</v>
      </c>
      <c r="I290" s="222"/>
      <c r="J290" s="221">
        <f>ROUND(I290*H290,3)</f>
        <v>0</v>
      </c>
      <c r="K290" s="223"/>
      <c r="L290" s="224"/>
      <c r="M290" s="225" t="s">
        <v>1</v>
      </c>
      <c r="N290" s="226" t="s">
        <v>38</v>
      </c>
      <c r="O290" s="59"/>
      <c r="P290" s="177">
        <f>O290*H290</f>
        <v>0</v>
      </c>
      <c r="Q290" s="177">
        <v>0</v>
      </c>
      <c r="R290" s="177">
        <f>Q290*H290</f>
        <v>0</v>
      </c>
      <c r="S290" s="177">
        <v>0</v>
      </c>
      <c r="T290" s="17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9" t="s">
        <v>620</v>
      </c>
      <c r="AT290" s="179" t="s">
        <v>602</v>
      </c>
      <c r="AU290" s="179" t="s">
        <v>84</v>
      </c>
      <c r="AY290" s="18" t="s">
        <v>182</v>
      </c>
      <c r="BE290" s="180">
        <f>IF(N290="základná",J290,0)</f>
        <v>0</v>
      </c>
      <c r="BF290" s="180">
        <f>IF(N290="znížená",J290,0)</f>
        <v>0</v>
      </c>
      <c r="BG290" s="180">
        <f>IF(N290="zákl. prenesená",J290,0)</f>
        <v>0</v>
      </c>
      <c r="BH290" s="180">
        <f>IF(N290="zníž. prenesená",J290,0)</f>
        <v>0</v>
      </c>
      <c r="BI290" s="180">
        <f>IF(N290="nulová",J290,0)</f>
        <v>0</v>
      </c>
      <c r="BJ290" s="18" t="s">
        <v>84</v>
      </c>
      <c r="BK290" s="181">
        <f>ROUND(I290*H290,3)</f>
        <v>0</v>
      </c>
      <c r="BL290" s="18" t="s">
        <v>468</v>
      </c>
      <c r="BM290" s="179" t="s">
        <v>1496</v>
      </c>
    </row>
    <row r="291" customHeight="1" ht="21" customFormat="1" s="2">
      <c r="A291" s="33"/>
      <c r="B291" s="167"/>
      <c r="C291" s="217" t="s">
        <v>1056</v>
      </c>
      <c r="D291" s="217" t="s">
        <v>602</v>
      </c>
      <c r="E291" s="218" t="s">
        <v>1497</v>
      </c>
      <c r="F291" s="219" t="s">
        <v>1495</v>
      </c>
      <c r="G291" s="220" t="s">
        <v>609</v>
      </c>
      <c r="H291" s="221">
        <v>87</v>
      </c>
      <c r="I291" s="222"/>
      <c r="J291" s="221">
        <f>ROUND(I291*H291,3)</f>
        <v>0</v>
      </c>
      <c r="K291" s="223"/>
      <c r="L291" s="224"/>
      <c r="M291" s="225" t="s">
        <v>1</v>
      </c>
      <c r="N291" s="226" t="s">
        <v>38</v>
      </c>
      <c r="O291" s="59"/>
      <c r="P291" s="177">
        <f>O291*H291</f>
        <v>0</v>
      </c>
      <c r="Q291" s="177">
        <v>0</v>
      </c>
      <c r="R291" s="177">
        <f>Q291*H291</f>
        <v>0</v>
      </c>
      <c r="S291" s="177">
        <v>0</v>
      </c>
      <c r="T291" s="17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79" t="s">
        <v>620</v>
      </c>
      <c r="AT291" s="179" t="s">
        <v>602</v>
      </c>
      <c r="AU291" s="179" t="s">
        <v>84</v>
      </c>
      <c r="AY291" s="18" t="s">
        <v>182</v>
      </c>
      <c r="BE291" s="180">
        <f>IF(N291="základná",J291,0)</f>
        <v>0</v>
      </c>
      <c r="BF291" s="180">
        <f>IF(N291="znížená",J291,0)</f>
        <v>0</v>
      </c>
      <c r="BG291" s="180">
        <f>IF(N291="zákl. prenesená",J291,0)</f>
        <v>0</v>
      </c>
      <c r="BH291" s="180">
        <f>IF(N291="zníž. prenesená",J291,0)</f>
        <v>0</v>
      </c>
      <c r="BI291" s="180">
        <f>IF(N291="nulová",J291,0)</f>
        <v>0</v>
      </c>
      <c r="BJ291" s="18" t="s">
        <v>84</v>
      </c>
      <c r="BK291" s="181">
        <f>ROUND(I291*H291,3)</f>
        <v>0</v>
      </c>
      <c r="BL291" s="18" t="s">
        <v>468</v>
      </c>
      <c r="BM291" s="179" t="s">
        <v>1498</v>
      </c>
    </row>
    <row r="292" customHeight="1" ht="21" customFormat="1" s="2">
      <c r="A292" s="33"/>
      <c r="B292" s="167"/>
      <c r="C292" s="168" t="s">
        <v>1060</v>
      </c>
      <c r="D292" s="168" t="s">
        <v>185</v>
      </c>
      <c r="E292" s="169" t="s">
        <v>1499</v>
      </c>
      <c r="F292" s="170" t="s">
        <v>1500</v>
      </c>
      <c r="G292" s="171" t="s">
        <v>438</v>
      </c>
      <c r="H292" s="172">
        <v>1E-3</v>
      </c>
      <c r="I292" s="173"/>
      <c r="J292" s="172">
        <f>ROUND(I292*H292,3)</f>
        <v>0</v>
      </c>
      <c r="K292" s="174"/>
      <c r="L292" s="34"/>
      <c r="M292" s="175" t="s">
        <v>1</v>
      </c>
      <c r="N292" s="176" t="s">
        <v>38</v>
      </c>
      <c r="O292" s="59"/>
      <c r="P292" s="177">
        <f>O292*H292</f>
        <v>0</v>
      </c>
      <c r="Q292" s="177">
        <v>0</v>
      </c>
      <c r="R292" s="177">
        <f>Q292*H292</f>
        <v>0</v>
      </c>
      <c r="S292" s="177">
        <v>0</v>
      </c>
      <c r="T292" s="178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79" t="s">
        <v>468</v>
      </c>
      <c r="AT292" s="179" t="s">
        <v>185</v>
      </c>
      <c r="AU292" s="179" t="s">
        <v>84</v>
      </c>
      <c r="AY292" s="18" t="s">
        <v>182</v>
      </c>
      <c r="BE292" s="180">
        <f>IF(N292="základná",J292,0)</f>
        <v>0</v>
      </c>
      <c r="BF292" s="180">
        <f>IF(N292="znížená",J292,0)</f>
        <v>0</v>
      </c>
      <c r="BG292" s="180">
        <f>IF(N292="zákl. prenesená",J292,0)</f>
        <v>0</v>
      </c>
      <c r="BH292" s="180">
        <f>IF(N292="zníž. prenesená",J292,0)</f>
        <v>0</v>
      </c>
      <c r="BI292" s="180">
        <f>IF(N292="nulová",J292,0)</f>
        <v>0</v>
      </c>
      <c r="BJ292" s="18" t="s">
        <v>84</v>
      </c>
      <c r="BK292" s="181">
        <f>ROUND(I292*H292,3)</f>
        <v>0</v>
      </c>
      <c r="BL292" s="18" t="s">
        <v>468</v>
      </c>
      <c r="BM292" s="179" t="s">
        <v>1501</v>
      </c>
    </row>
    <row r="293" customHeight="1" ht="22" customFormat="1" s="12">
      <c r="B293" s="154"/>
      <c r="D293" s="155" t="s">
        <v>71</v>
      </c>
      <c r="E293" s="165" t="s">
        <v>1082</v>
      </c>
      <c r="F293" s="165" t="s">
        <v>1083</v>
      </c>
      <c r="I293" s="157"/>
      <c r="J293" s="166">
        <f>BK293</f>
        <v>0</v>
      </c>
      <c r="L293" s="154"/>
      <c r="M293" s="159"/>
      <c r="N293" s="160"/>
      <c r="O293" s="160"/>
      <c r="P293" s="161">
        <f>SUM(P294:P312)</f>
        <v>0</v>
      </c>
      <c r="Q293" s="160"/>
      <c r="R293" s="161">
        <f>SUM(R294:R312)</f>
        <v>16.6802442</v>
      </c>
      <c r="S293" s="160"/>
      <c r="T293" s="162">
        <f>SUM(T294:T312)</f>
        <v>0</v>
      </c>
      <c r="AR293" s="155" t="s">
        <v>84</v>
      </c>
      <c r="AT293" s="163" t="s">
        <v>71</v>
      </c>
      <c r="AU293" s="163" t="s">
        <v>79</v>
      </c>
      <c r="AY293" s="155" t="s">
        <v>182</v>
      </c>
      <c r="BK293" s="164">
        <f>SUM(BK294:BK312)</f>
        <v>0</v>
      </c>
    </row>
    <row r="294" customHeight="1" ht="33" customFormat="1" s="2">
      <c r="A294" s="33"/>
      <c r="B294" s="167"/>
      <c r="C294" s="168" t="s">
        <v>1067</v>
      </c>
      <c r="D294" s="168" t="s">
        <v>185</v>
      </c>
      <c r="E294" s="169" t="s">
        <v>1138</v>
      </c>
      <c r="F294" s="170" t="s">
        <v>1502</v>
      </c>
      <c r="G294" s="171" t="s">
        <v>305</v>
      </c>
      <c r="H294" s="172">
        <v>667.8</v>
      </c>
      <c r="I294" s="173"/>
      <c r="J294" s="172">
        <f>ROUND(I294*H294,3)</f>
        <v>0</v>
      </c>
      <c r="K294" s="174"/>
      <c r="L294" s="34"/>
      <c r="M294" s="175" t="s">
        <v>1</v>
      </c>
      <c r="N294" s="176" t="s">
        <v>38</v>
      </c>
      <c r="O294" s="59"/>
      <c r="P294" s="177">
        <f>O294*H294</f>
        <v>0</v>
      </c>
      <c r="Q294" s="177">
        <v>3.45E-3</v>
      </c>
      <c r="R294" s="177">
        <f>Q294*H294</f>
        <v>2.3039099999999997</v>
      </c>
      <c r="S294" s="177">
        <v>0</v>
      </c>
      <c r="T294" s="178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79" t="s">
        <v>468</v>
      </c>
      <c r="AT294" s="179" t="s">
        <v>185</v>
      </c>
      <c r="AU294" s="179" t="s">
        <v>84</v>
      </c>
      <c r="AY294" s="18" t="s">
        <v>182</v>
      </c>
      <c r="BE294" s="180">
        <f>IF(N294="základná",J294,0)</f>
        <v>0</v>
      </c>
      <c r="BF294" s="180">
        <f>IF(N294="znížená",J294,0)</f>
        <v>0</v>
      </c>
      <c r="BG294" s="180">
        <f>IF(N294="zákl. prenesená",J294,0)</f>
        <v>0</v>
      </c>
      <c r="BH294" s="180">
        <f>IF(N294="zníž. prenesená",J294,0)</f>
        <v>0</v>
      </c>
      <c r="BI294" s="180">
        <f>IF(N294="nulová",J294,0)</f>
        <v>0</v>
      </c>
      <c r="BJ294" s="18" t="s">
        <v>84</v>
      </c>
      <c r="BK294" s="181">
        <f>ROUND(I294*H294,3)</f>
        <v>0</v>
      </c>
      <c r="BL294" s="18" t="s">
        <v>468</v>
      </c>
      <c r="BM294" s="179" t="s">
        <v>1503</v>
      </c>
    </row>
    <row r="295" ht="11" customFormat="1" s="13">
      <c r="B295" s="182"/>
      <c r="D295" s="183" t="s">
        <v>191</v>
      </c>
      <c r="E295" s="184" t="s">
        <v>1</v>
      </c>
      <c r="F295" s="185" t="s">
        <v>1347</v>
      </c>
      <c r="H295" s="186">
        <v>420</v>
      </c>
      <c r="I295" s="187"/>
      <c r="L295" s="182"/>
      <c r="M295" s="188"/>
      <c r="N295" s="189"/>
      <c r="O295" s="189"/>
      <c r="P295" s="189"/>
      <c r="Q295" s="189"/>
      <c r="R295" s="189"/>
      <c r="S295" s="189"/>
      <c r="T295" s="190"/>
      <c r="AT295" s="184" t="s">
        <v>191</v>
      </c>
      <c r="AU295" s="184" t="s">
        <v>84</v>
      </c>
      <c r="AV295" s="13" t="s">
        <v>84</v>
      </c>
      <c r="AW295" s="13" t="s">
        <v>28</v>
      </c>
      <c r="AX295" s="13" t="s">
        <v>72</v>
      </c>
      <c r="AY295" s="184" t="s">
        <v>182</v>
      </c>
    </row>
    <row r="296" ht="11" customFormat="1" s="14">
      <c r="B296" s="191"/>
      <c r="D296" s="183" t="s">
        <v>191</v>
      </c>
      <c r="E296" s="192" t="s">
        <v>1</v>
      </c>
      <c r="F296" s="193" t="s">
        <v>1348</v>
      </c>
      <c r="H296" s="194">
        <v>420</v>
      </c>
      <c r="I296" s="195"/>
      <c r="L296" s="191"/>
      <c r="M296" s="196"/>
      <c r="N296" s="197"/>
      <c r="O296" s="197"/>
      <c r="P296" s="197"/>
      <c r="Q296" s="197"/>
      <c r="R296" s="197"/>
      <c r="S296" s="197"/>
      <c r="T296" s="198"/>
      <c r="AT296" s="192" t="s">
        <v>191</v>
      </c>
      <c r="AU296" s="192" t="s">
        <v>84</v>
      </c>
      <c r="AV296" s="14" t="s">
        <v>89</v>
      </c>
      <c r="AW296" s="14" t="s">
        <v>28</v>
      </c>
      <c r="AX296" s="14" t="s">
        <v>72</v>
      </c>
      <c r="AY296" s="192" t="s">
        <v>182</v>
      </c>
    </row>
    <row r="297" ht="11" customFormat="1" s="13">
      <c r="B297" s="182"/>
      <c r="D297" s="183" t="s">
        <v>191</v>
      </c>
      <c r="E297" s="184" t="s">
        <v>1</v>
      </c>
      <c r="F297" s="185" t="s">
        <v>1349</v>
      </c>
      <c r="H297" s="186">
        <v>247.8</v>
      </c>
      <c r="I297" s="187"/>
      <c r="L297" s="182"/>
      <c r="M297" s="188"/>
      <c r="N297" s="189"/>
      <c r="O297" s="189"/>
      <c r="P297" s="189"/>
      <c r="Q297" s="189"/>
      <c r="R297" s="189"/>
      <c r="S297" s="189"/>
      <c r="T297" s="190"/>
      <c r="AT297" s="184" t="s">
        <v>191</v>
      </c>
      <c r="AU297" s="184" t="s">
        <v>84</v>
      </c>
      <c r="AV297" s="13" t="s">
        <v>84</v>
      </c>
      <c r="AW297" s="13" t="s">
        <v>28</v>
      </c>
      <c r="AX297" s="13" t="s">
        <v>72</v>
      </c>
      <c r="AY297" s="184" t="s">
        <v>182</v>
      </c>
    </row>
    <row r="298" ht="11" customFormat="1" s="14">
      <c r="B298" s="191"/>
      <c r="D298" s="183" t="s">
        <v>191</v>
      </c>
      <c r="E298" s="192" t="s">
        <v>1</v>
      </c>
      <c r="F298" s="193" t="s">
        <v>1350</v>
      </c>
      <c r="H298" s="194">
        <v>247.8</v>
      </c>
      <c r="I298" s="195"/>
      <c r="L298" s="191"/>
      <c r="M298" s="196"/>
      <c r="N298" s="197"/>
      <c r="O298" s="197"/>
      <c r="P298" s="197"/>
      <c r="Q298" s="197"/>
      <c r="R298" s="197"/>
      <c r="S298" s="197"/>
      <c r="T298" s="198"/>
      <c r="AT298" s="192" t="s">
        <v>191</v>
      </c>
      <c r="AU298" s="192" t="s">
        <v>84</v>
      </c>
      <c r="AV298" s="14" t="s">
        <v>89</v>
      </c>
      <c r="AW298" s="14" t="s">
        <v>28</v>
      </c>
      <c r="AX298" s="14" t="s">
        <v>72</v>
      </c>
      <c r="AY298" s="192" t="s">
        <v>182</v>
      </c>
    </row>
    <row r="299" ht="11" customFormat="1" s="15">
      <c r="B299" s="199"/>
      <c r="D299" s="183" t="s">
        <v>191</v>
      </c>
      <c r="E299" s="200" t="s">
        <v>1</v>
      </c>
      <c r="F299" s="201" t="s">
        <v>251</v>
      </c>
      <c r="H299" s="202">
        <v>667.8</v>
      </c>
      <c r="I299" s="203"/>
      <c r="L299" s="199"/>
      <c r="M299" s="204"/>
      <c r="N299" s="205"/>
      <c r="O299" s="205"/>
      <c r="P299" s="205"/>
      <c r="Q299" s="205"/>
      <c r="R299" s="205"/>
      <c r="S299" s="205"/>
      <c r="T299" s="206"/>
      <c r="AT299" s="200" t="s">
        <v>191</v>
      </c>
      <c r="AU299" s="200" t="s">
        <v>84</v>
      </c>
      <c r="AV299" s="15" t="s">
        <v>189</v>
      </c>
      <c r="AW299" s="15" t="s">
        <v>28</v>
      </c>
      <c r="AX299" s="15" t="s">
        <v>79</v>
      </c>
      <c r="AY299" s="200" t="s">
        <v>182</v>
      </c>
    </row>
    <row r="300" customHeight="1" ht="21" customFormat="1" s="2">
      <c r="A300" s="33"/>
      <c r="B300" s="167"/>
      <c r="C300" s="217" t="s">
        <v>1073</v>
      </c>
      <c r="D300" s="217" t="s">
        <v>602</v>
      </c>
      <c r="E300" s="218" t="s">
        <v>1146</v>
      </c>
      <c r="F300" s="219" t="s">
        <v>1504</v>
      </c>
      <c r="G300" s="220" t="s">
        <v>305</v>
      </c>
      <c r="H300" s="221">
        <v>681.156</v>
      </c>
      <c r="I300" s="222"/>
      <c r="J300" s="221">
        <f>ROUND(I300*H300,3)</f>
        <v>0</v>
      </c>
      <c r="K300" s="223"/>
      <c r="L300" s="224"/>
      <c r="M300" s="225" t="s">
        <v>1</v>
      </c>
      <c r="N300" s="226" t="s">
        <v>38</v>
      </c>
      <c r="O300" s="59"/>
      <c r="P300" s="177">
        <f>O300*H300</f>
        <v>0</v>
      </c>
      <c r="Q300" s="177">
        <v>2.1E-2</v>
      </c>
      <c r="R300" s="177">
        <f>Q300*H300</f>
        <v>14.304276</v>
      </c>
      <c r="S300" s="177">
        <v>0</v>
      </c>
      <c r="T300" s="178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9" t="s">
        <v>620</v>
      </c>
      <c r="AT300" s="179" t="s">
        <v>602</v>
      </c>
      <c r="AU300" s="179" t="s">
        <v>84</v>
      </c>
      <c r="AY300" s="18" t="s">
        <v>182</v>
      </c>
      <c r="BE300" s="180">
        <f>IF(N300="základná",J300,0)</f>
        <v>0</v>
      </c>
      <c r="BF300" s="180">
        <f>IF(N300="znížená",J300,0)</f>
        <v>0</v>
      </c>
      <c r="BG300" s="180">
        <f>IF(N300="zákl. prenesená",J300,0)</f>
        <v>0</v>
      </c>
      <c r="BH300" s="180">
        <f>IF(N300="zníž. prenesená",J300,0)</f>
        <v>0</v>
      </c>
      <c r="BI300" s="180">
        <f>IF(N300="nulová",J300,0)</f>
        <v>0</v>
      </c>
      <c r="BJ300" s="18" t="s">
        <v>84</v>
      </c>
      <c r="BK300" s="181">
        <f>ROUND(I300*H300,3)</f>
        <v>0</v>
      </c>
      <c r="BL300" s="18" t="s">
        <v>468</v>
      </c>
      <c r="BM300" s="179" t="s">
        <v>1505</v>
      </c>
    </row>
    <row r="301" ht="11" customFormat="1" s="13">
      <c r="B301" s="182"/>
      <c r="D301" s="183" t="s">
        <v>191</v>
      </c>
      <c r="E301" s="184" t="s">
        <v>1</v>
      </c>
      <c r="F301" s="185" t="s">
        <v>1347</v>
      </c>
      <c r="H301" s="186">
        <v>420</v>
      </c>
      <c r="I301" s="187"/>
      <c r="L301" s="182"/>
      <c r="M301" s="188"/>
      <c r="N301" s="189"/>
      <c r="O301" s="189"/>
      <c r="P301" s="189"/>
      <c r="Q301" s="189"/>
      <c r="R301" s="189"/>
      <c r="S301" s="189"/>
      <c r="T301" s="190"/>
      <c r="AT301" s="184" t="s">
        <v>191</v>
      </c>
      <c r="AU301" s="184" t="s">
        <v>84</v>
      </c>
      <c r="AV301" s="13" t="s">
        <v>84</v>
      </c>
      <c r="AW301" s="13" t="s">
        <v>28</v>
      </c>
      <c r="AX301" s="13" t="s">
        <v>72</v>
      </c>
      <c r="AY301" s="184" t="s">
        <v>182</v>
      </c>
    </row>
    <row r="302" ht="11" customFormat="1" s="14">
      <c r="B302" s="191"/>
      <c r="D302" s="183" t="s">
        <v>191</v>
      </c>
      <c r="E302" s="192" t="s">
        <v>1</v>
      </c>
      <c r="F302" s="193" t="s">
        <v>1348</v>
      </c>
      <c r="H302" s="194">
        <v>420</v>
      </c>
      <c r="I302" s="195"/>
      <c r="L302" s="191"/>
      <c r="M302" s="196"/>
      <c r="N302" s="197"/>
      <c r="O302" s="197"/>
      <c r="P302" s="197"/>
      <c r="Q302" s="197"/>
      <c r="R302" s="197"/>
      <c r="S302" s="197"/>
      <c r="T302" s="198"/>
      <c r="AT302" s="192" t="s">
        <v>191</v>
      </c>
      <c r="AU302" s="192" t="s">
        <v>84</v>
      </c>
      <c r="AV302" s="14" t="s">
        <v>89</v>
      </c>
      <c r="AW302" s="14" t="s">
        <v>28</v>
      </c>
      <c r="AX302" s="14" t="s">
        <v>72</v>
      </c>
      <c r="AY302" s="192" t="s">
        <v>182</v>
      </c>
    </row>
    <row r="303" ht="11" customFormat="1" s="13">
      <c r="B303" s="182"/>
      <c r="D303" s="183" t="s">
        <v>191</v>
      </c>
      <c r="E303" s="184" t="s">
        <v>1</v>
      </c>
      <c r="F303" s="185" t="s">
        <v>1349</v>
      </c>
      <c r="H303" s="186">
        <v>247.8</v>
      </c>
      <c r="I303" s="187"/>
      <c r="L303" s="182"/>
      <c r="M303" s="188"/>
      <c r="N303" s="189"/>
      <c r="O303" s="189"/>
      <c r="P303" s="189"/>
      <c r="Q303" s="189"/>
      <c r="R303" s="189"/>
      <c r="S303" s="189"/>
      <c r="T303" s="190"/>
      <c r="AT303" s="184" t="s">
        <v>191</v>
      </c>
      <c r="AU303" s="184" t="s">
        <v>84</v>
      </c>
      <c r="AV303" s="13" t="s">
        <v>84</v>
      </c>
      <c r="AW303" s="13" t="s">
        <v>28</v>
      </c>
      <c r="AX303" s="13" t="s">
        <v>72</v>
      </c>
      <c r="AY303" s="184" t="s">
        <v>182</v>
      </c>
    </row>
    <row r="304" ht="11" customFormat="1" s="14">
      <c r="B304" s="191"/>
      <c r="D304" s="183" t="s">
        <v>191</v>
      </c>
      <c r="E304" s="192" t="s">
        <v>1</v>
      </c>
      <c r="F304" s="193" t="s">
        <v>1350</v>
      </c>
      <c r="H304" s="194">
        <v>247.8</v>
      </c>
      <c r="I304" s="195"/>
      <c r="L304" s="191"/>
      <c r="M304" s="196"/>
      <c r="N304" s="197"/>
      <c r="O304" s="197"/>
      <c r="P304" s="197"/>
      <c r="Q304" s="197"/>
      <c r="R304" s="197"/>
      <c r="S304" s="197"/>
      <c r="T304" s="198"/>
      <c r="AT304" s="192" t="s">
        <v>191</v>
      </c>
      <c r="AU304" s="192" t="s">
        <v>84</v>
      </c>
      <c r="AV304" s="14" t="s">
        <v>89</v>
      </c>
      <c r="AW304" s="14" t="s">
        <v>28</v>
      </c>
      <c r="AX304" s="14" t="s">
        <v>72</v>
      </c>
      <c r="AY304" s="192" t="s">
        <v>182</v>
      </c>
    </row>
    <row r="305" ht="11" customFormat="1" s="15">
      <c r="B305" s="199"/>
      <c r="D305" s="183" t="s">
        <v>191</v>
      </c>
      <c r="E305" s="200" t="s">
        <v>1</v>
      </c>
      <c r="F305" s="201" t="s">
        <v>251</v>
      </c>
      <c r="H305" s="202">
        <v>667.8</v>
      </c>
      <c r="I305" s="203"/>
      <c r="L305" s="199"/>
      <c r="M305" s="204"/>
      <c r="N305" s="205"/>
      <c r="O305" s="205"/>
      <c r="P305" s="205"/>
      <c r="Q305" s="205"/>
      <c r="R305" s="205"/>
      <c r="S305" s="205"/>
      <c r="T305" s="206"/>
      <c r="AT305" s="200" t="s">
        <v>191</v>
      </c>
      <c r="AU305" s="200" t="s">
        <v>84</v>
      </c>
      <c r="AV305" s="15" t="s">
        <v>189</v>
      </c>
      <c r="AW305" s="15" t="s">
        <v>28</v>
      </c>
      <c r="AX305" s="15" t="s">
        <v>79</v>
      </c>
      <c r="AY305" s="200" t="s">
        <v>182</v>
      </c>
    </row>
    <row r="306" ht="11" customFormat="1" s="13">
      <c r="B306" s="182"/>
      <c r="D306" s="183" t="s">
        <v>191</v>
      </c>
      <c r="F306" s="185" t="s">
        <v>1506</v>
      </c>
      <c r="H306" s="186">
        <v>681.156</v>
      </c>
      <c r="I306" s="187"/>
      <c r="L306" s="182"/>
      <c r="M306" s="188"/>
      <c r="N306" s="189"/>
      <c r="O306" s="189"/>
      <c r="P306" s="189"/>
      <c r="Q306" s="189"/>
      <c r="R306" s="189"/>
      <c r="S306" s="189"/>
      <c r="T306" s="190"/>
      <c r="AT306" s="184" t="s">
        <v>191</v>
      </c>
      <c r="AU306" s="184" t="s">
        <v>84</v>
      </c>
      <c r="AV306" s="13" t="s">
        <v>84</v>
      </c>
      <c r="AW306" s="13" t="s">
        <v>3</v>
      </c>
      <c r="AX306" s="13" t="s">
        <v>79</v>
      </c>
      <c r="AY306" s="184" t="s">
        <v>182</v>
      </c>
    </row>
    <row r="307" customHeight="1" ht="16" customFormat="1" s="2">
      <c r="A307" s="33"/>
      <c r="B307" s="167"/>
      <c r="C307" s="168" t="s">
        <v>1078</v>
      </c>
      <c r="D307" s="168" t="s">
        <v>185</v>
      </c>
      <c r="E307" s="169" t="s">
        <v>1151</v>
      </c>
      <c r="F307" s="170" t="s">
        <v>1152</v>
      </c>
      <c r="G307" s="171" t="s">
        <v>305</v>
      </c>
      <c r="H307" s="172">
        <v>20.196</v>
      </c>
      <c r="I307" s="173"/>
      <c r="J307" s="172">
        <f>ROUND(I307*H307,3)</f>
        <v>0</v>
      </c>
      <c r="K307" s="174"/>
      <c r="L307" s="34"/>
      <c r="M307" s="175" t="s">
        <v>1</v>
      </c>
      <c r="N307" s="176" t="s">
        <v>38</v>
      </c>
      <c r="O307" s="59"/>
      <c r="P307" s="177">
        <f>O307*H307</f>
        <v>0</v>
      </c>
      <c r="Q307" s="177">
        <v>2.95E-3</v>
      </c>
      <c r="R307" s="177">
        <f>Q307*H307</f>
        <v>5.9578200000000005E-2</v>
      </c>
      <c r="S307" s="177">
        <v>0</v>
      </c>
      <c r="T307" s="178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79" t="s">
        <v>468</v>
      </c>
      <c r="AT307" s="179" t="s">
        <v>185</v>
      </c>
      <c r="AU307" s="179" t="s">
        <v>84</v>
      </c>
      <c r="AY307" s="18" t="s">
        <v>182</v>
      </c>
      <c r="BE307" s="180">
        <f>IF(N307="základná",J307,0)</f>
        <v>0</v>
      </c>
      <c r="BF307" s="180">
        <f>IF(N307="znížená",J307,0)</f>
        <v>0</v>
      </c>
      <c r="BG307" s="180">
        <f>IF(N307="zákl. prenesená",J307,0)</f>
        <v>0</v>
      </c>
      <c r="BH307" s="180">
        <f>IF(N307="zníž. prenesená",J307,0)</f>
        <v>0</v>
      </c>
      <c r="BI307" s="180">
        <f>IF(N307="nulová",J307,0)</f>
        <v>0</v>
      </c>
      <c r="BJ307" s="18" t="s">
        <v>84</v>
      </c>
      <c r="BK307" s="181">
        <f>ROUND(I307*H307,3)</f>
        <v>0</v>
      </c>
      <c r="BL307" s="18" t="s">
        <v>468</v>
      </c>
      <c r="BM307" s="179" t="s">
        <v>1507</v>
      </c>
    </row>
    <row r="308" ht="11" customFormat="1" s="13">
      <c r="B308" s="182"/>
      <c r="D308" s="183" t="s">
        <v>191</v>
      </c>
      <c r="E308" s="184" t="s">
        <v>1</v>
      </c>
      <c r="F308" s="185" t="s">
        <v>1508</v>
      </c>
      <c r="H308" s="186">
        <v>20.196</v>
      </c>
      <c r="I308" s="187"/>
      <c r="L308" s="182"/>
      <c r="M308" s="188"/>
      <c r="N308" s="189"/>
      <c r="O308" s="189"/>
      <c r="P308" s="189"/>
      <c r="Q308" s="189"/>
      <c r="R308" s="189"/>
      <c r="S308" s="189"/>
      <c r="T308" s="190"/>
      <c r="AT308" s="184" t="s">
        <v>191</v>
      </c>
      <c r="AU308" s="184" t="s">
        <v>84</v>
      </c>
      <c r="AV308" s="13" t="s">
        <v>84</v>
      </c>
      <c r="AW308" s="13" t="s">
        <v>28</v>
      </c>
      <c r="AX308" s="13" t="s">
        <v>72</v>
      </c>
      <c r="AY308" s="184" t="s">
        <v>182</v>
      </c>
    </row>
    <row r="309" ht="11" customFormat="1" s="14">
      <c r="B309" s="191"/>
      <c r="D309" s="183" t="s">
        <v>191</v>
      </c>
      <c r="E309" s="192" t="s">
        <v>1</v>
      </c>
      <c r="F309" s="193" t="s">
        <v>250</v>
      </c>
      <c r="H309" s="194">
        <v>20.196</v>
      </c>
      <c r="I309" s="195"/>
      <c r="L309" s="191"/>
      <c r="M309" s="196"/>
      <c r="N309" s="197"/>
      <c r="O309" s="197"/>
      <c r="P309" s="197"/>
      <c r="Q309" s="197"/>
      <c r="R309" s="197"/>
      <c r="S309" s="197"/>
      <c r="T309" s="198"/>
      <c r="AT309" s="192" t="s">
        <v>191</v>
      </c>
      <c r="AU309" s="192" t="s">
        <v>84</v>
      </c>
      <c r="AV309" s="14" t="s">
        <v>89</v>
      </c>
      <c r="AW309" s="14" t="s">
        <v>28</v>
      </c>
      <c r="AX309" s="14" t="s">
        <v>72</v>
      </c>
      <c r="AY309" s="192" t="s">
        <v>182</v>
      </c>
    </row>
    <row r="310" ht="11" customFormat="1" s="15">
      <c r="B310" s="199"/>
      <c r="D310" s="183" t="s">
        <v>191</v>
      </c>
      <c r="E310" s="200" t="s">
        <v>1</v>
      </c>
      <c r="F310" s="201" t="s">
        <v>251</v>
      </c>
      <c r="H310" s="202">
        <v>20.196</v>
      </c>
      <c r="I310" s="203"/>
      <c r="L310" s="199"/>
      <c r="M310" s="204"/>
      <c r="N310" s="205"/>
      <c r="O310" s="205"/>
      <c r="P310" s="205"/>
      <c r="Q310" s="205"/>
      <c r="R310" s="205"/>
      <c r="S310" s="205"/>
      <c r="T310" s="206"/>
      <c r="AT310" s="200" t="s">
        <v>191</v>
      </c>
      <c r="AU310" s="200" t="s">
        <v>84</v>
      </c>
      <c r="AV310" s="15" t="s">
        <v>189</v>
      </c>
      <c r="AW310" s="15" t="s">
        <v>28</v>
      </c>
      <c r="AX310" s="15" t="s">
        <v>79</v>
      </c>
      <c r="AY310" s="200" t="s">
        <v>182</v>
      </c>
    </row>
    <row r="311" customHeight="1" ht="21" customFormat="1" s="2">
      <c r="A311" s="33"/>
      <c r="B311" s="167"/>
      <c r="C311" s="217" t="s">
        <v>1084</v>
      </c>
      <c r="D311" s="217" t="s">
        <v>602</v>
      </c>
      <c r="E311" s="218" t="s">
        <v>1156</v>
      </c>
      <c r="F311" s="219" t="s">
        <v>1509</v>
      </c>
      <c r="G311" s="220" t="s">
        <v>327</v>
      </c>
      <c r="H311" s="221">
        <v>6</v>
      </c>
      <c r="I311" s="222"/>
      <c r="J311" s="221">
        <f>ROUND(I311*H311,3)</f>
        <v>0</v>
      </c>
      <c r="K311" s="223"/>
      <c r="L311" s="224"/>
      <c r="M311" s="225" t="s">
        <v>1</v>
      </c>
      <c r="N311" s="226" t="s">
        <v>38</v>
      </c>
      <c r="O311" s="59"/>
      <c r="P311" s="177">
        <f>O311*H311</f>
        <v>0</v>
      </c>
      <c r="Q311" s="177">
        <v>2.08E-3</v>
      </c>
      <c r="R311" s="177">
        <f>Q311*H311</f>
        <v>1.2479999999999998E-2</v>
      </c>
      <c r="S311" s="177">
        <v>0</v>
      </c>
      <c r="T311" s="178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9" t="s">
        <v>620</v>
      </c>
      <c r="AT311" s="179" t="s">
        <v>602</v>
      </c>
      <c r="AU311" s="179" t="s">
        <v>84</v>
      </c>
      <c r="AY311" s="18" t="s">
        <v>182</v>
      </c>
      <c r="BE311" s="180">
        <f>IF(N311="základná",J311,0)</f>
        <v>0</v>
      </c>
      <c r="BF311" s="180">
        <f>IF(N311="znížená",J311,0)</f>
        <v>0</v>
      </c>
      <c r="BG311" s="180">
        <f>IF(N311="zákl. prenesená",J311,0)</f>
        <v>0</v>
      </c>
      <c r="BH311" s="180">
        <f>IF(N311="zníž. prenesená",J311,0)</f>
        <v>0</v>
      </c>
      <c r="BI311" s="180">
        <f>IF(N311="nulová",J311,0)</f>
        <v>0</v>
      </c>
      <c r="BJ311" s="18" t="s">
        <v>84</v>
      </c>
      <c r="BK311" s="181">
        <f>ROUND(I311*H311,3)</f>
        <v>0</v>
      </c>
      <c r="BL311" s="18" t="s">
        <v>468</v>
      </c>
      <c r="BM311" s="179" t="s">
        <v>1510</v>
      </c>
    </row>
    <row r="312" customHeight="1" ht="21" customFormat="1" s="2">
      <c r="A312" s="33"/>
      <c r="B312" s="167"/>
      <c r="C312" s="168" t="s">
        <v>1133</v>
      </c>
      <c r="D312" s="168" t="s">
        <v>185</v>
      </c>
      <c r="E312" s="169" t="s">
        <v>1511</v>
      </c>
      <c r="F312" s="170" t="s">
        <v>1512</v>
      </c>
      <c r="G312" s="171" t="s">
        <v>438</v>
      </c>
      <c r="H312" s="172">
        <v>16.68</v>
      </c>
      <c r="I312" s="173"/>
      <c r="J312" s="172">
        <f>ROUND(I312*H312,3)</f>
        <v>0</v>
      </c>
      <c r="K312" s="174"/>
      <c r="L312" s="34"/>
      <c r="M312" s="175" t="s">
        <v>1</v>
      </c>
      <c r="N312" s="176" t="s">
        <v>38</v>
      </c>
      <c r="O312" s="59"/>
      <c r="P312" s="177">
        <f>O312*H312</f>
        <v>0</v>
      </c>
      <c r="Q312" s="177">
        <v>0</v>
      </c>
      <c r="R312" s="177">
        <f>Q312*H312</f>
        <v>0</v>
      </c>
      <c r="S312" s="177">
        <v>0</v>
      </c>
      <c r="T312" s="178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79" t="s">
        <v>468</v>
      </c>
      <c r="AT312" s="179" t="s">
        <v>185</v>
      </c>
      <c r="AU312" s="179" t="s">
        <v>84</v>
      </c>
      <c r="AY312" s="18" t="s">
        <v>182</v>
      </c>
      <c r="BE312" s="180">
        <f>IF(N312="základná",J312,0)</f>
        <v>0</v>
      </c>
      <c r="BF312" s="180">
        <f>IF(N312="znížená",J312,0)</f>
        <v>0</v>
      </c>
      <c r="BG312" s="180">
        <f>IF(N312="zákl. prenesená",J312,0)</f>
        <v>0</v>
      </c>
      <c r="BH312" s="180">
        <f>IF(N312="zníž. prenesená",J312,0)</f>
        <v>0</v>
      </c>
      <c r="BI312" s="180">
        <f>IF(N312="nulová",J312,0)</f>
        <v>0</v>
      </c>
      <c r="BJ312" s="18" t="s">
        <v>84</v>
      </c>
      <c r="BK312" s="181">
        <f>ROUND(I312*H312,3)</f>
        <v>0</v>
      </c>
      <c r="BL312" s="18" t="s">
        <v>468</v>
      </c>
      <c r="BM312" s="179" t="s">
        <v>1513</v>
      </c>
    </row>
    <row r="313" customHeight="1" ht="22" customFormat="1" s="12">
      <c r="B313" s="154"/>
      <c r="D313" s="155" t="s">
        <v>71</v>
      </c>
      <c r="E313" s="165" t="s">
        <v>1163</v>
      </c>
      <c r="F313" s="165" t="s">
        <v>1164</v>
      </c>
      <c r="I313" s="157"/>
      <c r="J313" s="166">
        <f>BK313</f>
        <v>0</v>
      </c>
      <c r="L313" s="154"/>
      <c r="M313" s="159"/>
      <c r="N313" s="160"/>
      <c r="O313" s="160"/>
      <c r="P313" s="161">
        <f>SUM(P314:P321)</f>
        <v>0</v>
      </c>
      <c r="Q313" s="160"/>
      <c r="R313" s="161">
        <f>SUM(R314:R321)</f>
        <v>0.1260054</v>
      </c>
      <c r="S313" s="160"/>
      <c r="T313" s="162">
        <f>SUM(T314:T321)</f>
        <v>0</v>
      </c>
      <c r="AR313" s="155" t="s">
        <v>84</v>
      </c>
      <c r="AT313" s="163" t="s">
        <v>71</v>
      </c>
      <c r="AU313" s="163" t="s">
        <v>79</v>
      </c>
      <c r="AY313" s="155" t="s">
        <v>182</v>
      </c>
      <c r="BK313" s="164">
        <f>SUM(BK314:BK321)</f>
        <v>0</v>
      </c>
    </row>
    <row r="314" customHeight="1" ht="21" customFormat="1" s="2">
      <c r="A314" s="33"/>
      <c r="B314" s="167"/>
      <c r="C314" s="168" t="s">
        <v>610</v>
      </c>
      <c r="D314" s="168" t="s">
        <v>185</v>
      </c>
      <c r="E314" s="169" t="s">
        <v>1172</v>
      </c>
      <c r="F314" s="170" t="s">
        <v>1173</v>
      </c>
      <c r="G314" s="171" t="s">
        <v>305</v>
      </c>
      <c r="H314" s="172">
        <v>10.89</v>
      </c>
      <c r="I314" s="173"/>
      <c r="J314" s="172">
        <f>ROUND(I314*H314,3)</f>
        <v>0</v>
      </c>
      <c r="K314" s="174"/>
      <c r="L314" s="34"/>
      <c r="M314" s="175" t="s">
        <v>1</v>
      </c>
      <c r="N314" s="176" t="s">
        <v>38</v>
      </c>
      <c r="O314" s="59"/>
      <c r="P314" s="177">
        <f>O314*H314</f>
        <v>0</v>
      </c>
      <c r="Q314" s="177">
        <v>1.6E-4</v>
      </c>
      <c r="R314" s="177">
        <f>Q314*H314</f>
        <v>1.7424000000000003E-3</v>
      </c>
      <c r="S314" s="177">
        <v>0</v>
      </c>
      <c r="T314" s="178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79" t="s">
        <v>468</v>
      </c>
      <c r="AT314" s="179" t="s">
        <v>185</v>
      </c>
      <c r="AU314" s="179" t="s">
        <v>84</v>
      </c>
      <c r="AY314" s="18" t="s">
        <v>182</v>
      </c>
      <c r="BE314" s="180">
        <f>IF(N314="základná",J314,0)</f>
        <v>0</v>
      </c>
      <c r="BF314" s="180">
        <f>IF(N314="znížená",J314,0)</f>
        <v>0</v>
      </c>
      <c r="BG314" s="180">
        <f>IF(N314="zákl. prenesená",J314,0)</f>
        <v>0</v>
      </c>
      <c r="BH314" s="180">
        <f>IF(N314="zníž. prenesená",J314,0)</f>
        <v>0</v>
      </c>
      <c r="BI314" s="180">
        <f>IF(N314="nulová",J314,0)</f>
        <v>0</v>
      </c>
      <c r="BJ314" s="18" t="s">
        <v>84</v>
      </c>
      <c r="BK314" s="181">
        <f>ROUND(I314*H314,3)</f>
        <v>0</v>
      </c>
      <c r="BL314" s="18" t="s">
        <v>468</v>
      </c>
      <c r="BM314" s="179" t="s">
        <v>1514</v>
      </c>
    </row>
    <row r="315" ht="11" customFormat="1" s="13">
      <c r="B315" s="182"/>
      <c r="D315" s="183" t="s">
        <v>191</v>
      </c>
      <c r="E315" s="184" t="s">
        <v>1</v>
      </c>
      <c r="F315" s="185" t="s">
        <v>1515</v>
      </c>
      <c r="H315" s="186">
        <v>3.48</v>
      </c>
      <c r="I315" s="187"/>
      <c r="L315" s="182"/>
      <c r="M315" s="188"/>
      <c r="N315" s="189"/>
      <c r="O315" s="189"/>
      <c r="P315" s="189"/>
      <c r="Q315" s="189"/>
      <c r="R315" s="189"/>
      <c r="S315" s="189"/>
      <c r="T315" s="190"/>
      <c r="AT315" s="184" t="s">
        <v>191</v>
      </c>
      <c r="AU315" s="184" t="s">
        <v>84</v>
      </c>
      <c r="AV315" s="13" t="s">
        <v>84</v>
      </c>
      <c r="AW315" s="13" t="s">
        <v>28</v>
      </c>
      <c r="AX315" s="13" t="s">
        <v>72</v>
      </c>
      <c r="AY315" s="184" t="s">
        <v>182</v>
      </c>
    </row>
    <row r="316" ht="11" customFormat="1" s="13">
      <c r="B316" s="182"/>
      <c r="D316" s="183" t="s">
        <v>191</v>
      </c>
      <c r="E316" s="184" t="s">
        <v>1</v>
      </c>
      <c r="F316" s="185" t="s">
        <v>1516</v>
      </c>
      <c r="H316" s="186">
        <v>7.41</v>
      </c>
      <c r="I316" s="187"/>
      <c r="L316" s="182"/>
      <c r="M316" s="188"/>
      <c r="N316" s="189"/>
      <c r="O316" s="189"/>
      <c r="P316" s="189"/>
      <c r="Q316" s="189"/>
      <c r="R316" s="189"/>
      <c r="S316" s="189"/>
      <c r="T316" s="190"/>
      <c r="AT316" s="184" t="s">
        <v>191</v>
      </c>
      <c r="AU316" s="184" t="s">
        <v>84</v>
      </c>
      <c r="AV316" s="13" t="s">
        <v>84</v>
      </c>
      <c r="AW316" s="13" t="s">
        <v>28</v>
      </c>
      <c r="AX316" s="13" t="s">
        <v>72</v>
      </c>
      <c r="AY316" s="184" t="s">
        <v>182</v>
      </c>
    </row>
    <row r="317" ht="11" customFormat="1" s="14">
      <c r="B317" s="191"/>
      <c r="D317" s="183" t="s">
        <v>191</v>
      </c>
      <c r="E317" s="192" t="s">
        <v>1</v>
      </c>
      <c r="F317" s="193" t="s">
        <v>250</v>
      </c>
      <c r="H317" s="194">
        <v>10.89</v>
      </c>
      <c r="I317" s="195"/>
      <c r="L317" s="191"/>
      <c r="M317" s="196"/>
      <c r="N317" s="197"/>
      <c r="O317" s="197"/>
      <c r="P317" s="197"/>
      <c r="Q317" s="197"/>
      <c r="R317" s="197"/>
      <c r="S317" s="197"/>
      <c r="T317" s="198"/>
      <c r="AT317" s="192" t="s">
        <v>191</v>
      </c>
      <c r="AU317" s="192" t="s">
        <v>84</v>
      </c>
      <c r="AV317" s="14" t="s">
        <v>89</v>
      </c>
      <c r="AW317" s="14" t="s">
        <v>28</v>
      </c>
      <c r="AX317" s="14" t="s">
        <v>72</v>
      </c>
      <c r="AY317" s="192" t="s">
        <v>182</v>
      </c>
    </row>
    <row r="318" ht="11" customFormat="1" s="15">
      <c r="B318" s="199"/>
      <c r="D318" s="183" t="s">
        <v>191</v>
      </c>
      <c r="E318" s="200" t="s">
        <v>1</v>
      </c>
      <c r="F318" s="201" t="s">
        <v>251</v>
      </c>
      <c r="H318" s="202">
        <v>10.89</v>
      </c>
      <c r="I318" s="203"/>
      <c r="L318" s="199"/>
      <c r="M318" s="204"/>
      <c r="N318" s="205"/>
      <c r="O318" s="205"/>
      <c r="P318" s="205"/>
      <c r="Q318" s="205"/>
      <c r="R318" s="205"/>
      <c r="S318" s="205"/>
      <c r="T318" s="206"/>
      <c r="AT318" s="200" t="s">
        <v>191</v>
      </c>
      <c r="AU318" s="200" t="s">
        <v>84</v>
      </c>
      <c r="AV318" s="15" t="s">
        <v>189</v>
      </c>
      <c r="AW318" s="15" t="s">
        <v>28</v>
      </c>
      <c r="AX318" s="15" t="s">
        <v>79</v>
      </c>
      <c r="AY318" s="200" t="s">
        <v>182</v>
      </c>
    </row>
    <row r="319" customHeight="1" ht="21" customFormat="1" s="2">
      <c r="A319" s="33"/>
      <c r="B319" s="167"/>
      <c r="C319" s="168" t="s">
        <v>1145</v>
      </c>
      <c r="D319" s="168" t="s">
        <v>185</v>
      </c>
      <c r="E319" s="169" t="s">
        <v>1178</v>
      </c>
      <c r="F319" s="170" t="s">
        <v>1179</v>
      </c>
      <c r="G319" s="171" t="s">
        <v>305</v>
      </c>
      <c r="H319" s="172">
        <v>10.98</v>
      </c>
      <c r="I319" s="173"/>
      <c r="J319" s="172">
        <f>ROUND(I319*H319,3)</f>
        <v>0</v>
      </c>
      <c r="K319" s="174"/>
      <c r="L319" s="34"/>
      <c r="M319" s="175" t="s">
        <v>1</v>
      </c>
      <c r="N319" s="176" t="s">
        <v>38</v>
      </c>
      <c r="O319" s="59"/>
      <c r="P319" s="177">
        <f>O319*H319</f>
        <v>0</v>
      </c>
      <c r="Q319" s="177">
        <v>8E-5</v>
      </c>
      <c r="R319" s="177">
        <f>Q319*H319</f>
        <v>8.784000000000001E-4</v>
      </c>
      <c r="S319" s="177">
        <v>0</v>
      </c>
      <c r="T319" s="178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9" t="s">
        <v>468</v>
      </c>
      <c r="AT319" s="179" t="s">
        <v>185</v>
      </c>
      <c r="AU319" s="179" t="s">
        <v>84</v>
      </c>
      <c r="AY319" s="18" t="s">
        <v>182</v>
      </c>
      <c r="BE319" s="180">
        <f>IF(N319="základná",J319,0)</f>
        <v>0</v>
      </c>
      <c r="BF319" s="180">
        <f>IF(N319="znížená",J319,0)</f>
        <v>0</v>
      </c>
      <c r="BG319" s="180">
        <f>IF(N319="zákl. prenesená",J319,0)</f>
        <v>0</v>
      </c>
      <c r="BH319" s="180">
        <f>IF(N319="zníž. prenesená",J319,0)</f>
        <v>0</v>
      </c>
      <c r="BI319" s="180">
        <f>IF(N319="nulová",J319,0)</f>
        <v>0</v>
      </c>
      <c r="BJ319" s="18" t="s">
        <v>84</v>
      </c>
      <c r="BK319" s="181">
        <f>ROUND(I319*H319,3)</f>
        <v>0</v>
      </c>
      <c r="BL319" s="18" t="s">
        <v>468</v>
      </c>
      <c r="BM319" s="179" t="s">
        <v>1517</v>
      </c>
    </row>
    <row r="320" customHeight="1" ht="21" customFormat="1" s="2">
      <c r="A320" s="33"/>
      <c r="B320" s="167"/>
      <c r="C320" s="168" t="s">
        <v>1150</v>
      </c>
      <c r="D320" s="168" t="s">
        <v>185</v>
      </c>
      <c r="E320" s="169" t="s">
        <v>1182</v>
      </c>
      <c r="F320" s="170" t="s">
        <v>1518</v>
      </c>
      <c r="G320" s="171" t="s">
        <v>305</v>
      </c>
      <c r="H320" s="172">
        <v>117.9</v>
      </c>
      <c r="I320" s="173"/>
      <c r="J320" s="172">
        <f>ROUND(I320*H320,3)</f>
        <v>0</v>
      </c>
      <c r="K320" s="174"/>
      <c r="L320" s="34"/>
      <c r="M320" s="175" t="s">
        <v>1</v>
      </c>
      <c r="N320" s="176" t="s">
        <v>38</v>
      </c>
      <c r="O320" s="59"/>
      <c r="P320" s="177">
        <f>O320*H320</f>
        <v>0</v>
      </c>
      <c r="Q320" s="177">
        <v>1.04E-3</v>
      </c>
      <c r="R320" s="177">
        <f>Q320*H320</f>
        <v>0.12261599999999999</v>
      </c>
      <c r="S320" s="177">
        <v>0</v>
      </c>
      <c r="T320" s="178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79" t="s">
        <v>468</v>
      </c>
      <c r="AT320" s="179" t="s">
        <v>185</v>
      </c>
      <c r="AU320" s="179" t="s">
        <v>84</v>
      </c>
      <c r="AY320" s="18" t="s">
        <v>182</v>
      </c>
      <c r="BE320" s="180">
        <f>IF(N320="základná",J320,0)</f>
        <v>0</v>
      </c>
      <c r="BF320" s="180">
        <f>IF(N320="znížená",J320,0)</f>
        <v>0</v>
      </c>
      <c r="BG320" s="180">
        <f>IF(N320="zákl. prenesená",J320,0)</f>
        <v>0</v>
      </c>
      <c r="BH320" s="180">
        <f>IF(N320="zníž. prenesená",J320,0)</f>
        <v>0</v>
      </c>
      <c r="BI320" s="180">
        <f>IF(N320="nulová",J320,0)</f>
        <v>0</v>
      </c>
      <c r="BJ320" s="18" t="s">
        <v>84</v>
      </c>
      <c r="BK320" s="181">
        <f>ROUND(I320*H320,3)</f>
        <v>0</v>
      </c>
      <c r="BL320" s="18" t="s">
        <v>468</v>
      </c>
      <c r="BM320" s="179" t="s">
        <v>1519</v>
      </c>
    </row>
    <row r="321" customHeight="1" ht="21" customFormat="1" s="2">
      <c r="A321" s="33"/>
      <c r="B321" s="167"/>
      <c r="C321" s="168" t="s">
        <v>1155</v>
      </c>
      <c r="D321" s="168" t="s">
        <v>185</v>
      </c>
      <c r="E321" s="169" t="s">
        <v>1190</v>
      </c>
      <c r="F321" s="170" t="s">
        <v>1191</v>
      </c>
      <c r="G321" s="171" t="s">
        <v>305</v>
      </c>
      <c r="H321" s="172">
        <v>10.98</v>
      </c>
      <c r="I321" s="173"/>
      <c r="J321" s="172">
        <f>ROUND(I321*H321,3)</f>
        <v>0</v>
      </c>
      <c r="K321" s="174"/>
      <c r="L321" s="34"/>
      <c r="M321" s="230" t="s">
        <v>1</v>
      </c>
      <c r="N321" s="231" t="s">
        <v>38</v>
      </c>
      <c r="O321" s="232"/>
      <c r="P321" s="233">
        <f>O321*H321</f>
        <v>0</v>
      </c>
      <c r="Q321" s="233">
        <v>7E-5</v>
      </c>
      <c r="R321" s="233">
        <f>Q321*H321</f>
        <v>7.685999999999999E-4</v>
      </c>
      <c r="S321" s="233">
        <v>0</v>
      </c>
      <c r="T321" s="234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9" t="s">
        <v>468</v>
      </c>
      <c r="AT321" s="179" t="s">
        <v>185</v>
      </c>
      <c r="AU321" s="179" t="s">
        <v>84</v>
      </c>
      <c r="AY321" s="18" t="s">
        <v>182</v>
      </c>
      <c r="BE321" s="180">
        <f>IF(N321="základná",J321,0)</f>
        <v>0</v>
      </c>
      <c r="BF321" s="180">
        <f>IF(N321="znížená",J321,0)</f>
        <v>0</v>
      </c>
      <c r="BG321" s="180">
        <f>IF(N321="zákl. prenesená",J321,0)</f>
        <v>0</v>
      </c>
      <c r="BH321" s="180">
        <f>IF(N321="zníž. prenesená",J321,0)</f>
        <v>0</v>
      </c>
      <c r="BI321" s="180">
        <f>IF(N321="nulová",J321,0)</f>
        <v>0</v>
      </c>
      <c r="BJ321" s="18" t="s">
        <v>84</v>
      </c>
      <c r="BK321" s="181">
        <f>ROUND(I321*H321,3)</f>
        <v>0</v>
      </c>
      <c r="BL321" s="18" t="s">
        <v>468</v>
      </c>
      <c r="BM321" s="179" t="s">
        <v>1520</v>
      </c>
    </row>
    <row r="322" customHeight="1" ht="6" customFormat="1" s="2">
      <c r="A322" s="33"/>
      <c r="B322" s="48"/>
      <c r="C322" s="49"/>
      <c r="D322" s="49"/>
      <c r="E322" s="49"/>
      <c r="F322" s="49"/>
      <c r="G322" s="49"/>
      <c r="H322" s="49"/>
      <c r="I322" s="126"/>
      <c r="J322" s="49"/>
      <c r="K322" s="49"/>
      <c r="L322" s="34"/>
      <c r="M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</row>
  </sheetData>
  <autoFilter ref="C140:K321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27:H127"/>
    <mergeCell ref="E129:H129"/>
    <mergeCell ref="E131:H131"/>
    <mergeCell ref="E133:H13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5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108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1521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1522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1523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ROUND(J130,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ROUND((SUM(BE130:BE214)),  2)</f>
        <v>0</v>
      </c>
      <c r="G37" s="33"/>
      <c r="H37" s="33"/>
      <c r="I37" s="113">
        <v>0.2</v>
      </c>
      <c r="J37" s="112">
        <f>ROUND(((SUM(BE130:BE214))*I37),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ROUND((SUM(BF130:BF214)),  2)</f>
        <v>0</v>
      </c>
      <c r="G38" s="33"/>
      <c r="H38" s="33"/>
      <c r="I38" s="113">
        <v>0.2</v>
      </c>
      <c r="J38" s="112">
        <f>ROUND(((SUM(BF130:BF214))*I38),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ROUND((SUM(BG130:BG214)),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ROUND((SUM(BH130:BH214)),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ROUND((SUM(BI130:BI214)),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1521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1522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E.2.1.A - Vodovod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J130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159</v>
      </c>
      <c r="E101" s="134"/>
      <c r="F101" s="134"/>
      <c r="G101" s="134"/>
      <c r="H101" s="134"/>
      <c r="I101" s="135"/>
      <c r="J101" s="136">
        <f>J131</f>
        <v>0</v>
      </c>
      <c r="L101" s="132"/>
    </row>
    <row r="102" customHeight="1" ht="19" customFormat="1" s="10">
      <c r="B102" s="137"/>
      <c r="D102" s="138" t="s">
        <v>643</v>
      </c>
      <c r="E102" s="139"/>
      <c r="F102" s="139"/>
      <c r="G102" s="139"/>
      <c r="H102" s="139"/>
      <c r="I102" s="140"/>
      <c r="J102" s="141">
        <f>J132</f>
        <v>0</v>
      </c>
      <c r="L102" s="137"/>
    </row>
    <row r="103" customHeight="1" ht="19" customFormat="1" s="10">
      <c r="B103" s="137"/>
      <c r="D103" s="138" t="s">
        <v>160</v>
      </c>
      <c r="E103" s="139"/>
      <c r="F103" s="139"/>
      <c r="G103" s="139"/>
      <c r="H103" s="139"/>
      <c r="I103" s="140"/>
      <c r="J103" s="141">
        <f>J147</f>
        <v>0</v>
      </c>
      <c r="L103" s="137"/>
    </row>
    <row r="104" customHeight="1" ht="19" customFormat="1" s="10">
      <c r="B104" s="137"/>
      <c r="D104" s="138" t="s">
        <v>161</v>
      </c>
      <c r="E104" s="139"/>
      <c r="F104" s="139"/>
      <c r="G104" s="139"/>
      <c r="H104" s="139"/>
      <c r="I104" s="140"/>
      <c r="J104" s="141">
        <f>J151</f>
        <v>0</v>
      </c>
      <c r="L104" s="137"/>
    </row>
    <row r="105" customHeight="1" ht="24" customFormat="1" s="9">
      <c r="B105" s="132"/>
      <c r="D105" s="133" t="s">
        <v>166</v>
      </c>
      <c r="E105" s="134"/>
      <c r="F105" s="134"/>
      <c r="G105" s="134"/>
      <c r="H105" s="134"/>
      <c r="I105" s="135"/>
      <c r="J105" s="136">
        <f>J203</f>
        <v>0</v>
      </c>
      <c r="L105" s="132"/>
    </row>
    <row r="106" customHeight="1" ht="19" customFormat="1" s="10">
      <c r="B106" s="137"/>
      <c r="D106" s="138" t="s">
        <v>1524</v>
      </c>
      <c r="E106" s="139"/>
      <c r="F106" s="139"/>
      <c r="G106" s="139"/>
      <c r="H106" s="139"/>
      <c r="I106" s="140"/>
      <c r="J106" s="141">
        <f>J204</f>
        <v>0</v>
      </c>
      <c r="L106" s="137"/>
    </row>
    <row r="107" customHeight="1" ht="21" customFormat="1" s="2">
      <c r="A107" s="33"/>
      <c r="B107" s="34"/>
      <c r="C107" s="33"/>
      <c r="D107" s="33"/>
      <c r="E107" s="33"/>
      <c r="F107" s="33"/>
      <c r="G107" s="33"/>
      <c r="H107" s="33"/>
      <c r="I107" s="10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customHeight="1" ht="6" customFormat="1" s="2">
      <c r="A108" s="33"/>
      <c r="B108" s="48"/>
      <c r="C108" s="49"/>
      <c r="D108" s="49"/>
      <c r="E108" s="49"/>
      <c r="F108" s="49"/>
      <c r="G108" s="49"/>
      <c r="H108" s="49"/>
      <c r="I108" s="126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customHeight="1" ht="6" customFormat="1" s="2">
      <c r="A112" s="33"/>
      <c r="B112" s="50"/>
      <c r="C112" s="51"/>
      <c r="D112" s="51"/>
      <c r="E112" s="51"/>
      <c r="F112" s="51"/>
      <c r="G112" s="51"/>
      <c r="H112" s="51"/>
      <c r="I112" s="127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24" customFormat="1" s="2">
      <c r="A113" s="33"/>
      <c r="B113" s="34"/>
      <c r="C113" s="22" t="s">
        <v>168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6" customFormat="1" s="2">
      <c r="A114" s="33"/>
      <c r="B114" s="34"/>
      <c r="C114" s="33"/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2">
      <c r="A115" s="33"/>
      <c r="B115" s="34"/>
      <c r="C115" s="28" t="s">
        <v>14</v>
      </c>
      <c r="D115" s="33"/>
      <c r="E115" s="33"/>
      <c r="F115" s="33"/>
      <c r="G115" s="33"/>
      <c r="H115" s="33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customHeight="1" ht="23" customFormat="1" s="2">
      <c r="A116" s="33"/>
      <c r="B116" s="34"/>
      <c r="C116" s="33"/>
      <c r="D116" s="33"/>
      <c r="E116" s="282" t="str">
        <f>E7</f>
        <v>Výmena vnútorných rozvodov ZTI (voda, kanál) - II. sekcia a stavebné úpravy soc. zariadení – IV. sekcia </v>
      </c>
      <c r="F116" s="283"/>
      <c r="G116" s="283"/>
      <c r="H116" s="28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customHeight="1" ht="12" customFormat="1" s="1">
      <c r="B117" s="21"/>
      <c r="C117" s="28" t="s">
        <v>146</v>
      </c>
      <c r="I117" s="99"/>
      <c r="L117" s="21"/>
    </row>
    <row r="118" customHeight="1" ht="16" customFormat="1" s="1">
      <c r="B118" s="21"/>
      <c r="E118" s="282" t="s">
        <v>1521</v>
      </c>
      <c r="F118" s="266"/>
      <c r="G118" s="266"/>
      <c r="H118" s="266"/>
      <c r="I118" s="99"/>
      <c r="L118" s="21"/>
    </row>
    <row r="119" customHeight="1" ht="12" customFormat="1" s="1">
      <c r="B119" s="21"/>
      <c r="C119" s="28" t="s">
        <v>148</v>
      </c>
      <c r="I119" s="99"/>
      <c r="L119" s="21"/>
    </row>
    <row r="120" customHeight="1" ht="16" customFormat="1" s="2">
      <c r="A120" s="33"/>
      <c r="B120" s="34"/>
      <c r="C120" s="33"/>
      <c r="D120" s="33"/>
      <c r="E120" s="284" t="s">
        <v>1522</v>
      </c>
      <c r="F120" s="285"/>
      <c r="G120" s="285"/>
      <c r="H120" s="285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12" customFormat="1" s="2">
      <c r="A121" s="33"/>
      <c r="B121" s="34"/>
      <c r="C121" s="28" t="s">
        <v>150</v>
      </c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6" customFormat="1" s="2">
      <c r="A122" s="33"/>
      <c r="B122" s="34"/>
      <c r="C122" s="33"/>
      <c r="D122" s="33"/>
      <c r="E122" s="238" t="str">
        <f>E13</f>
        <v>E.2.1.A - Vodovod</v>
      </c>
      <c r="F122" s="285"/>
      <c r="G122" s="285"/>
      <c r="H122" s="285"/>
      <c r="I122" s="10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6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12" customFormat="1" s="2">
      <c r="A124" s="33"/>
      <c r="B124" s="34"/>
      <c r="C124" s="28" t="s">
        <v>17</v>
      </c>
      <c r="D124" s="33"/>
      <c r="E124" s="33"/>
      <c r="F124" s="26">
        <f>F16</f>
      </c>
      <c r="G124" s="33"/>
      <c r="H124" s="33"/>
      <c r="I124" s="104" t="s">
        <v>19</v>
      </c>
      <c r="J124" s="56">
        <f>IF(J16="","",J16)</f>
        <v>43950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Height="1" ht="6" customFormat="1" s="2">
      <c r="A125" s="33"/>
      <c r="B125" s="34"/>
      <c r="C125" s="33"/>
      <c r="D125" s="33"/>
      <c r="E125" s="33"/>
      <c r="F125" s="33"/>
      <c r="G125" s="33"/>
      <c r="H125" s="33"/>
      <c r="I125" s="10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25" customFormat="1" s="2">
      <c r="A126" s="33"/>
      <c r="B126" s="34"/>
      <c r="C126" s="28" t="s">
        <v>20</v>
      </c>
      <c r="D126" s="33"/>
      <c r="E126" s="33"/>
      <c r="F126" s="26" t="str">
        <f>E19</f>
        <v>UNIVERZITA PAVLA JOZEFA ŠAFÁRIKA V KOŠICIACH</v>
      </c>
      <c r="G126" s="33"/>
      <c r="H126" s="33"/>
      <c r="I126" s="104" t="s">
        <v>26</v>
      </c>
      <c r="J126" s="31" t="str">
        <f>E25</f>
        <v>d.g.A. design graphic architecture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Format="1" s="2">
      <c r="A127" s="33"/>
      <c r="B127" s="34"/>
      <c r="C127" s="28" t="s">
        <v>24</v>
      </c>
      <c r="D127" s="33"/>
      <c r="E127" s="33"/>
      <c r="F127" s="26" t="str">
        <f>IF(E22="","",E22)</f>
        <v>Vyplň údaj</v>
      </c>
      <c r="G127" s="33"/>
      <c r="H127" s="33"/>
      <c r="I127" s="104" t="s">
        <v>30</v>
      </c>
      <c r="J127" s="31">
        <f>E28</f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customHeight="1" ht="9" customFormat="1" s="2">
      <c r="A128" s="33"/>
      <c r="B128" s="34"/>
      <c r="C128" s="33"/>
      <c r="D128" s="33"/>
      <c r="E128" s="33"/>
      <c r="F128" s="33"/>
      <c r="G128" s="33"/>
      <c r="H128" s="33"/>
      <c r="I128" s="10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customHeight="1" ht="29" customFormat="1" s="11">
      <c r="A129" s="142"/>
      <c r="B129" s="143"/>
      <c r="C129" s="144" t="s">
        <v>169</v>
      </c>
      <c r="D129" s="145" t="s">
        <v>57</v>
      </c>
      <c r="E129" s="145" t="s">
        <v>53</v>
      </c>
      <c r="F129" s="145" t="s">
        <v>54</v>
      </c>
      <c r="G129" s="145" t="s">
        <v>170</v>
      </c>
      <c r="H129" s="145" t="s">
        <v>171</v>
      </c>
      <c r="I129" s="146" t="s">
        <v>172</v>
      </c>
      <c r="J129" s="147" t="s">
        <v>154</v>
      </c>
      <c r="K129" s="148" t="s">
        <v>173</v>
      </c>
      <c r="L129" s="149"/>
      <c r="M129" s="63" t="s">
        <v>1</v>
      </c>
      <c r="N129" s="64" t="s">
        <v>36</v>
      </c>
      <c r="O129" s="64" t="s">
        <v>174</v>
      </c>
      <c r="P129" s="64" t="s">
        <v>175</v>
      </c>
      <c r="Q129" s="64" t="s">
        <v>176</v>
      </c>
      <c r="R129" s="64" t="s">
        <v>177</v>
      </c>
      <c r="S129" s="64" t="s">
        <v>178</v>
      </c>
      <c r="T129" s="65" t="s">
        <v>179</v>
      </c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</row>
    <row r="130" customHeight="1" ht="22" customFormat="1" s="2">
      <c r="A130" s="33"/>
      <c r="B130" s="34"/>
      <c r="C130" s="70" t="s">
        <v>155</v>
      </c>
      <c r="D130" s="33"/>
      <c r="E130" s="33"/>
      <c r="F130" s="33"/>
      <c r="G130" s="33"/>
      <c r="H130" s="33"/>
      <c r="I130" s="103"/>
      <c r="J130" s="150">
        <f>BK130</f>
        <v>0</v>
      </c>
      <c r="K130" s="33"/>
      <c r="L130" s="34"/>
      <c r="M130" s="66"/>
      <c r="N130" s="57"/>
      <c r="O130" s="67"/>
      <c r="P130" s="151">
        <f>P131+P203</f>
        <v>0</v>
      </c>
      <c r="Q130" s="67"/>
      <c r="R130" s="151">
        <f>R131+R203</f>
        <v>0</v>
      </c>
      <c r="S130" s="67"/>
      <c r="T130" s="152">
        <f>T131+T203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71</v>
      </c>
      <c r="AU130" s="18" t="s">
        <v>156</v>
      </c>
      <c r="BK130" s="153">
        <f>BK131+BK203</f>
        <v>0</v>
      </c>
    </row>
    <row r="131" customHeight="1" ht="25" customFormat="1" s="12">
      <c r="B131" s="154"/>
      <c r="D131" s="155" t="s">
        <v>71</v>
      </c>
      <c r="E131" s="156" t="s">
        <v>479</v>
      </c>
      <c r="F131" s="156" t="s">
        <v>480</v>
      </c>
      <c r="I131" s="157"/>
      <c r="J131" s="158">
        <f>BK131</f>
        <v>0</v>
      </c>
      <c r="L131" s="154"/>
      <c r="M131" s="159"/>
      <c r="N131" s="160"/>
      <c r="O131" s="160"/>
      <c r="P131" s="161">
        <f>P132+P147+P151</f>
        <v>0</v>
      </c>
      <c r="Q131" s="160"/>
      <c r="R131" s="161">
        <f>R132+R147+R151</f>
        <v>0</v>
      </c>
      <c r="S131" s="160"/>
      <c r="T131" s="162">
        <f>T132+T147+T151</f>
        <v>0</v>
      </c>
      <c r="AR131" s="155" t="s">
        <v>84</v>
      </c>
      <c r="AT131" s="163" t="s">
        <v>71</v>
      </c>
      <c r="AU131" s="163" t="s">
        <v>72</v>
      </c>
      <c r="AY131" s="155" t="s">
        <v>182</v>
      </c>
      <c r="BK131" s="164">
        <f>BK132+BK147+BK151</f>
        <v>0</v>
      </c>
    </row>
    <row r="132" customHeight="1" ht="22" customFormat="1" s="12">
      <c r="B132" s="154"/>
      <c r="D132" s="155" t="s">
        <v>71</v>
      </c>
      <c r="E132" s="165" t="s">
        <v>847</v>
      </c>
      <c r="F132" s="165" t="s">
        <v>848</v>
      </c>
      <c r="I132" s="157"/>
      <c r="J132" s="166">
        <f>BK132</f>
        <v>0</v>
      </c>
      <c r="L132" s="154"/>
      <c r="M132" s="159"/>
      <c r="N132" s="160"/>
      <c r="O132" s="160"/>
      <c r="P132" s="161">
        <f>SUM(P133:P146)</f>
        <v>0</v>
      </c>
      <c r="Q132" s="160"/>
      <c r="R132" s="161">
        <f>SUM(R133:R146)</f>
        <v>0</v>
      </c>
      <c r="S132" s="160"/>
      <c r="T132" s="162">
        <f>SUM(T133:T146)</f>
        <v>0</v>
      </c>
      <c r="AR132" s="155" t="s">
        <v>84</v>
      </c>
      <c r="AT132" s="163" t="s">
        <v>71</v>
      </c>
      <c r="AU132" s="163" t="s">
        <v>79</v>
      </c>
      <c r="AY132" s="155" t="s">
        <v>182</v>
      </c>
      <c r="BK132" s="164">
        <f>SUM(BK133:BK146)</f>
        <v>0</v>
      </c>
    </row>
    <row r="133" customHeight="1" ht="16" customFormat="1" s="2">
      <c r="A133" s="33"/>
      <c r="B133" s="167"/>
      <c r="C133" s="168" t="s">
        <v>79</v>
      </c>
      <c r="D133" s="168" t="s">
        <v>185</v>
      </c>
      <c r="E133" s="169" t="s">
        <v>1525</v>
      </c>
      <c r="F133" s="170" t="s">
        <v>1526</v>
      </c>
      <c r="G133" s="171" t="s">
        <v>609</v>
      </c>
      <c r="H133" s="172">
        <v>120</v>
      </c>
      <c r="I133" s="173"/>
      <c r="J133" s="172">
        <f>ROUND(I133*H133,3)</f>
        <v>0</v>
      </c>
      <c r="K133" s="174"/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468</v>
      </c>
      <c r="AT133" s="179" t="s">
        <v>185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468</v>
      </c>
      <c r="BM133" s="179" t="s">
        <v>84</v>
      </c>
    </row>
    <row r="134" customHeight="1" ht="21" customFormat="1" s="2">
      <c r="A134" s="33"/>
      <c r="B134" s="167"/>
      <c r="C134" s="217" t="s">
        <v>84</v>
      </c>
      <c r="D134" s="217" t="s">
        <v>602</v>
      </c>
      <c r="E134" s="218" t="s">
        <v>1527</v>
      </c>
      <c r="F134" s="219" t="s">
        <v>1528</v>
      </c>
      <c r="G134" s="220" t="s">
        <v>609</v>
      </c>
      <c r="H134" s="221">
        <v>86.7</v>
      </c>
      <c r="I134" s="222"/>
      <c r="J134" s="221">
        <f>ROUND(I134*H134,3)</f>
        <v>0</v>
      </c>
      <c r="K134" s="223"/>
      <c r="L134" s="224"/>
      <c r="M134" s="225" t="s">
        <v>1</v>
      </c>
      <c r="N134" s="22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620</v>
      </c>
      <c r="AT134" s="179" t="s">
        <v>602</v>
      </c>
      <c r="AU134" s="179" t="s">
        <v>84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468</v>
      </c>
      <c r="BM134" s="179" t="s">
        <v>189</v>
      </c>
    </row>
    <row r="135" customHeight="1" ht="21" customFormat="1" s="2">
      <c r="A135" s="33"/>
      <c r="B135" s="167"/>
      <c r="C135" s="217" t="s">
        <v>89</v>
      </c>
      <c r="D135" s="217" t="s">
        <v>602</v>
      </c>
      <c r="E135" s="218" t="s">
        <v>1529</v>
      </c>
      <c r="F135" s="219" t="s">
        <v>1530</v>
      </c>
      <c r="G135" s="220" t="s">
        <v>609</v>
      </c>
      <c r="H135" s="221">
        <v>35.7</v>
      </c>
      <c r="I135" s="222"/>
      <c r="J135" s="221">
        <f>ROUND(I135*H135,3)</f>
        <v>0</v>
      </c>
      <c r="K135" s="223"/>
      <c r="L135" s="224"/>
      <c r="M135" s="225" t="s">
        <v>1</v>
      </c>
      <c r="N135" s="22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620</v>
      </c>
      <c r="AT135" s="179" t="s">
        <v>602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468</v>
      </c>
      <c r="BM135" s="179" t="s">
        <v>330</v>
      </c>
    </row>
    <row r="136" customHeight="1" ht="21" customFormat="1" s="2">
      <c r="A136" s="33"/>
      <c r="B136" s="167"/>
      <c r="C136" s="168" t="s">
        <v>189</v>
      </c>
      <c r="D136" s="168" t="s">
        <v>185</v>
      </c>
      <c r="E136" s="169" t="s">
        <v>1531</v>
      </c>
      <c r="F136" s="170" t="s">
        <v>1532</v>
      </c>
      <c r="G136" s="171" t="s">
        <v>609</v>
      </c>
      <c r="H136" s="172">
        <v>4300</v>
      </c>
      <c r="I136" s="173"/>
      <c r="J136" s="172">
        <f>ROUND(I136*H136,3)</f>
        <v>0</v>
      </c>
      <c r="K136" s="174"/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468</v>
      </c>
      <c r="AT136" s="179" t="s">
        <v>185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468</v>
      </c>
      <c r="BM136" s="179" t="s">
        <v>366</v>
      </c>
    </row>
    <row r="137" customHeight="1" ht="21" customFormat="1" s="2">
      <c r="A137" s="33"/>
      <c r="B137" s="167"/>
      <c r="C137" s="217" t="s">
        <v>249</v>
      </c>
      <c r="D137" s="217" t="s">
        <v>602</v>
      </c>
      <c r="E137" s="218" t="s">
        <v>1533</v>
      </c>
      <c r="F137" s="219" t="s">
        <v>1534</v>
      </c>
      <c r="G137" s="220" t="s">
        <v>609</v>
      </c>
      <c r="H137" s="221">
        <v>969</v>
      </c>
      <c r="I137" s="222"/>
      <c r="J137" s="221">
        <f>ROUND(I137*H137,3)</f>
        <v>0</v>
      </c>
      <c r="K137" s="223"/>
      <c r="L137" s="224"/>
      <c r="M137" s="225" t="s">
        <v>1</v>
      </c>
      <c r="N137" s="22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620</v>
      </c>
      <c r="AT137" s="179" t="s">
        <v>602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468</v>
      </c>
      <c r="BM137" s="179" t="s">
        <v>440</v>
      </c>
    </row>
    <row r="138" customHeight="1" ht="21" customFormat="1" s="2">
      <c r="A138" s="33"/>
      <c r="B138" s="167"/>
      <c r="C138" s="217" t="s">
        <v>330</v>
      </c>
      <c r="D138" s="217" t="s">
        <v>602</v>
      </c>
      <c r="E138" s="218" t="s">
        <v>1535</v>
      </c>
      <c r="F138" s="219" t="s">
        <v>1536</v>
      </c>
      <c r="G138" s="220" t="s">
        <v>609</v>
      </c>
      <c r="H138" s="221">
        <v>1652.4</v>
      </c>
      <c r="I138" s="222"/>
      <c r="J138" s="221">
        <f>ROUND(I138*H138,3)</f>
        <v>0</v>
      </c>
      <c r="K138" s="223"/>
      <c r="L138" s="224"/>
      <c r="M138" s="225" t="s">
        <v>1</v>
      </c>
      <c r="N138" s="22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620</v>
      </c>
      <c r="AT138" s="179" t="s">
        <v>602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468</v>
      </c>
      <c r="BM138" s="179" t="s">
        <v>449</v>
      </c>
    </row>
    <row r="139" customHeight="1" ht="21" customFormat="1" s="2">
      <c r="A139" s="33"/>
      <c r="B139" s="167"/>
      <c r="C139" s="217" t="s">
        <v>360</v>
      </c>
      <c r="D139" s="217" t="s">
        <v>602</v>
      </c>
      <c r="E139" s="218" t="s">
        <v>1537</v>
      </c>
      <c r="F139" s="219" t="s">
        <v>1538</v>
      </c>
      <c r="G139" s="220" t="s">
        <v>609</v>
      </c>
      <c r="H139" s="221">
        <v>1173</v>
      </c>
      <c r="I139" s="222"/>
      <c r="J139" s="221">
        <f>ROUND(I139*H139,3)</f>
        <v>0</v>
      </c>
      <c r="K139" s="223"/>
      <c r="L139" s="224"/>
      <c r="M139" s="225" t="s">
        <v>1</v>
      </c>
      <c r="N139" s="22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620</v>
      </c>
      <c r="AT139" s="179" t="s">
        <v>602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468</v>
      </c>
      <c r="BM139" s="179" t="s">
        <v>458</v>
      </c>
    </row>
    <row r="140" customHeight="1" ht="16" customFormat="1" s="2">
      <c r="A140" s="33"/>
      <c r="B140" s="167"/>
      <c r="C140" s="168" t="s">
        <v>366</v>
      </c>
      <c r="D140" s="168" t="s">
        <v>185</v>
      </c>
      <c r="E140" s="169" t="s">
        <v>1539</v>
      </c>
      <c r="F140" s="170" t="s">
        <v>1540</v>
      </c>
      <c r="G140" s="171" t="s">
        <v>609</v>
      </c>
      <c r="H140" s="172">
        <v>320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468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468</v>
      </c>
      <c r="BM140" s="179" t="s">
        <v>468</v>
      </c>
    </row>
    <row r="141" customHeight="1" ht="21" customFormat="1" s="2">
      <c r="A141" s="33"/>
      <c r="B141" s="167"/>
      <c r="C141" s="217" t="s">
        <v>183</v>
      </c>
      <c r="D141" s="217" t="s">
        <v>602</v>
      </c>
      <c r="E141" s="218" t="s">
        <v>1541</v>
      </c>
      <c r="F141" s="219" t="s">
        <v>1542</v>
      </c>
      <c r="G141" s="220" t="s">
        <v>609</v>
      </c>
      <c r="H141" s="221">
        <v>326.4</v>
      </c>
      <c r="I141" s="222"/>
      <c r="J141" s="221">
        <f>ROUND(I141*H141,3)</f>
        <v>0</v>
      </c>
      <c r="K141" s="223"/>
      <c r="L141" s="224"/>
      <c r="M141" s="225" t="s">
        <v>1</v>
      </c>
      <c r="N141" s="22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620</v>
      </c>
      <c r="AT141" s="179" t="s">
        <v>602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468</v>
      </c>
      <c r="BM141" s="179" t="s">
        <v>475</v>
      </c>
    </row>
    <row r="142" customHeight="1" ht="16" customFormat="1" s="2">
      <c r="A142" s="33"/>
      <c r="B142" s="167"/>
      <c r="C142" s="168" t="s">
        <v>440</v>
      </c>
      <c r="D142" s="168" t="s">
        <v>185</v>
      </c>
      <c r="E142" s="169" t="s">
        <v>1543</v>
      </c>
      <c r="F142" s="170" t="s">
        <v>1544</v>
      </c>
      <c r="G142" s="171" t="s">
        <v>609</v>
      </c>
      <c r="H142" s="172">
        <v>600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468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468</v>
      </c>
      <c r="BM142" s="179" t="s">
        <v>7</v>
      </c>
    </row>
    <row r="143" customHeight="1" ht="16" customFormat="1" s="2">
      <c r="A143" s="33"/>
      <c r="B143" s="167"/>
      <c r="C143" s="217" t="s">
        <v>445</v>
      </c>
      <c r="D143" s="217" t="s">
        <v>602</v>
      </c>
      <c r="E143" s="218" t="s">
        <v>1545</v>
      </c>
      <c r="F143" s="219" t="s">
        <v>1546</v>
      </c>
      <c r="G143" s="220" t="s">
        <v>609</v>
      </c>
      <c r="H143" s="221">
        <v>397.8</v>
      </c>
      <c r="I143" s="222"/>
      <c r="J143" s="221">
        <f>ROUND(I143*H143,3)</f>
        <v>0</v>
      </c>
      <c r="K143" s="223"/>
      <c r="L143" s="224"/>
      <c r="M143" s="225" t="s">
        <v>1</v>
      </c>
      <c r="N143" s="22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620</v>
      </c>
      <c r="AT143" s="179" t="s">
        <v>602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468</v>
      </c>
      <c r="BM143" s="179" t="s">
        <v>511</v>
      </c>
    </row>
    <row r="144" customHeight="1" ht="16" customFormat="1" s="2">
      <c r="A144" s="33"/>
      <c r="B144" s="167"/>
      <c r="C144" s="217" t="s">
        <v>449</v>
      </c>
      <c r="D144" s="217" t="s">
        <v>602</v>
      </c>
      <c r="E144" s="218" t="s">
        <v>1547</v>
      </c>
      <c r="F144" s="219" t="s">
        <v>1548</v>
      </c>
      <c r="G144" s="220" t="s">
        <v>609</v>
      </c>
      <c r="H144" s="221">
        <v>122.4</v>
      </c>
      <c r="I144" s="222"/>
      <c r="J144" s="221">
        <f>ROUND(I144*H144,3)</f>
        <v>0</v>
      </c>
      <c r="K144" s="223"/>
      <c r="L144" s="224"/>
      <c r="M144" s="225" t="s">
        <v>1</v>
      </c>
      <c r="N144" s="22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620</v>
      </c>
      <c r="AT144" s="179" t="s">
        <v>602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468</v>
      </c>
      <c r="BM144" s="179" t="s">
        <v>532</v>
      </c>
    </row>
    <row r="145" customHeight="1" ht="16" customFormat="1" s="2">
      <c r="A145" s="33"/>
      <c r="B145" s="167"/>
      <c r="C145" s="217" t="s">
        <v>454</v>
      </c>
      <c r="D145" s="217" t="s">
        <v>602</v>
      </c>
      <c r="E145" s="218" t="s">
        <v>1549</v>
      </c>
      <c r="F145" s="219" t="s">
        <v>1550</v>
      </c>
      <c r="G145" s="220" t="s">
        <v>609</v>
      </c>
      <c r="H145" s="221">
        <v>91.8</v>
      </c>
      <c r="I145" s="222"/>
      <c r="J145" s="221">
        <f>ROUND(I145*H145,3)</f>
        <v>0</v>
      </c>
      <c r="K145" s="223"/>
      <c r="L145" s="224"/>
      <c r="M145" s="225" t="s">
        <v>1</v>
      </c>
      <c r="N145" s="22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620</v>
      </c>
      <c r="AT145" s="179" t="s">
        <v>602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468</v>
      </c>
      <c r="BM145" s="179" t="s">
        <v>557</v>
      </c>
    </row>
    <row r="146" customHeight="1" ht="21" customFormat="1" s="2">
      <c r="A146" s="33"/>
      <c r="B146" s="167"/>
      <c r="C146" s="168" t="s">
        <v>458</v>
      </c>
      <c r="D146" s="168" t="s">
        <v>185</v>
      </c>
      <c r="E146" s="169" t="s">
        <v>1551</v>
      </c>
      <c r="F146" s="170" t="s">
        <v>1552</v>
      </c>
      <c r="G146" s="171" t="s">
        <v>895</v>
      </c>
      <c r="H146" s="173"/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468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468</v>
      </c>
      <c r="BM146" s="179" t="s">
        <v>606</v>
      </c>
    </row>
    <row r="147" customHeight="1" ht="22" customFormat="1" s="12">
      <c r="B147" s="154"/>
      <c r="D147" s="155" t="s">
        <v>71</v>
      </c>
      <c r="E147" s="165" t="s">
        <v>481</v>
      </c>
      <c r="F147" s="165" t="s">
        <v>482</v>
      </c>
      <c r="I147" s="157"/>
      <c r="J147" s="166">
        <f>BK147</f>
        <v>0</v>
      </c>
      <c r="L147" s="154"/>
      <c r="M147" s="159"/>
      <c r="N147" s="160"/>
      <c r="O147" s="160"/>
      <c r="P147" s="161">
        <f>SUM(P148:P150)</f>
        <v>0</v>
      </c>
      <c r="Q147" s="160"/>
      <c r="R147" s="161">
        <f>SUM(R148:R150)</f>
        <v>0</v>
      </c>
      <c r="S147" s="160"/>
      <c r="T147" s="162">
        <f>SUM(T148:T150)</f>
        <v>0</v>
      </c>
      <c r="AR147" s="155" t="s">
        <v>84</v>
      </c>
      <c r="AT147" s="163" t="s">
        <v>71</v>
      </c>
      <c r="AU147" s="163" t="s">
        <v>79</v>
      </c>
      <c r="AY147" s="155" t="s">
        <v>182</v>
      </c>
      <c r="BK147" s="164">
        <f>SUM(BK148:BK150)</f>
        <v>0</v>
      </c>
    </row>
    <row r="148" customHeight="1" ht="21" customFormat="1" s="2">
      <c r="A148" s="33"/>
      <c r="B148" s="167"/>
      <c r="C148" s="168" t="s">
        <v>463</v>
      </c>
      <c r="D148" s="168" t="s">
        <v>185</v>
      </c>
      <c r="E148" s="169" t="s">
        <v>1553</v>
      </c>
      <c r="F148" s="170" t="s">
        <v>1554</v>
      </c>
      <c r="G148" s="171" t="s">
        <v>327</v>
      </c>
      <c r="H148" s="172">
        <v>6</v>
      </c>
      <c r="I148" s="173"/>
      <c r="J148" s="172">
        <f>ROUND(I148*H148,3)</f>
        <v>0</v>
      </c>
      <c r="K148" s="174"/>
      <c r="L148" s="34"/>
      <c r="M148" s="175" t="s">
        <v>1</v>
      </c>
      <c r="N148" s="17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468</v>
      </c>
      <c r="AT148" s="179" t="s">
        <v>185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468</v>
      </c>
      <c r="BM148" s="179" t="s">
        <v>623</v>
      </c>
    </row>
    <row r="149" customHeight="1" ht="21" customFormat="1" s="2">
      <c r="A149" s="33"/>
      <c r="B149" s="167"/>
      <c r="C149" s="217" t="s">
        <v>468</v>
      </c>
      <c r="D149" s="217" t="s">
        <v>602</v>
      </c>
      <c r="E149" s="218" t="s">
        <v>1555</v>
      </c>
      <c r="F149" s="219" t="s">
        <v>1556</v>
      </c>
      <c r="G149" s="220" t="s">
        <v>327</v>
      </c>
      <c r="H149" s="221">
        <v>6</v>
      </c>
      <c r="I149" s="222"/>
      <c r="J149" s="221">
        <f>ROUND(I149*H149,3)</f>
        <v>0</v>
      </c>
      <c r="K149" s="223"/>
      <c r="L149" s="224"/>
      <c r="M149" s="225" t="s">
        <v>1</v>
      </c>
      <c r="N149" s="22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620</v>
      </c>
      <c r="AT149" s="179" t="s">
        <v>602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468</v>
      </c>
      <c r="BM149" s="179" t="s">
        <v>620</v>
      </c>
    </row>
    <row r="150" customHeight="1" ht="21" customFormat="1" s="2">
      <c r="A150" s="33"/>
      <c r="B150" s="167"/>
      <c r="C150" s="168" t="s">
        <v>348</v>
      </c>
      <c r="D150" s="168" t="s">
        <v>185</v>
      </c>
      <c r="E150" s="169" t="s">
        <v>1557</v>
      </c>
      <c r="F150" s="170" t="s">
        <v>1558</v>
      </c>
      <c r="G150" s="171" t="s">
        <v>895</v>
      </c>
      <c r="H150" s="173"/>
      <c r="I150" s="173"/>
      <c r="J150" s="172">
        <f>ROUND(I150*H150,3)</f>
        <v>0</v>
      </c>
      <c r="K150" s="174"/>
      <c r="L150" s="34"/>
      <c r="M150" s="175" t="s">
        <v>1</v>
      </c>
      <c r="N150" s="17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468</v>
      </c>
      <c r="AT150" s="179" t="s">
        <v>185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468</v>
      </c>
      <c r="BM150" s="179" t="s">
        <v>936</v>
      </c>
    </row>
    <row r="151" customHeight="1" ht="22" customFormat="1" s="12">
      <c r="B151" s="154"/>
      <c r="D151" s="155" t="s">
        <v>71</v>
      </c>
      <c r="E151" s="165" t="s">
        <v>491</v>
      </c>
      <c r="F151" s="165" t="s">
        <v>492</v>
      </c>
      <c r="I151" s="157"/>
      <c r="J151" s="166">
        <f>BK151</f>
        <v>0</v>
      </c>
      <c r="L151" s="154"/>
      <c r="M151" s="159"/>
      <c r="N151" s="160"/>
      <c r="O151" s="160"/>
      <c r="P151" s="161">
        <f>SUM(P152:P202)</f>
        <v>0</v>
      </c>
      <c r="Q151" s="160"/>
      <c r="R151" s="161">
        <f>SUM(R152:R202)</f>
        <v>0</v>
      </c>
      <c r="S151" s="160"/>
      <c r="T151" s="162">
        <f>SUM(T152:T202)</f>
        <v>0</v>
      </c>
      <c r="AR151" s="155" t="s">
        <v>84</v>
      </c>
      <c r="AT151" s="163" t="s">
        <v>71</v>
      </c>
      <c r="AU151" s="163" t="s">
        <v>79</v>
      </c>
      <c r="AY151" s="155" t="s">
        <v>182</v>
      </c>
      <c r="BK151" s="164">
        <f>SUM(BK152:BK202)</f>
        <v>0</v>
      </c>
    </row>
    <row r="152" customHeight="1" ht="21" customFormat="1" s="2">
      <c r="A152" s="33"/>
      <c r="B152" s="167"/>
      <c r="C152" s="168" t="s">
        <v>475</v>
      </c>
      <c r="D152" s="168" t="s">
        <v>185</v>
      </c>
      <c r="E152" s="169" t="s">
        <v>1559</v>
      </c>
      <c r="F152" s="170" t="s">
        <v>1560</v>
      </c>
      <c r="G152" s="171" t="s">
        <v>609</v>
      </c>
      <c r="H152" s="172">
        <v>3720</v>
      </c>
      <c r="I152" s="173"/>
      <c r="J152" s="172">
        <f>ROUND(I152*H152,3)</f>
        <v>0</v>
      </c>
      <c r="K152" s="174"/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468</v>
      </c>
      <c r="AT152" s="179" t="s">
        <v>185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468</v>
      </c>
      <c r="BM152" s="179" t="s">
        <v>944</v>
      </c>
    </row>
    <row r="153" customHeight="1" ht="21" customFormat="1" s="2">
      <c r="A153" s="33"/>
      <c r="B153" s="167"/>
      <c r="C153" s="168" t="s">
        <v>387</v>
      </c>
      <c r="D153" s="168" t="s">
        <v>185</v>
      </c>
      <c r="E153" s="169" t="s">
        <v>1561</v>
      </c>
      <c r="F153" s="170" t="s">
        <v>1562</v>
      </c>
      <c r="G153" s="171" t="s">
        <v>609</v>
      </c>
      <c r="H153" s="172">
        <v>900</v>
      </c>
      <c r="I153" s="173"/>
      <c r="J153" s="172">
        <f>ROUND(I153*H153,3)</f>
        <v>0</v>
      </c>
      <c r="K153" s="174"/>
      <c r="L153" s="34"/>
      <c r="M153" s="175" t="s">
        <v>1</v>
      </c>
      <c r="N153" s="17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468</v>
      </c>
      <c r="AT153" s="179" t="s">
        <v>185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468</v>
      </c>
      <c r="BM153" s="179" t="s">
        <v>866</v>
      </c>
    </row>
    <row r="154" customHeight="1" ht="21" customFormat="1" s="2">
      <c r="A154" s="33"/>
      <c r="B154" s="167"/>
      <c r="C154" s="168" t="s">
        <v>7</v>
      </c>
      <c r="D154" s="168" t="s">
        <v>185</v>
      </c>
      <c r="E154" s="169" t="s">
        <v>1563</v>
      </c>
      <c r="F154" s="170" t="s">
        <v>1564</v>
      </c>
      <c r="G154" s="171" t="s">
        <v>609</v>
      </c>
      <c r="H154" s="172">
        <v>390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468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468</v>
      </c>
      <c r="BM154" s="179" t="s">
        <v>962</v>
      </c>
    </row>
    <row r="155" customHeight="1" ht="21" customFormat="1" s="2">
      <c r="A155" s="33"/>
      <c r="B155" s="167"/>
      <c r="C155" s="168" t="s">
        <v>493</v>
      </c>
      <c r="D155" s="168" t="s">
        <v>185</v>
      </c>
      <c r="E155" s="169" t="s">
        <v>1565</v>
      </c>
      <c r="F155" s="170" t="s">
        <v>1566</v>
      </c>
      <c r="G155" s="171" t="s">
        <v>609</v>
      </c>
      <c r="H155" s="172">
        <v>120</v>
      </c>
      <c r="I155" s="173"/>
      <c r="J155" s="172">
        <f>ROUND(I155*H155,3)</f>
        <v>0</v>
      </c>
      <c r="K155" s="174"/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468</v>
      </c>
      <c r="AT155" s="179" t="s">
        <v>185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468</v>
      </c>
      <c r="BM155" s="179" t="s">
        <v>973</v>
      </c>
    </row>
    <row r="156" customHeight="1" ht="21" customFormat="1" s="2">
      <c r="A156" s="33"/>
      <c r="B156" s="167"/>
      <c r="C156" s="168" t="s">
        <v>511</v>
      </c>
      <c r="D156" s="168" t="s">
        <v>185</v>
      </c>
      <c r="E156" s="169" t="s">
        <v>1567</v>
      </c>
      <c r="F156" s="170" t="s">
        <v>1568</v>
      </c>
      <c r="G156" s="171" t="s">
        <v>609</v>
      </c>
      <c r="H156" s="172">
        <v>90</v>
      </c>
      <c r="I156" s="173"/>
      <c r="J156" s="172">
        <f>ROUND(I156*H156,3)</f>
        <v>0</v>
      </c>
      <c r="K156" s="174"/>
      <c r="L156" s="34"/>
      <c r="M156" s="175" t="s">
        <v>1</v>
      </c>
      <c r="N156" s="17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468</v>
      </c>
      <c r="AT156" s="179" t="s">
        <v>185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468</v>
      </c>
      <c r="BM156" s="179" t="s">
        <v>873</v>
      </c>
    </row>
    <row r="157" customHeight="1" ht="21" customFormat="1" s="2">
      <c r="A157" s="33"/>
      <c r="B157" s="167"/>
      <c r="C157" s="168" t="s">
        <v>518</v>
      </c>
      <c r="D157" s="168" t="s">
        <v>185</v>
      </c>
      <c r="E157" s="169" t="s">
        <v>1569</v>
      </c>
      <c r="F157" s="170" t="s">
        <v>1570</v>
      </c>
      <c r="G157" s="171" t="s">
        <v>609</v>
      </c>
      <c r="H157" s="172">
        <v>35</v>
      </c>
      <c r="I157" s="173"/>
      <c r="J157" s="172">
        <f>ROUND(I157*H157,3)</f>
        <v>0</v>
      </c>
      <c r="K157" s="174"/>
      <c r="L157" s="34"/>
      <c r="M157" s="175" t="s">
        <v>1</v>
      </c>
      <c r="N157" s="17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468</v>
      </c>
      <c r="AT157" s="179" t="s">
        <v>185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468</v>
      </c>
      <c r="BM157" s="179" t="s">
        <v>991</v>
      </c>
    </row>
    <row r="158" customHeight="1" ht="21" customFormat="1" s="2">
      <c r="A158" s="33"/>
      <c r="B158" s="167"/>
      <c r="C158" s="168" t="s">
        <v>532</v>
      </c>
      <c r="D158" s="168" t="s">
        <v>185</v>
      </c>
      <c r="E158" s="169" t="s">
        <v>1571</v>
      </c>
      <c r="F158" s="170" t="s">
        <v>1572</v>
      </c>
      <c r="G158" s="171" t="s">
        <v>609</v>
      </c>
      <c r="H158" s="172">
        <v>950</v>
      </c>
      <c r="I158" s="173"/>
      <c r="J158" s="172">
        <f>ROUND(I158*H158,3)</f>
        <v>0</v>
      </c>
      <c r="K158" s="174"/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468</v>
      </c>
      <c r="AT158" s="179" t="s">
        <v>185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468</v>
      </c>
      <c r="BM158" s="179" t="s">
        <v>999</v>
      </c>
    </row>
    <row r="159" customHeight="1" ht="21" customFormat="1" s="2">
      <c r="A159" s="33"/>
      <c r="B159" s="167"/>
      <c r="C159" s="168" t="s">
        <v>551</v>
      </c>
      <c r="D159" s="168" t="s">
        <v>185</v>
      </c>
      <c r="E159" s="169" t="s">
        <v>1573</v>
      </c>
      <c r="F159" s="170" t="s">
        <v>1574</v>
      </c>
      <c r="G159" s="171" t="s">
        <v>609</v>
      </c>
      <c r="H159" s="172">
        <v>1620</v>
      </c>
      <c r="I159" s="173"/>
      <c r="J159" s="172">
        <f>ROUND(I159*H159,3)</f>
        <v>0</v>
      </c>
      <c r="K159" s="174"/>
      <c r="L159" s="34"/>
      <c r="M159" s="175" t="s">
        <v>1</v>
      </c>
      <c r="N159" s="17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468</v>
      </c>
      <c r="AT159" s="179" t="s">
        <v>185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468</v>
      </c>
      <c r="BM159" s="179" t="s">
        <v>910</v>
      </c>
    </row>
    <row r="160" customHeight="1" ht="21" customFormat="1" s="2">
      <c r="A160" s="33"/>
      <c r="B160" s="167"/>
      <c r="C160" s="168" t="s">
        <v>557</v>
      </c>
      <c r="D160" s="168" t="s">
        <v>185</v>
      </c>
      <c r="E160" s="169" t="s">
        <v>1575</v>
      </c>
      <c r="F160" s="170" t="s">
        <v>1576</v>
      </c>
      <c r="G160" s="171" t="s">
        <v>609</v>
      </c>
      <c r="H160" s="172">
        <v>1150</v>
      </c>
      <c r="I160" s="173"/>
      <c r="J160" s="172">
        <f>ROUND(I160*H160,3)</f>
        <v>0</v>
      </c>
      <c r="K160" s="174"/>
      <c r="L160" s="34"/>
      <c r="M160" s="175" t="s">
        <v>1</v>
      </c>
      <c r="N160" s="17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468</v>
      </c>
      <c r="AT160" s="179" t="s">
        <v>185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468</v>
      </c>
      <c r="BM160" s="179" t="s">
        <v>1031</v>
      </c>
    </row>
    <row r="161" customHeight="1" ht="21" customFormat="1" s="2">
      <c r="A161" s="33"/>
      <c r="B161" s="167"/>
      <c r="C161" s="168" t="s">
        <v>573</v>
      </c>
      <c r="D161" s="168" t="s">
        <v>185</v>
      </c>
      <c r="E161" s="169" t="s">
        <v>1577</v>
      </c>
      <c r="F161" s="170" t="s">
        <v>1578</v>
      </c>
      <c r="G161" s="171" t="s">
        <v>609</v>
      </c>
      <c r="H161" s="172">
        <v>580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468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468</v>
      </c>
      <c r="BM161" s="179" t="s">
        <v>1042</v>
      </c>
    </row>
    <row r="162" customHeight="1" ht="21" customFormat="1" s="2">
      <c r="A162" s="33"/>
      <c r="B162" s="167"/>
      <c r="C162" s="168" t="s">
        <v>606</v>
      </c>
      <c r="D162" s="168" t="s">
        <v>185</v>
      </c>
      <c r="E162" s="169" t="s">
        <v>1579</v>
      </c>
      <c r="F162" s="170" t="s">
        <v>1580</v>
      </c>
      <c r="G162" s="171" t="s">
        <v>609</v>
      </c>
      <c r="H162" s="172">
        <v>320</v>
      </c>
      <c r="I162" s="173"/>
      <c r="J162" s="172">
        <f>ROUND(I162*H162,3)</f>
        <v>0</v>
      </c>
      <c r="K162" s="174"/>
      <c r="L162" s="34"/>
      <c r="M162" s="175" t="s">
        <v>1</v>
      </c>
      <c r="N162" s="17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468</v>
      </c>
      <c r="AT162" s="179" t="s">
        <v>185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468</v>
      </c>
      <c r="BM162" s="179" t="s">
        <v>1052</v>
      </c>
    </row>
    <row r="163" customHeight="1" ht="21" customFormat="1" s="2">
      <c r="A163" s="33"/>
      <c r="B163" s="167"/>
      <c r="C163" s="168" t="s">
        <v>616</v>
      </c>
      <c r="D163" s="168" t="s">
        <v>185</v>
      </c>
      <c r="E163" s="169" t="s">
        <v>1581</v>
      </c>
      <c r="F163" s="170" t="s">
        <v>1582</v>
      </c>
      <c r="G163" s="171" t="s">
        <v>609</v>
      </c>
      <c r="H163" s="172">
        <v>390</v>
      </c>
      <c r="I163" s="173"/>
      <c r="J163" s="172">
        <f>ROUND(I163*H163,3)</f>
        <v>0</v>
      </c>
      <c r="K163" s="174"/>
      <c r="L163" s="34"/>
      <c r="M163" s="175" t="s">
        <v>1</v>
      </c>
      <c r="N163" s="17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468</v>
      </c>
      <c r="AT163" s="179" t="s">
        <v>185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468</v>
      </c>
      <c r="BM163" s="179" t="s">
        <v>1060</v>
      </c>
    </row>
    <row r="164" customHeight="1" ht="21" customFormat="1" s="2">
      <c r="A164" s="33"/>
      <c r="B164" s="167"/>
      <c r="C164" s="168" t="s">
        <v>623</v>
      </c>
      <c r="D164" s="168" t="s">
        <v>185</v>
      </c>
      <c r="E164" s="169" t="s">
        <v>1583</v>
      </c>
      <c r="F164" s="170" t="s">
        <v>1584</v>
      </c>
      <c r="G164" s="171" t="s">
        <v>609</v>
      </c>
      <c r="H164" s="172">
        <v>120</v>
      </c>
      <c r="I164" s="173"/>
      <c r="J164" s="172">
        <f>ROUND(I164*H164,3)</f>
        <v>0</v>
      </c>
      <c r="K164" s="174"/>
      <c r="L164" s="34"/>
      <c r="M164" s="175" t="s">
        <v>1</v>
      </c>
      <c r="N164" s="17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468</v>
      </c>
      <c r="AT164" s="179" t="s">
        <v>185</v>
      </c>
      <c r="AU164" s="179" t="s">
        <v>84</v>
      </c>
      <c r="AY164" s="18" t="s">
        <v>182</v>
      </c>
      <c r="BE164" s="180">
        <f>IF(N164="základná",J164,0)</f>
        <v>0</v>
      </c>
      <c r="BF164" s="180">
        <f>IF(N164="znížená",J164,0)</f>
        <v>0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8" t="s">
        <v>84</v>
      </c>
      <c r="BK164" s="181">
        <f>ROUND(I164*H164,3)</f>
        <v>0</v>
      </c>
      <c r="BL164" s="18" t="s">
        <v>468</v>
      </c>
      <c r="BM164" s="179" t="s">
        <v>1073</v>
      </c>
    </row>
    <row r="165" customHeight="1" ht="21" customFormat="1" s="2">
      <c r="A165" s="33"/>
      <c r="B165" s="167"/>
      <c r="C165" s="168" t="s">
        <v>906</v>
      </c>
      <c r="D165" s="168" t="s">
        <v>185</v>
      </c>
      <c r="E165" s="169" t="s">
        <v>1585</v>
      </c>
      <c r="F165" s="170" t="s">
        <v>1586</v>
      </c>
      <c r="G165" s="171" t="s">
        <v>327</v>
      </c>
      <c r="H165" s="172">
        <v>453</v>
      </c>
      <c r="I165" s="173"/>
      <c r="J165" s="172">
        <f>ROUND(I165*H165,3)</f>
        <v>0</v>
      </c>
      <c r="K165" s="174"/>
      <c r="L165" s="34"/>
      <c r="M165" s="175" t="s">
        <v>1</v>
      </c>
      <c r="N165" s="17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468</v>
      </c>
      <c r="AT165" s="179" t="s">
        <v>185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468</v>
      </c>
      <c r="BM165" s="179" t="s">
        <v>1084</v>
      </c>
    </row>
    <row r="166" customHeight="1" ht="21" customFormat="1" s="2">
      <c r="A166" s="33"/>
      <c r="B166" s="167"/>
      <c r="C166" s="168" t="s">
        <v>620</v>
      </c>
      <c r="D166" s="168" t="s">
        <v>185</v>
      </c>
      <c r="E166" s="169" t="s">
        <v>1587</v>
      </c>
      <c r="F166" s="170" t="s">
        <v>1588</v>
      </c>
      <c r="G166" s="171" t="s">
        <v>327</v>
      </c>
      <c r="H166" s="172">
        <v>340</v>
      </c>
      <c r="I166" s="173"/>
      <c r="J166" s="172">
        <f>ROUND(I166*H166,3)</f>
        <v>0</v>
      </c>
      <c r="K166" s="174"/>
      <c r="L166" s="34"/>
      <c r="M166" s="175" t="s">
        <v>1</v>
      </c>
      <c r="N166" s="176" t="s">
        <v>38</v>
      </c>
      <c r="O166" s="59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468</v>
      </c>
      <c r="AT166" s="179" t="s">
        <v>185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468</v>
      </c>
      <c r="BM166" s="179" t="s">
        <v>610</v>
      </c>
    </row>
    <row r="167" customHeight="1" ht="21" customFormat="1" s="2">
      <c r="A167" s="33"/>
      <c r="B167" s="167"/>
      <c r="C167" s="168" t="s">
        <v>923</v>
      </c>
      <c r="D167" s="168" t="s">
        <v>185</v>
      </c>
      <c r="E167" s="169" t="s">
        <v>1589</v>
      </c>
      <c r="F167" s="170" t="s">
        <v>1590</v>
      </c>
      <c r="G167" s="171" t="s">
        <v>327</v>
      </c>
      <c r="H167" s="172">
        <v>152</v>
      </c>
      <c r="I167" s="173"/>
      <c r="J167" s="172">
        <f>ROUND(I167*H167,3)</f>
        <v>0</v>
      </c>
      <c r="K167" s="174"/>
      <c r="L167" s="34"/>
      <c r="M167" s="175" t="s">
        <v>1</v>
      </c>
      <c r="N167" s="17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468</v>
      </c>
      <c r="AT167" s="179" t="s">
        <v>185</v>
      </c>
      <c r="AU167" s="179" t="s">
        <v>84</v>
      </c>
      <c r="AY167" s="18" t="s">
        <v>182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8" t="s">
        <v>84</v>
      </c>
      <c r="BK167" s="181">
        <f>ROUND(I167*H167,3)</f>
        <v>0</v>
      </c>
      <c r="BL167" s="18" t="s">
        <v>468</v>
      </c>
      <c r="BM167" s="179" t="s">
        <v>1150</v>
      </c>
    </row>
    <row r="168" customHeight="1" ht="21" customFormat="1" s="2">
      <c r="A168" s="33"/>
      <c r="B168" s="167"/>
      <c r="C168" s="168" t="s">
        <v>936</v>
      </c>
      <c r="D168" s="168" t="s">
        <v>185</v>
      </c>
      <c r="E168" s="169" t="s">
        <v>1591</v>
      </c>
      <c r="F168" s="170" t="s">
        <v>1592</v>
      </c>
      <c r="G168" s="171" t="s">
        <v>327</v>
      </c>
      <c r="H168" s="172">
        <v>4</v>
      </c>
      <c r="I168" s="173"/>
      <c r="J168" s="172">
        <f>ROUND(I168*H168,3)</f>
        <v>0</v>
      </c>
      <c r="K168" s="174"/>
      <c r="L168" s="34"/>
      <c r="M168" s="175" t="s">
        <v>1</v>
      </c>
      <c r="N168" s="17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468</v>
      </c>
      <c r="AT168" s="179" t="s">
        <v>185</v>
      </c>
      <c r="AU168" s="179" t="s">
        <v>84</v>
      </c>
      <c r="AY168" s="18" t="s">
        <v>182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8" t="s">
        <v>84</v>
      </c>
      <c r="BK168" s="181">
        <f>ROUND(I168*H168,3)</f>
        <v>0</v>
      </c>
      <c r="BL168" s="18" t="s">
        <v>468</v>
      </c>
      <c r="BM168" s="179" t="s">
        <v>1159</v>
      </c>
    </row>
    <row r="169" customHeight="1" ht="21" customFormat="1" s="2">
      <c r="A169" s="33"/>
      <c r="B169" s="167"/>
      <c r="C169" s="168" t="s">
        <v>940</v>
      </c>
      <c r="D169" s="168" t="s">
        <v>185</v>
      </c>
      <c r="E169" s="169" t="s">
        <v>1593</v>
      </c>
      <c r="F169" s="170" t="s">
        <v>1594</v>
      </c>
      <c r="G169" s="171" t="s">
        <v>327</v>
      </c>
      <c r="H169" s="172">
        <v>14</v>
      </c>
      <c r="I169" s="173"/>
      <c r="J169" s="172">
        <f>ROUND(I169*H169,3)</f>
        <v>0</v>
      </c>
      <c r="K169" s="174"/>
      <c r="L169" s="34"/>
      <c r="M169" s="175" t="s">
        <v>1</v>
      </c>
      <c r="N169" s="176" t="s">
        <v>38</v>
      </c>
      <c r="O169" s="59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468</v>
      </c>
      <c r="AT169" s="179" t="s">
        <v>185</v>
      </c>
      <c r="AU169" s="179" t="s">
        <v>84</v>
      </c>
      <c r="AY169" s="18" t="s">
        <v>182</v>
      </c>
      <c r="BE169" s="180">
        <f>IF(N169="základná",J169,0)</f>
        <v>0</v>
      </c>
      <c r="BF169" s="180">
        <f>IF(N169="znížená",J169,0)</f>
        <v>0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8" t="s">
        <v>84</v>
      </c>
      <c r="BK169" s="181">
        <f>ROUND(I169*H169,3)</f>
        <v>0</v>
      </c>
      <c r="BL169" s="18" t="s">
        <v>468</v>
      </c>
      <c r="BM169" s="179" t="s">
        <v>1171</v>
      </c>
    </row>
    <row r="170" customHeight="1" ht="21" customFormat="1" s="2">
      <c r="A170" s="33"/>
      <c r="B170" s="167"/>
      <c r="C170" s="168" t="s">
        <v>944</v>
      </c>
      <c r="D170" s="168" t="s">
        <v>185</v>
      </c>
      <c r="E170" s="169" t="s">
        <v>1595</v>
      </c>
      <c r="F170" s="170" t="s">
        <v>1596</v>
      </c>
      <c r="G170" s="171" t="s">
        <v>327</v>
      </c>
      <c r="H170" s="172">
        <v>8</v>
      </c>
      <c r="I170" s="173"/>
      <c r="J170" s="172">
        <f>ROUND(I170*H170,3)</f>
        <v>0</v>
      </c>
      <c r="K170" s="174"/>
      <c r="L170" s="34"/>
      <c r="M170" s="175" t="s">
        <v>1</v>
      </c>
      <c r="N170" s="176" t="s">
        <v>38</v>
      </c>
      <c r="O170" s="59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468</v>
      </c>
      <c r="AT170" s="179" t="s">
        <v>185</v>
      </c>
      <c r="AU170" s="179" t="s">
        <v>84</v>
      </c>
      <c r="AY170" s="18" t="s">
        <v>182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8" t="s">
        <v>84</v>
      </c>
      <c r="BK170" s="181">
        <f>ROUND(I170*H170,3)</f>
        <v>0</v>
      </c>
      <c r="BL170" s="18" t="s">
        <v>468</v>
      </c>
      <c r="BM170" s="179" t="s">
        <v>1181</v>
      </c>
    </row>
    <row r="171" customHeight="1" ht="21" customFormat="1" s="2">
      <c r="A171" s="33"/>
      <c r="B171" s="167"/>
      <c r="C171" s="168" t="s">
        <v>948</v>
      </c>
      <c r="D171" s="168" t="s">
        <v>185</v>
      </c>
      <c r="E171" s="169" t="s">
        <v>1597</v>
      </c>
      <c r="F171" s="170" t="s">
        <v>1598</v>
      </c>
      <c r="G171" s="171" t="s">
        <v>327</v>
      </c>
      <c r="H171" s="172">
        <v>160</v>
      </c>
      <c r="I171" s="173"/>
      <c r="J171" s="172">
        <f>ROUND(I171*H171,3)</f>
        <v>0</v>
      </c>
      <c r="K171" s="174"/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468</v>
      </c>
      <c r="AT171" s="179" t="s">
        <v>185</v>
      </c>
      <c r="AU171" s="179" t="s">
        <v>84</v>
      </c>
      <c r="AY171" s="18" t="s">
        <v>182</v>
      </c>
      <c r="BE171" s="180">
        <f>IF(N171="základná",J171,0)</f>
        <v>0</v>
      </c>
      <c r="BF171" s="180">
        <f>IF(N171="znížená",J171,0)</f>
        <v>0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8" t="s">
        <v>84</v>
      </c>
      <c r="BK171" s="181">
        <f>ROUND(I171*H171,3)</f>
        <v>0</v>
      </c>
      <c r="BL171" s="18" t="s">
        <v>468</v>
      </c>
      <c r="BM171" s="179" t="s">
        <v>1193</v>
      </c>
    </row>
    <row r="172" customHeight="1" ht="16" customFormat="1" s="2">
      <c r="A172" s="33"/>
      <c r="B172" s="167"/>
      <c r="C172" s="217" t="s">
        <v>866</v>
      </c>
      <c r="D172" s="217" t="s">
        <v>602</v>
      </c>
      <c r="E172" s="218" t="s">
        <v>1599</v>
      </c>
      <c r="F172" s="219" t="s">
        <v>1600</v>
      </c>
      <c r="G172" s="220" t="s">
        <v>327</v>
      </c>
      <c r="H172" s="221">
        <v>160</v>
      </c>
      <c r="I172" s="222"/>
      <c r="J172" s="221">
        <f>ROUND(I172*H172,3)</f>
        <v>0</v>
      </c>
      <c r="K172" s="223"/>
      <c r="L172" s="224"/>
      <c r="M172" s="225" t="s">
        <v>1</v>
      </c>
      <c r="N172" s="226" t="s">
        <v>38</v>
      </c>
      <c r="O172" s="59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9" t="s">
        <v>620</v>
      </c>
      <c r="AT172" s="179" t="s">
        <v>602</v>
      </c>
      <c r="AU172" s="179" t="s">
        <v>84</v>
      </c>
      <c r="AY172" s="18" t="s">
        <v>182</v>
      </c>
      <c r="BE172" s="180">
        <f>IF(N172="základná",J172,0)</f>
        <v>0</v>
      </c>
      <c r="BF172" s="180">
        <f>IF(N172="znížená",J172,0)</f>
        <v>0</v>
      </c>
      <c r="BG172" s="180">
        <f>IF(N172="zákl. prenesená",J172,0)</f>
        <v>0</v>
      </c>
      <c r="BH172" s="180">
        <f>IF(N172="zníž. prenesená",J172,0)</f>
        <v>0</v>
      </c>
      <c r="BI172" s="180">
        <f>IF(N172="nulová",J172,0)</f>
        <v>0</v>
      </c>
      <c r="BJ172" s="18" t="s">
        <v>84</v>
      </c>
      <c r="BK172" s="181">
        <f>ROUND(I172*H172,3)</f>
        <v>0</v>
      </c>
      <c r="BL172" s="18" t="s">
        <v>468</v>
      </c>
      <c r="BM172" s="179" t="s">
        <v>1219</v>
      </c>
    </row>
    <row r="173" customHeight="1" ht="21" customFormat="1" s="2">
      <c r="A173" s="33"/>
      <c r="B173" s="167"/>
      <c r="C173" s="168" t="s">
        <v>955</v>
      </c>
      <c r="D173" s="168" t="s">
        <v>185</v>
      </c>
      <c r="E173" s="169" t="s">
        <v>1601</v>
      </c>
      <c r="F173" s="170" t="s">
        <v>1602</v>
      </c>
      <c r="G173" s="171" t="s">
        <v>327</v>
      </c>
      <c r="H173" s="172">
        <v>180</v>
      </c>
      <c r="I173" s="173"/>
      <c r="J173" s="172">
        <f>ROUND(I173*H173,3)</f>
        <v>0</v>
      </c>
      <c r="K173" s="174"/>
      <c r="L173" s="34"/>
      <c r="M173" s="175" t="s">
        <v>1</v>
      </c>
      <c r="N173" s="176" t="s">
        <v>38</v>
      </c>
      <c r="O173" s="59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9" t="s">
        <v>468</v>
      </c>
      <c r="AT173" s="179" t="s">
        <v>185</v>
      </c>
      <c r="AU173" s="179" t="s">
        <v>84</v>
      </c>
      <c r="AY173" s="18" t="s">
        <v>182</v>
      </c>
      <c r="BE173" s="180">
        <f>IF(N173="základná",J173,0)</f>
        <v>0</v>
      </c>
      <c r="BF173" s="180">
        <f>IF(N173="znížená",J173,0)</f>
        <v>0</v>
      </c>
      <c r="BG173" s="180">
        <f>IF(N173="zákl. prenesená",J173,0)</f>
        <v>0</v>
      </c>
      <c r="BH173" s="180">
        <f>IF(N173="zníž. prenesená",J173,0)</f>
        <v>0</v>
      </c>
      <c r="BI173" s="180">
        <f>IF(N173="nulová",J173,0)</f>
        <v>0</v>
      </c>
      <c r="BJ173" s="18" t="s">
        <v>84</v>
      </c>
      <c r="BK173" s="181">
        <f>ROUND(I173*H173,3)</f>
        <v>0</v>
      </c>
      <c r="BL173" s="18" t="s">
        <v>468</v>
      </c>
      <c r="BM173" s="179" t="s">
        <v>1231</v>
      </c>
    </row>
    <row r="174" customHeight="1" ht="16" customFormat="1" s="2">
      <c r="A174" s="33"/>
      <c r="B174" s="167"/>
      <c r="C174" s="217" t="s">
        <v>962</v>
      </c>
      <c r="D174" s="217" t="s">
        <v>602</v>
      </c>
      <c r="E174" s="218" t="s">
        <v>1603</v>
      </c>
      <c r="F174" s="219" t="s">
        <v>1604</v>
      </c>
      <c r="G174" s="220" t="s">
        <v>327</v>
      </c>
      <c r="H174" s="221">
        <v>180</v>
      </c>
      <c r="I174" s="222"/>
      <c r="J174" s="221">
        <f>ROUND(I174*H174,3)</f>
        <v>0</v>
      </c>
      <c r="K174" s="223"/>
      <c r="L174" s="224"/>
      <c r="M174" s="225" t="s">
        <v>1</v>
      </c>
      <c r="N174" s="226" t="s">
        <v>38</v>
      </c>
      <c r="O174" s="59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620</v>
      </c>
      <c r="AT174" s="179" t="s">
        <v>602</v>
      </c>
      <c r="AU174" s="179" t="s">
        <v>84</v>
      </c>
      <c r="AY174" s="18" t="s">
        <v>182</v>
      </c>
      <c r="BE174" s="180">
        <f>IF(N174="základná",J174,0)</f>
        <v>0</v>
      </c>
      <c r="BF174" s="180">
        <f>IF(N174="znížená",J174,0)</f>
        <v>0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8" t="s">
        <v>84</v>
      </c>
      <c r="BK174" s="181">
        <f>ROUND(I174*H174,3)</f>
        <v>0</v>
      </c>
      <c r="BL174" s="18" t="s">
        <v>468</v>
      </c>
      <c r="BM174" s="179" t="s">
        <v>1240</v>
      </c>
    </row>
    <row r="175" customHeight="1" ht="21" customFormat="1" s="2">
      <c r="A175" s="33"/>
      <c r="B175" s="167"/>
      <c r="C175" s="168" t="s">
        <v>969</v>
      </c>
      <c r="D175" s="168" t="s">
        <v>185</v>
      </c>
      <c r="E175" s="169" t="s">
        <v>1605</v>
      </c>
      <c r="F175" s="170" t="s">
        <v>1606</v>
      </c>
      <c r="G175" s="171" t="s">
        <v>327</v>
      </c>
      <c r="H175" s="172">
        <v>130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468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468</v>
      </c>
      <c r="BM175" s="179" t="s">
        <v>1607</v>
      </c>
    </row>
    <row r="176" customHeight="1" ht="16" customFormat="1" s="2">
      <c r="A176" s="33"/>
      <c r="B176" s="167"/>
      <c r="C176" s="217" t="s">
        <v>973</v>
      </c>
      <c r="D176" s="217" t="s">
        <v>602</v>
      </c>
      <c r="E176" s="218" t="s">
        <v>1608</v>
      </c>
      <c r="F176" s="219" t="s">
        <v>1609</v>
      </c>
      <c r="G176" s="220" t="s">
        <v>327</v>
      </c>
      <c r="H176" s="221">
        <v>130</v>
      </c>
      <c r="I176" s="222"/>
      <c r="J176" s="221">
        <f>ROUND(I176*H176,3)</f>
        <v>0</v>
      </c>
      <c r="K176" s="223"/>
      <c r="L176" s="224"/>
      <c r="M176" s="225" t="s">
        <v>1</v>
      </c>
      <c r="N176" s="226" t="s">
        <v>38</v>
      </c>
      <c r="O176" s="59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9" t="s">
        <v>620</v>
      </c>
      <c r="AT176" s="179" t="s">
        <v>602</v>
      </c>
      <c r="AU176" s="179" t="s">
        <v>84</v>
      </c>
      <c r="AY176" s="18" t="s">
        <v>182</v>
      </c>
      <c r="BE176" s="180">
        <f>IF(N176="základná",J176,0)</f>
        <v>0</v>
      </c>
      <c r="BF176" s="180">
        <f>IF(N176="znížená",J176,0)</f>
        <v>0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8" t="s">
        <v>84</v>
      </c>
      <c r="BK176" s="181">
        <f>ROUND(I176*H176,3)</f>
        <v>0</v>
      </c>
      <c r="BL176" s="18" t="s">
        <v>468</v>
      </c>
      <c r="BM176" s="179" t="s">
        <v>1610</v>
      </c>
    </row>
    <row r="177" customHeight="1" ht="21" customFormat="1" s="2">
      <c r="A177" s="33"/>
      <c r="B177" s="167"/>
      <c r="C177" s="168" t="s">
        <v>979</v>
      </c>
      <c r="D177" s="168" t="s">
        <v>185</v>
      </c>
      <c r="E177" s="169" t="s">
        <v>1611</v>
      </c>
      <c r="F177" s="170" t="s">
        <v>1612</v>
      </c>
      <c r="G177" s="171" t="s">
        <v>327</v>
      </c>
      <c r="H177" s="172">
        <v>22</v>
      </c>
      <c r="I177" s="173"/>
      <c r="J177" s="172">
        <f>ROUND(I177*H177,3)</f>
        <v>0</v>
      </c>
      <c r="K177" s="174"/>
      <c r="L177" s="34"/>
      <c r="M177" s="175" t="s">
        <v>1</v>
      </c>
      <c r="N177" s="176" t="s">
        <v>38</v>
      </c>
      <c r="O177" s="59"/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468</v>
      </c>
      <c r="AT177" s="179" t="s">
        <v>185</v>
      </c>
      <c r="AU177" s="179" t="s">
        <v>84</v>
      </c>
      <c r="AY177" s="18" t="s">
        <v>182</v>
      </c>
      <c r="BE177" s="180">
        <f>IF(N177="základná",J177,0)</f>
        <v>0</v>
      </c>
      <c r="BF177" s="180">
        <f>IF(N177="znížená",J177,0)</f>
        <v>0</v>
      </c>
      <c r="BG177" s="180">
        <f>IF(N177="zákl. prenesená",J177,0)</f>
        <v>0</v>
      </c>
      <c r="BH177" s="180">
        <f>IF(N177="zníž. prenesená",J177,0)</f>
        <v>0</v>
      </c>
      <c r="BI177" s="180">
        <f>IF(N177="nulová",J177,0)</f>
        <v>0</v>
      </c>
      <c r="BJ177" s="18" t="s">
        <v>84</v>
      </c>
      <c r="BK177" s="181">
        <f>ROUND(I177*H177,3)</f>
        <v>0</v>
      </c>
      <c r="BL177" s="18" t="s">
        <v>468</v>
      </c>
      <c r="BM177" s="179" t="s">
        <v>1613</v>
      </c>
    </row>
    <row r="178" customHeight="1" ht="16" customFormat="1" s="2">
      <c r="A178" s="33"/>
      <c r="B178" s="167"/>
      <c r="C178" s="217" t="s">
        <v>873</v>
      </c>
      <c r="D178" s="217" t="s">
        <v>602</v>
      </c>
      <c r="E178" s="218" t="s">
        <v>1614</v>
      </c>
      <c r="F178" s="219" t="s">
        <v>1615</v>
      </c>
      <c r="G178" s="220" t="s">
        <v>327</v>
      </c>
      <c r="H178" s="221">
        <v>22</v>
      </c>
      <c r="I178" s="222"/>
      <c r="J178" s="221">
        <f>ROUND(I178*H178,3)</f>
        <v>0</v>
      </c>
      <c r="K178" s="223"/>
      <c r="L178" s="224"/>
      <c r="M178" s="225" t="s">
        <v>1</v>
      </c>
      <c r="N178" s="226" t="s">
        <v>38</v>
      </c>
      <c r="O178" s="59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9" t="s">
        <v>620</v>
      </c>
      <c r="AT178" s="179" t="s">
        <v>602</v>
      </c>
      <c r="AU178" s="179" t="s">
        <v>84</v>
      </c>
      <c r="AY178" s="18" t="s">
        <v>182</v>
      </c>
      <c r="BE178" s="180">
        <f>IF(N178="základná",J178,0)</f>
        <v>0</v>
      </c>
      <c r="BF178" s="180">
        <f>IF(N178="znížená",J178,0)</f>
        <v>0</v>
      </c>
      <c r="BG178" s="180">
        <f>IF(N178="zákl. prenesená",J178,0)</f>
        <v>0</v>
      </c>
      <c r="BH178" s="180">
        <f>IF(N178="zníž. prenesená",J178,0)</f>
        <v>0</v>
      </c>
      <c r="BI178" s="180">
        <f>IF(N178="nulová",J178,0)</f>
        <v>0</v>
      </c>
      <c r="BJ178" s="18" t="s">
        <v>84</v>
      </c>
      <c r="BK178" s="181">
        <f>ROUND(I178*H178,3)</f>
        <v>0</v>
      </c>
      <c r="BL178" s="18" t="s">
        <v>468</v>
      </c>
      <c r="BM178" s="179" t="s">
        <v>1616</v>
      </c>
    </row>
    <row r="179" customHeight="1" ht="21" customFormat="1" s="2">
      <c r="A179" s="33"/>
      <c r="B179" s="167"/>
      <c r="C179" s="168" t="s">
        <v>986</v>
      </c>
      <c r="D179" s="168" t="s">
        <v>185</v>
      </c>
      <c r="E179" s="169" t="s">
        <v>1617</v>
      </c>
      <c r="F179" s="170" t="s">
        <v>1618</v>
      </c>
      <c r="G179" s="171" t="s">
        <v>327</v>
      </c>
      <c r="H179" s="172">
        <v>4</v>
      </c>
      <c r="I179" s="173"/>
      <c r="J179" s="172">
        <f>ROUND(I179*H179,3)</f>
        <v>0</v>
      </c>
      <c r="K179" s="174"/>
      <c r="L179" s="34"/>
      <c r="M179" s="175" t="s">
        <v>1</v>
      </c>
      <c r="N179" s="176" t="s">
        <v>38</v>
      </c>
      <c r="O179" s="59"/>
      <c r="P179" s="177">
        <f>O179*H179</f>
        <v>0</v>
      </c>
      <c r="Q179" s="177">
        <v>0</v>
      </c>
      <c r="R179" s="177">
        <f>Q179*H179</f>
        <v>0</v>
      </c>
      <c r="S179" s="177">
        <v>0</v>
      </c>
      <c r="T179" s="17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9" t="s">
        <v>468</v>
      </c>
      <c r="AT179" s="179" t="s">
        <v>185</v>
      </c>
      <c r="AU179" s="179" t="s">
        <v>84</v>
      </c>
      <c r="AY179" s="18" t="s">
        <v>182</v>
      </c>
      <c r="BE179" s="180">
        <f>IF(N179="základná",J179,0)</f>
        <v>0</v>
      </c>
      <c r="BF179" s="180">
        <f>IF(N179="znížená",J179,0)</f>
        <v>0</v>
      </c>
      <c r="BG179" s="180">
        <f>IF(N179="zákl. prenesená",J179,0)</f>
        <v>0</v>
      </c>
      <c r="BH179" s="180">
        <f>IF(N179="zníž. prenesená",J179,0)</f>
        <v>0</v>
      </c>
      <c r="BI179" s="180">
        <f>IF(N179="nulová",J179,0)</f>
        <v>0</v>
      </c>
      <c r="BJ179" s="18" t="s">
        <v>84</v>
      </c>
      <c r="BK179" s="181">
        <f>ROUND(I179*H179,3)</f>
        <v>0</v>
      </c>
      <c r="BL179" s="18" t="s">
        <v>468</v>
      </c>
      <c r="BM179" s="179" t="s">
        <v>1619</v>
      </c>
    </row>
    <row r="180" customHeight="1" ht="16" customFormat="1" s="2">
      <c r="A180" s="33"/>
      <c r="B180" s="167"/>
      <c r="C180" s="217" t="s">
        <v>991</v>
      </c>
      <c r="D180" s="217" t="s">
        <v>602</v>
      </c>
      <c r="E180" s="218" t="s">
        <v>1620</v>
      </c>
      <c r="F180" s="219" t="s">
        <v>1621</v>
      </c>
      <c r="G180" s="220" t="s">
        <v>327</v>
      </c>
      <c r="H180" s="221">
        <v>4</v>
      </c>
      <c r="I180" s="222"/>
      <c r="J180" s="221">
        <f>ROUND(I180*H180,3)</f>
        <v>0</v>
      </c>
      <c r="K180" s="223"/>
      <c r="L180" s="224"/>
      <c r="M180" s="225" t="s">
        <v>1</v>
      </c>
      <c r="N180" s="226" t="s">
        <v>38</v>
      </c>
      <c r="O180" s="59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620</v>
      </c>
      <c r="AT180" s="179" t="s">
        <v>602</v>
      </c>
      <c r="AU180" s="179" t="s">
        <v>84</v>
      </c>
      <c r="AY180" s="18" t="s">
        <v>182</v>
      </c>
      <c r="BE180" s="180">
        <f>IF(N180="základná",J180,0)</f>
        <v>0</v>
      </c>
      <c r="BF180" s="180">
        <f>IF(N180="znížená",J180,0)</f>
        <v>0</v>
      </c>
      <c r="BG180" s="180">
        <f>IF(N180="zákl. prenesená",J180,0)</f>
        <v>0</v>
      </c>
      <c r="BH180" s="180">
        <f>IF(N180="zníž. prenesená",J180,0)</f>
        <v>0</v>
      </c>
      <c r="BI180" s="180">
        <f>IF(N180="nulová",J180,0)</f>
        <v>0</v>
      </c>
      <c r="BJ180" s="18" t="s">
        <v>84</v>
      </c>
      <c r="BK180" s="181">
        <f>ROUND(I180*H180,3)</f>
        <v>0</v>
      </c>
      <c r="BL180" s="18" t="s">
        <v>468</v>
      </c>
      <c r="BM180" s="179" t="s">
        <v>1622</v>
      </c>
    </row>
    <row r="181" customHeight="1" ht="21" customFormat="1" s="2">
      <c r="A181" s="33"/>
      <c r="B181" s="167"/>
      <c r="C181" s="168" t="s">
        <v>995</v>
      </c>
      <c r="D181" s="168" t="s">
        <v>185</v>
      </c>
      <c r="E181" s="169" t="s">
        <v>1623</v>
      </c>
      <c r="F181" s="170" t="s">
        <v>1624</v>
      </c>
      <c r="G181" s="171" t="s">
        <v>327</v>
      </c>
      <c r="H181" s="172">
        <v>14</v>
      </c>
      <c r="I181" s="173"/>
      <c r="J181" s="172">
        <f>ROUND(I181*H181,3)</f>
        <v>0</v>
      </c>
      <c r="K181" s="174"/>
      <c r="L181" s="34"/>
      <c r="M181" s="175" t="s">
        <v>1</v>
      </c>
      <c r="N181" s="176" t="s">
        <v>38</v>
      </c>
      <c r="O181" s="59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9" t="s">
        <v>468</v>
      </c>
      <c r="AT181" s="179" t="s">
        <v>185</v>
      </c>
      <c r="AU181" s="179" t="s">
        <v>84</v>
      </c>
      <c r="AY181" s="18" t="s">
        <v>182</v>
      </c>
      <c r="BE181" s="180">
        <f>IF(N181="základná",J181,0)</f>
        <v>0</v>
      </c>
      <c r="BF181" s="180">
        <f>IF(N181="znížená",J181,0)</f>
        <v>0</v>
      </c>
      <c r="BG181" s="180">
        <f>IF(N181="zákl. prenesená",J181,0)</f>
        <v>0</v>
      </c>
      <c r="BH181" s="180">
        <f>IF(N181="zníž. prenesená",J181,0)</f>
        <v>0</v>
      </c>
      <c r="BI181" s="180">
        <f>IF(N181="nulová",J181,0)</f>
        <v>0</v>
      </c>
      <c r="BJ181" s="18" t="s">
        <v>84</v>
      </c>
      <c r="BK181" s="181">
        <f>ROUND(I181*H181,3)</f>
        <v>0</v>
      </c>
      <c r="BL181" s="18" t="s">
        <v>468</v>
      </c>
      <c r="BM181" s="179" t="s">
        <v>1625</v>
      </c>
    </row>
    <row r="182" customHeight="1" ht="16" customFormat="1" s="2">
      <c r="A182" s="33"/>
      <c r="B182" s="167"/>
      <c r="C182" s="217" t="s">
        <v>999</v>
      </c>
      <c r="D182" s="217" t="s">
        <v>602</v>
      </c>
      <c r="E182" s="218" t="s">
        <v>1626</v>
      </c>
      <c r="F182" s="219" t="s">
        <v>1627</v>
      </c>
      <c r="G182" s="220" t="s">
        <v>327</v>
      </c>
      <c r="H182" s="221">
        <v>14</v>
      </c>
      <c r="I182" s="222"/>
      <c r="J182" s="221">
        <f>ROUND(I182*H182,3)</f>
        <v>0</v>
      </c>
      <c r="K182" s="223"/>
      <c r="L182" s="224"/>
      <c r="M182" s="225" t="s">
        <v>1</v>
      </c>
      <c r="N182" s="226" t="s">
        <v>38</v>
      </c>
      <c r="O182" s="59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9" t="s">
        <v>620</v>
      </c>
      <c r="AT182" s="179" t="s">
        <v>602</v>
      </c>
      <c r="AU182" s="179" t="s">
        <v>84</v>
      </c>
      <c r="AY182" s="18" t="s">
        <v>182</v>
      </c>
      <c r="BE182" s="180">
        <f>IF(N182="základná",J182,0)</f>
        <v>0</v>
      </c>
      <c r="BF182" s="180">
        <f>IF(N182="znížená",J182,0)</f>
        <v>0</v>
      </c>
      <c r="BG182" s="180">
        <f>IF(N182="zákl. prenesená",J182,0)</f>
        <v>0</v>
      </c>
      <c r="BH182" s="180">
        <f>IF(N182="zníž. prenesená",J182,0)</f>
        <v>0</v>
      </c>
      <c r="BI182" s="180">
        <f>IF(N182="nulová",J182,0)</f>
        <v>0</v>
      </c>
      <c r="BJ182" s="18" t="s">
        <v>84</v>
      </c>
      <c r="BK182" s="181">
        <f>ROUND(I182*H182,3)</f>
        <v>0</v>
      </c>
      <c r="BL182" s="18" t="s">
        <v>468</v>
      </c>
      <c r="BM182" s="179" t="s">
        <v>1628</v>
      </c>
    </row>
    <row r="183" customHeight="1" ht="21" customFormat="1" s="2">
      <c r="A183" s="33"/>
      <c r="B183" s="167"/>
      <c r="C183" s="168" t="s">
        <v>1014</v>
      </c>
      <c r="D183" s="168" t="s">
        <v>185</v>
      </c>
      <c r="E183" s="169" t="s">
        <v>1629</v>
      </c>
      <c r="F183" s="170" t="s">
        <v>1630</v>
      </c>
      <c r="G183" s="171" t="s">
        <v>327</v>
      </c>
      <c r="H183" s="172">
        <v>8</v>
      </c>
      <c r="I183" s="173"/>
      <c r="J183" s="172">
        <f>ROUND(I183*H183,3)</f>
        <v>0</v>
      </c>
      <c r="K183" s="174"/>
      <c r="L183" s="34"/>
      <c r="M183" s="175" t="s">
        <v>1</v>
      </c>
      <c r="N183" s="176" t="s">
        <v>38</v>
      </c>
      <c r="O183" s="59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468</v>
      </c>
      <c r="AT183" s="179" t="s">
        <v>185</v>
      </c>
      <c r="AU183" s="179" t="s">
        <v>84</v>
      </c>
      <c r="AY183" s="18" t="s">
        <v>182</v>
      </c>
      <c r="BE183" s="180">
        <f>IF(N183="základná",J183,0)</f>
        <v>0</v>
      </c>
      <c r="BF183" s="180">
        <f>IF(N183="znížená",J183,0)</f>
        <v>0</v>
      </c>
      <c r="BG183" s="180">
        <f>IF(N183="zákl. prenesená",J183,0)</f>
        <v>0</v>
      </c>
      <c r="BH183" s="180">
        <f>IF(N183="zníž. prenesená",J183,0)</f>
        <v>0</v>
      </c>
      <c r="BI183" s="180">
        <f>IF(N183="nulová",J183,0)</f>
        <v>0</v>
      </c>
      <c r="BJ183" s="18" t="s">
        <v>84</v>
      </c>
      <c r="BK183" s="181">
        <f>ROUND(I183*H183,3)</f>
        <v>0</v>
      </c>
      <c r="BL183" s="18" t="s">
        <v>468</v>
      </c>
      <c r="BM183" s="179" t="s">
        <v>1631</v>
      </c>
    </row>
    <row r="184" customHeight="1" ht="16" customFormat="1" s="2">
      <c r="A184" s="33"/>
      <c r="B184" s="167"/>
      <c r="C184" s="217" t="s">
        <v>910</v>
      </c>
      <c r="D184" s="217" t="s">
        <v>602</v>
      </c>
      <c r="E184" s="218" t="s">
        <v>1632</v>
      </c>
      <c r="F184" s="219" t="s">
        <v>1633</v>
      </c>
      <c r="G184" s="220" t="s">
        <v>327</v>
      </c>
      <c r="H184" s="221">
        <v>8</v>
      </c>
      <c r="I184" s="222"/>
      <c r="J184" s="221">
        <f>ROUND(I184*H184,3)</f>
        <v>0</v>
      </c>
      <c r="K184" s="223"/>
      <c r="L184" s="224"/>
      <c r="M184" s="225" t="s">
        <v>1</v>
      </c>
      <c r="N184" s="226" t="s">
        <v>38</v>
      </c>
      <c r="O184" s="59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9" t="s">
        <v>620</v>
      </c>
      <c r="AT184" s="179" t="s">
        <v>602</v>
      </c>
      <c r="AU184" s="179" t="s">
        <v>84</v>
      </c>
      <c r="AY184" s="18" t="s">
        <v>182</v>
      </c>
      <c r="BE184" s="180">
        <f>IF(N184="základná",J184,0)</f>
        <v>0</v>
      </c>
      <c r="BF184" s="180">
        <f>IF(N184="znížená",J184,0)</f>
        <v>0</v>
      </c>
      <c r="BG184" s="180">
        <f>IF(N184="zákl. prenesená",J184,0)</f>
        <v>0</v>
      </c>
      <c r="BH184" s="180">
        <f>IF(N184="zníž. prenesená",J184,0)</f>
        <v>0</v>
      </c>
      <c r="BI184" s="180">
        <f>IF(N184="nulová",J184,0)</f>
        <v>0</v>
      </c>
      <c r="BJ184" s="18" t="s">
        <v>84</v>
      </c>
      <c r="BK184" s="181">
        <f>ROUND(I184*H184,3)</f>
        <v>0</v>
      </c>
      <c r="BL184" s="18" t="s">
        <v>468</v>
      </c>
      <c r="BM184" s="179" t="s">
        <v>1634</v>
      </c>
    </row>
    <row r="185" customHeight="1" ht="21" customFormat="1" s="2">
      <c r="A185" s="33"/>
      <c r="B185" s="167"/>
      <c r="C185" s="168" t="s">
        <v>1025</v>
      </c>
      <c r="D185" s="168" t="s">
        <v>185</v>
      </c>
      <c r="E185" s="169" t="s">
        <v>1635</v>
      </c>
      <c r="F185" s="170" t="s">
        <v>1636</v>
      </c>
      <c r="G185" s="171" t="s">
        <v>327</v>
      </c>
      <c r="H185" s="172">
        <v>453</v>
      </c>
      <c r="I185" s="173"/>
      <c r="J185" s="172">
        <f>ROUND(I185*H185,3)</f>
        <v>0</v>
      </c>
      <c r="K185" s="174"/>
      <c r="L185" s="34"/>
      <c r="M185" s="175" t="s">
        <v>1</v>
      </c>
      <c r="N185" s="176" t="s">
        <v>38</v>
      </c>
      <c r="O185" s="59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9" t="s">
        <v>468</v>
      </c>
      <c r="AT185" s="179" t="s">
        <v>185</v>
      </c>
      <c r="AU185" s="179" t="s">
        <v>84</v>
      </c>
      <c r="AY185" s="18" t="s">
        <v>182</v>
      </c>
      <c r="BE185" s="180">
        <f>IF(N185="základná",J185,0)</f>
        <v>0</v>
      </c>
      <c r="BF185" s="180">
        <f>IF(N185="znížená",J185,0)</f>
        <v>0</v>
      </c>
      <c r="BG185" s="180">
        <f>IF(N185="zákl. prenesená",J185,0)</f>
        <v>0</v>
      </c>
      <c r="BH185" s="180">
        <f>IF(N185="zníž. prenesená",J185,0)</f>
        <v>0</v>
      </c>
      <c r="BI185" s="180">
        <f>IF(N185="nulová",J185,0)</f>
        <v>0</v>
      </c>
      <c r="BJ185" s="18" t="s">
        <v>84</v>
      </c>
      <c r="BK185" s="181">
        <f>ROUND(I185*H185,3)</f>
        <v>0</v>
      </c>
      <c r="BL185" s="18" t="s">
        <v>468</v>
      </c>
      <c r="BM185" s="179" t="s">
        <v>1637</v>
      </c>
    </row>
    <row r="186" customHeight="1" ht="16" customFormat="1" s="2">
      <c r="A186" s="33"/>
      <c r="B186" s="167"/>
      <c r="C186" s="217" t="s">
        <v>1031</v>
      </c>
      <c r="D186" s="217" t="s">
        <v>602</v>
      </c>
      <c r="E186" s="218" t="s">
        <v>1638</v>
      </c>
      <c r="F186" s="219" t="s">
        <v>1639</v>
      </c>
      <c r="G186" s="220" t="s">
        <v>327</v>
      </c>
      <c r="H186" s="221">
        <v>453</v>
      </c>
      <c r="I186" s="222"/>
      <c r="J186" s="221">
        <f>ROUND(I186*H186,3)</f>
        <v>0</v>
      </c>
      <c r="K186" s="223"/>
      <c r="L186" s="224"/>
      <c r="M186" s="225" t="s">
        <v>1</v>
      </c>
      <c r="N186" s="226" t="s">
        <v>38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620</v>
      </c>
      <c r="AT186" s="179" t="s">
        <v>602</v>
      </c>
      <c r="AU186" s="179" t="s">
        <v>84</v>
      </c>
      <c r="AY186" s="18" t="s">
        <v>182</v>
      </c>
      <c r="BE186" s="180">
        <f>IF(N186="základná",J186,0)</f>
        <v>0</v>
      </c>
      <c r="BF186" s="180">
        <f>IF(N186="znížená",J186,0)</f>
        <v>0</v>
      </c>
      <c r="BG186" s="180">
        <f>IF(N186="zákl. prenesená",J186,0)</f>
        <v>0</v>
      </c>
      <c r="BH186" s="180">
        <f>IF(N186="zníž. prenesená",J186,0)</f>
        <v>0</v>
      </c>
      <c r="BI186" s="180">
        <f>IF(N186="nulová",J186,0)</f>
        <v>0</v>
      </c>
      <c r="BJ186" s="18" t="s">
        <v>84</v>
      </c>
      <c r="BK186" s="181">
        <f>ROUND(I186*H186,3)</f>
        <v>0</v>
      </c>
      <c r="BL186" s="18" t="s">
        <v>468</v>
      </c>
      <c r="BM186" s="179" t="s">
        <v>1640</v>
      </c>
    </row>
    <row r="187" customHeight="1" ht="16" customFormat="1" s="2">
      <c r="A187" s="33"/>
      <c r="B187" s="167"/>
      <c r="C187" s="168" t="s">
        <v>1037</v>
      </c>
      <c r="D187" s="168" t="s">
        <v>185</v>
      </c>
      <c r="E187" s="169" t="s">
        <v>1641</v>
      </c>
      <c r="F187" s="170" t="s">
        <v>1642</v>
      </c>
      <c r="G187" s="171" t="s">
        <v>327</v>
      </c>
      <c r="H187" s="172">
        <v>3</v>
      </c>
      <c r="I187" s="173"/>
      <c r="J187" s="172">
        <f>ROUND(I187*H187,3)</f>
        <v>0</v>
      </c>
      <c r="K187" s="174"/>
      <c r="L187" s="34"/>
      <c r="M187" s="175" t="s">
        <v>1</v>
      </c>
      <c r="N187" s="176" t="s">
        <v>38</v>
      </c>
      <c r="O187" s="59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468</v>
      </c>
      <c r="AT187" s="179" t="s">
        <v>185</v>
      </c>
      <c r="AU187" s="179" t="s">
        <v>84</v>
      </c>
      <c r="AY187" s="18" t="s">
        <v>182</v>
      </c>
      <c r="BE187" s="180">
        <f>IF(N187="základná",J187,0)</f>
        <v>0</v>
      </c>
      <c r="BF187" s="180">
        <f>IF(N187="znížená",J187,0)</f>
        <v>0</v>
      </c>
      <c r="BG187" s="180">
        <f>IF(N187="zákl. prenesená",J187,0)</f>
        <v>0</v>
      </c>
      <c r="BH187" s="180">
        <f>IF(N187="zníž. prenesená",J187,0)</f>
        <v>0</v>
      </c>
      <c r="BI187" s="180">
        <f>IF(N187="nulová",J187,0)</f>
        <v>0</v>
      </c>
      <c r="BJ187" s="18" t="s">
        <v>84</v>
      </c>
      <c r="BK187" s="181">
        <f>ROUND(I187*H187,3)</f>
        <v>0</v>
      </c>
      <c r="BL187" s="18" t="s">
        <v>468</v>
      </c>
      <c r="BM187" s="179" t="s">
        <v>1643</v>
      </c>
    </row>
    <row r="188" customHeight="1" ht="16" customFormat="1" s="2">
      <c r="A188" s="33"/>
      <c r="B188" s="167"/>
      <c r="C188" s="217" t="s">
        <v>1042</v>
      </c>
      <c r="D188" s="217" t="s">
        <v>602</v>
      </c>
      <c r="E188" s="218" t="s">
        <v>1644</v>
      </c>
      <c r="F188" s="219" t="s">
        <v>1645</v>
      </c>
      <c r="G188" s="220" t="s">
        <v>327</v>
      </c>
      <c r="H188" s="221">
        <v>3</v>
      </c>
      <c r="I188" s="222"/>
      <c r="J188" s="221">
        <f>ROUND(I188*H188,3)</f>
        <v>0</v>
      </c>
      <c r="K188" s="223"/>
      <c r="L188" s="224"/>
      <c r="M188" s="225" t="s">
        <v>1</v>
      </c>
      <c r="N188" s="226" t="s">
        <v>38</v>
      </c>
      <c r="O188" s="59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9" t="s">
        <v>620</v>
      </c>
      <c r="AT188" s="179" t="s">
        <v>602</v>
      </c>
      <c r="AU188" s="179" t="s">
        <v>84</v>
      </c>
      <c r="AY188" s="18" t="s">
        <v>182</v>
      </c>
      <c r="BE188" s="180">
        <f>IF(N188="základná",J188,0)</f>
        <v>0</v>
      </c>
      <c r="BF188" s="180">
        <f>IF(N188="znížená",J188,0)</f>
        <v>0</v>
      </c>
      <c r="BG188" s="180">
        <f>IF(N188="zákl. prenesená",J188,0)</f>
        <v>0</v>
      </c>
      <c r="BH188" s="180">
        <f>IF(N188="zníž. prenesená",J188,0)</f>
        <v>0</v>
      </c>
      <c r="BI188" s="180">
        <f>IF(N188="nulová",J188,0)</f>
        <v>0</v>
      </c>
      <c r="BJ188" s="18" t="s">
        <v>84</v>
      </c>
      <c r="BK188" s="181">
        <f>ROUND(I188*H188,3)</f>
        <v>0</v>
      </c>
      <c r="BL188" s="18" t="s">
        <v>468</v>
      </c>
      <c r="BM188" s="179" t="s">
        <v>1646</v>
      </c>
    </row>
    <row r="189" customHeight="1" ht="16" customFormat="1" s="2">
      <c r="A189" s="33"/>
      <c r="B189" s="167"/>
      <c r="C189" s="168" t="s">
        <v>1047</v>
      </c>
      <c r="D189" s="168" t="s">
        <v>185</v>
      </c>
      <c r="E189" s="169" t="s">
        <v>1647</v>
      </c>
      <c r="F189" s="170" t="s">
        <v>1648</v>
      </c>
      <c r="G189" s="171" t="s">
        <v>327</v>
      </c>
      <c r="H189" s="172">
        <v>453</v>
      </c>
      <c r="I189" s="173"/>
      <c r="J189" s="172">
        <f>ROUND(I189*H189,3)</f>
        <v>0</v>
      </c>
      <c r="K189" s="174"/>
      <c r="L189" s="34"/>
      <c r="M189" s="175" t="s">
        <v>1</v>
      </c>
      <c r="N189" s="176" t="s">
        <v>38</v>
      </c>
      <c r="O189" s="59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468</v>
      </c>
      <c r="AT189" s="179" t="s">
        <v>185</v>
      </c>
      <c r="AU189" s="179" t="s">
        <v>84</v>
      </c>
      <c r="AY189" s="18" t="s">
        <v>182</v>
      </c>
      <c r="BE189" s="180">
        <f>IF(N189="základná",J189,0)</f>
        <v>0</v>
      </c>
      <c r="BF189" s="180">
        <f>IF(N189="znížená",J189,0)</f>
        <v>0</v>
      </c>
      <c r="BG189" s="180">
        <f>IF(N189="zákl. prenesená",J189,0)</f>
        <v>0</v>
      </c>
      <c r="BH189" s="180">
        <f>IF(N189="zníž. prenesená",J189,0)</f>
        <v>0</v>
      </c>
      <c r="BI189" s="180">
        <f>IF(N189="nulová",J189,0)</f>
        <v>0</v>
      </c>
      <c r="BJ189" s="18" t="s">
        <v>84</v>
      </c>
      <c r="BK189" s="181">
        <f>ROUND(I189*H189,3)</f>
        <v>0</v>
      </c>
      <c r="BL189" s="18" t="s">
        <v>468</v>
      </c>
      <c r="BM189" s="179" t="s">
        <v>1649</v>
      </c>
    </row>
    <row r="190" customHeight="1" ht="21" customFormat="1" s="2">
      <c r="A190" s="33"/>
      <c r="B190" s="167"/>
      <c r="C190" s="217" t="s">
        <v>1052</v>
      </c>
      <c r="D190" s="217" t="s">
        <v>602</v>
      </c>
      <c r="E190" s="218" t="s">
        <v>1650</v>
      </c>
      <c r="F190" s="219" t="s">
        <v>1651</v>
      </c>
      <c r="G190" s="220" t="s">
        <v>327</v>
      </c>
      <c r="H190" s="221">
        <v>453</v>
      </c>
      <c r="I190" s="222"/>
      <c r="J190" s="221">
        <f>ROUND(I190*H190,3)</f>
        <v>0</v>
      </c>
      <c r="K190" s="223"/>
      <c r="L190" s="224"/>
      <c r="M190" s="225" t="s">
        <v>1</v>
      </c>
      <c r="N190" s="226" t="s">
        <v>38</v>
      </c>
      <c r="O190" s="59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9" t="s">
        <v>620</v>
      </c>
      <c r="AT190" s="179" t="s">
        <v>602</v>
      </c>
      <c r="AU190" s="179" t="s">
        <v>84</v>
      </c>
      <c r="AY190" s="18" t="s">
        <v>182</v>
      </c>
      <c r="BE190" s="180">
        <f>IF(N190="základná",J190,0)</f>
        <v>0</v>
      </c>
      <c r="BF190" s="180">
        <f>IF(N190="znížená",J190,0)</f>
        <v>0</v>
      </c>
      <c r="BG190" s="180">
        <f>IF(N190="zákl. prenesená",J190,0)</f>
        <v>0</v>
      </c>
      <c r="BH190" s="180">
        <f>IF(N190="zníž. prenesená",J190,0)</f>
        <v>0</v>
      </c>
      <c r="BI190" s="180">
        <f>IF(N190="nulová",J190,0)</f>
        <v>0</v>
      </c>
      <c r="BJ190" s="18" t="s">
        <v>84</v>
      </c>
      <c r="BK190" s="181">
        <f>ROUND(I190*H190,3)</f>
        <v>0</v>
      </c>
      <c r="BL190" s="18" t="s">
        <v>468</v>
      </c>
      <c r="BM190" s="179" t="s">
        <v>1652</v>
      </c>
    </row>
    <row r="191" customHeight="1" ht="16" customFormat="1" s="2">
      <c r="A191" s="33"/>
      <c r="B191" s="167"/>
      <c r="C191" s="168" t="s">
        <v>1056</v>
      </c>
      <c r="D191" s="168" t="s">
        <v>185</v>
      </c>
      <c r="E191" s="169" t="s">
        <v>1653</v>
      </c>
      <c r="F191" s="170" t="s">
        <v>1654</v>
      </c>
      <c r="G191" s="171" t="s">
        <v>327</v>
      </c>
      <c r="H191" s="172">
        <v>2</v>
      </c>
      <c r="I191" s="173"/>
      <c r="J191" s="172">
        <f>ROUND(I191*H191,3)</f>
        <v>0</v>
      </c>
      <c r="K191" s="174"/>
      <c r="L191" s="34"/>
      <c r="M191" s="175" t="s">
        <v>1</v>
      </c>
      <c r="N191" s="176" t="s">
        <v>38</v>
      </c>
      <c r="O191" s="59"/>
      <c r="P191" s="177">
        <f>O191*H191</f>
        <v>0</v>
      </c>
      <c r="Q191" s="177">
        <v>0</v>
      </c>
      <c r="R191" s="177">
        <f>Q191*H191</f>
        <v>0</v>
      </c>
      <c r="S191" s="177">
        <v>0</v>
      </c>
      <c r="T191" s="178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9" t="s">
        <v>468</v>
      </c>
      <c r="AT191" s="179" t="s">
        <v>185</v>
      </c>
      <c r="AU191" s="179" t="s">
        <v>84</v>
      </c>
      <c r="AY191" s="18" t="s">
        <v>182</v>
      </c>
      <c r="BE191" s="180">
        <f>IF(N191="základná",J191,0)</f>
        <v>0</v>
      </c>
      <c r="BF191" s="180">
        <f>IF(N191="znížená",J191,0)</f>
        <v>0</v>
      </c>
      <c r="BG191" s="180">
        <f>IF(N191="zákl. prenesená",J191,0)</f>
        <v>0</v>
      </c>
      <c r="BH191" s="180">
        <f>IF(N191="zníž. prenesená",J191,0)</f>
        <v>0</v>
      </c>
      <c r="BI191" s="180">
        <f>IF(N191="nulová",J191,0)</f>
        <v>0</v>
      </c>
      <c r="BJ191" s="18" t="s">
        <v>84</v>
      </c>
      <c r="BK191" s="181">
        <f>ROUND(I191*H191,3)</f>
        <v>0</v>
      </c>
      <c r="BL191" s="18" t="s">
        <v>468</v>
      </c>
      <c r="BM191" s="179" t="s">
        <v>1655</v>
      </c>
    </row>
    <row r="192" customHeight="1" ht="21" customFormat="1" s="2">
      <c r="A192" s="33"/>
      <c r="B192" s="167"/>
      <c r="C192" s="217" t="s">
        <v>1060</v>
      </c>
      <c r="D192" s="217" t="s">
        <v>602</v>
      </c>
      <c r="E192" s="218" t="s">
        <v>1656</v>
      </c>
      <c r="F192" s="219" t="s">
        <v>1657</v>
      </c>
      <c r="G192" s="220" t="s">
        <v>327</v>
      </c>
      <c r="H192" s="221">
        <v>2</v>
      </c>
      <c r="I192" s="222"/>
      <c r="J192" s="221">
        <f>ROUND(I192*H192,3)</f>
        <v>0</v>
      </c>
      <c r="K192" s="223"/>
      <c r="L192" s="224"/>
      <c r="M192" s="225" t="s">
        <v>1</v>
      </c>
      <c r="N192" s="22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620</v>
      </c>
      <c r="AT192" s="179" t="s">
        <v>602</v>
      </c>
      <c r="AU192" s="179" t="s">
        <v>84</v>
      </c>
      <c r="AY192" s="18" t="s">
        <v>182</v>
      </c>
      <c r="BE192" s="180">
        <f>IF(N192="základná",J192,0)</f>
        <v>0</v>
      </c>
      <c r="BF192" s="180">
        <f>IF(N192="znížená",J192,0)</f>
        <v>0</v>
      </c>
      <c r="BG192" s="180">
        <f>IF(N192="zákl. prenesená",J192,0)</f>
        <v>0</v>
      </c>
      <c r="BH192" s="180">
        <f>IF(N192="zníž. prenesená",J192,0)</f>
        <v>0</v>
      </c>
      <c r="BI192" s="180">
        <f>IF(N192="nulová",J192,0)</f>
        <v>0</v>
      </c>
      <c r="BJ192" s="18" t="s">
        <v>84</v>
      </c>
      <c r="BK192" s="181">
        <f>ROUND(I192*H192,3)</f>
        <v>0</v>
      </c>
      <c r="BL192" s="18" t="s">
        <v>468</v>
      </c>
      <c r="BM192" s="179" t="s">
        <v>1658</v>
      </c>
    </row>
    <row r="193" customHeight="1" ht="16" customFormat="1" s="2">
      <c r="A193" s="33"/>
      <c r="B193" s="167"/>
      <c r="C193" s="168" t="s">
        <v>1067</v>
      </c>
      <c r="D193" s="168" t="s">
        <v>185</v>
      </c>
      <c r="E193" s="169" t="s">
        <v>1659</v>
      </c>
      <c r="F193" s="170" t="s">
        <v>1660</v>
      </c>
      <c r="G193" s="171" t="s">
        <v>327</v>
      </c>
      <c r="H193" s="172">
        <v>2</v>
      </c>
      <c r="I193" s="173"/>
      <c r="J193" s="172">
        <f>ROUND(I193*H193,3)</f>
        <v>0</v>
      </c>
      <c r="K193" s="174"/>
      <c r="L193" s="34"/>
      <c r="M193" s="175" t="s">
        <v>1</v>
      </c>
      <c r="N193" s="176" t="s">
        <v>38</v>
      </c>
      <c r="O193" s="59"/>
      <c r="P193" s="177">
        <f>O193*H193</f>
        <v>0</v>
      </c>
      <c r="Q193" s="177">
        <v>0</v>
      </c>
      <c r="R193" s="177">
        <f>Q193*H193</f>
        <v>0</v>
      </c>
      <c r="S193" s="177">
        <v>0</v>
      </c>
      <c r="T193" s="17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9" t="s">
        <v>468</v>
      </c>
      <c r="AT193" s="179" t="s">
        <v>185</v>
      </c>
      <c r="AU193" s="179" t="s">
        <v>84</v>
      </c>
      <c r="AY193" s="18" t="s">
        <v>182</v>
      </c>
      <c r="BE193" s="180">
        <f>IF(N193="základná",J193,0)</f>
        <v>0</v>
      </c>
      <c r="BF193" s="180">
        <f>IF(N193="znížená",J193,0)</f>
        <v>0</v>
      </c>
      <c r="BG193" s="180">
        <f>IF(N193="zákl. prenesená",J193,0)</f>
        <v>0</v>
      </c>
      <c r="BH193" s="180">
        <f>IF(N193="zníž. prenesená",J193,0)</f>
        <v>0</v>
      </c>
      <c r="BI193" s="180">
        <f>IF(N193="nulová",J193,0)</f>
        <v>0</v>
      </c>
      <c r="BJ193" s="18" t="s">
        <v>84</v>
      </c>
      <c r="BK193" s="181">
        <f>ROUND(I193*H193,3)</f>
        <v>0</v>
      </c>
      <c r="BL193" s="18" t="s">
        <v>468</v>
      </c>
      <c r="BM193" s="179" t="s">
        <v>1661</v>
      </c>
    </row>
    <row r="194" customHeight="1" ht="21" customFormat="1" s="2">
      <c r="A194" s="33"/>
      <c r="B194" s="167"/>
      <c r="C194" s="217" t="s">
        <v>1073</v>
      </c>
      <c r="D194" s="217" t="s">
        <v>602</v>
      </c>
      <c r="E194" s="218" t="s">
        <v>1662</v>
      </c>
      <c r="F194" s="219" t="s">
        <v>1663</v>
      </c>
      <c r="G194" s="220" t="s">
        <v>327</v>
      </c>
      <c r="H194" s="221">
        <v>2</v>
      </c>
      <c r="I194" s="222"/>
      <c r="J194" s="221">
        <f>ROUND(I194*H194,3)</f>
        <v>0</v>
      </c>
      <c r="K194" s="223"/>
      <c r="L194" s="224"/>
      <c r="M194" s="225" t="s">
        <v>1</v>
      </c>
      <c r="N194" s="226" t="s">
        <v>38</v>
      </c>
      <c r="O194" s="59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9" t="s">
        <v>620</v>
      </c>
      <c r="AT194" s="179" t="s">
        <v>602</v>
      </c>
      <c r="AU194" s="179" t="s">
        <v>84</v>
      </c>
      <c r="AY194" s="18" t="s">
        <v>182</v>
      </c>
      <c r="BE194" s="180">
        <f>IF(N194="základná",J194,0)</f>
        <v>0</v>
      </c>
      <c r="BF194" s="180">
        <f>IF(N194="znížená",J194,0)</f>
        <v>0</v>
      </c>
      <c r="BG194" s="180">
        <f>IF(N194="zákl. prenesená",J194,0)</f>
        <v>0</v>
      </c>
      <c r="BH194" s="180">
        <f>IF(N194="zníž. prenesená",J194,0)</f>
        <v>0</v>
      </c>
      <c r="BI194" s="180">
        <f>IF(N194="nulová",J194,0)</f>
        <v>0</v>
      </c>
      <c r="BJ194" s="18" t="s">
        <v>84</v>
      </c>
      <c r="BK194" s="181">
        <f>ROUND(I194*H194,3)</f>
        <v>0</v>
      </c>
      <c r="BL194" s="18" t="s">
        <v>468</v>
      </c>
      <c r="BM194" s="179" t="s">
        <v>1664</v>
      </c>
    </row>
    <row r="195" customHeight="1" ht="16" customFormat="1" s="2">
      <c r="A195" s="33"/>
      <c r="B195" s="167"/>
      <c r="C195" s="168" t="s">
        <v>1078</v>
      </c>
      <c r="D195" s="168" t="s">
        <v>185</v>
      </c>
      <c r="E195" s="169" t="s">
        <v>1665</v>
      </c>
      <c r="F195" s="170" t="s">
        <v>1666</v>
      </c>
      <c r="G195" s="171" t="s">
        <v>327</v>
      </c>
      <c r="H195" s="172">
        <v>2</v>
      </c>
      <c r="I195" s="173"/>
      <c r="J195" s="172">
        <f>ROUND(I195*H195,3)</f>
        <v>0</v>
      </c>
      <c r="K195" s="174"/>
      <c r="L195" s="34"/>
      <c r="M195" s="175" t="s">
        <v>1</v>
      </c>
      <c r="N195" s="176" t="s">
        <v>38</v>
      </c>
      <c r="O195" s="59"/>
      <c r="P195" s="177">
        <f>O195*H195</f>
        <v>0</v>
      </c>
      <c r="Q195" s="177">
        <v>0</v>
      </c>
      <c r="R195" s="177">
        <f>Q195*H195</f>
        <v>0</v>
      </c>
      <c r="S195" s="177">
        <v>0</v>
      </c>
      <c r="T195" s="178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9" t="s">
        <v>468</v>
      </c>
      <c r="AT195" s="179" t="s">
        <v>185</v>
      </c>
      <c r="AU195" s="179" t="s">
        <v>84</v>
      </c>
      <c r="AY195" s="18" t="s">
        <v>182</v>
      </c>
      <c r="BE195" s="180">
        <f>IF(N195="základná",J195,0)</f>
        <v>0</v>
      </c>
      <c r="BF195" s="180">
        <f>IF(N195="znížená",J195,0)</f>
        <v>0</v>
      </c>
      <c r="BG195" s="180">
        <f>IF(N195="zákl. prenesená",J195,0)</f>
        <v>0</v>
      </c>
      <c r="BH195" s="180">
        <f>IF(N195="zníž. prenesená",J195,0)</f>
        <v>0</v>
      </c>
      <c r="BI195" s="180">
        <f>IF(N195="nulová",J195,0)</f>
        <v>0</v>
      </c>
      <c r="BJ195" s="18" t="s">
        <v>84</v>
      </c>
      <c r="BK195" s="181">
        <f>ROUND(I195*H195,3)</f>
        <v>0</v>
      </c>
      <c r="BL195" s="18" t="s">
        <v>468</v>
      </c>
      <c r="BM195" s="179" t="s">
        <v>1667</v>
      </c>
    </row>
    <row r="196" customHeight="1" ht="16" customFormat="1" s="2">
      <c r="A196" s="33"/>
      <c r="B196" s="167"/>
      <c r="C196" s="217" t="s">
        <v>1084</v>
      </c>
      <c r="D196" s="217" t="s">
        <v>602</v>
      </c>
      <c r="E196" s="218" t="s">
        <v>1668</v>
      </c>
      <c r="F196" s="219" t="s">
        <v>1669</v>
      </c>
      <c r="G196" s="220" t="s">
        <v>327</v>
      </c>
      <c r="H196" s="221">
        <v>2</v>
      </c>
      <c r="I196" s="222"/>
      <c r="J196" s="221">
        <f>ROUND(I196*H196,3)</f>
        <v>0</v>
      </c>
      <c r="K196" s="223"/>
      <c r="L196" s="224"/>
      <c r="M196" s="225" t="s">
        <v>1</v>
      </c>
      <c r="N196" s="226" t="s">
        <v>38</v>
      </c>
      <c r="O196" s="59"/>
      <c r="P196" s="177">
        <f>O196*H196</f>
        <v>0</v>
      </c>
      <c r="Q196" s="177">
        <v>0</v>
      </c>
      <c r="R196" s="177">
        <f>Q196*H196</f>
        <v>0</v>
      </c>
      <c r="S196" s="177">
        <v>0</v>
      </c>
      <c r="T196" s="17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9" t="s">
        <v>620</v>
      </c>
      <c r="AT196" s="179" t="s">
        <v>602</v>
      </c>
      <c r="AU196" s="179" t="s">
        <v>84</v>
      </c>
      <c r="AY196" s="18" t="s">
        <v>182</v>
      </c>
      <c r="BE196" s="180">
        <f>IF(N196="základná",J196,0)</f>
        <v>0</v>
      </c>
      <c r="BF196" s="180">
        <f>IF(N196="znížená",J196,0)</f>
        <v>0</v>
      </c>
      <c r="BG196" s="180">
        <f>IF(N196="zákl. prenesená",J196,0)</f>
        <v>0</v>
      </c>
      <c r="BH196" s="180">
        <f>IF(N196="zníž. prenesená",J196,0)</f>
        <v>0</v>
      </c>
      <c r="BI196" s="180">
        <f>IF(N196="nulová",J196,0)</f>
        <v>0</v>
      </c>
      <c r="BJ196" s="18" t="s">
        <v>84</v>
      </c>
      <c r="BK196" s="181">
        <f>ROUND(I196*H196,3)</f>
        <v>0</v>
      </c>
      <c r="BL196" s="18" t="s">
        <v>468</v>
      </c>
      <c r="BM196" s="179" t="s">
        <v>1670</v>
      </c>
    </row>
    <row r="197" customHeight="1" ht="16" customFormat="1" s="2">
      <c r="A197" s="33"/>
      <c r="B197" s="167"/>
      <c r="C197" s="168" t="s">
        <v>1133</v>
      </c>
      <c r="D197" s="168" t="s">
        <v>185</v>
      </c>
      <c r="E197" s="169" t="s">
        <v>1671</v>
      </c>
      <c r="F197" s="170" t="s">
        <v>1672</v>
      </c>
      <c r="G197" s="171" t="s">
        <v>609</v>
      </c>
      <c r="H197" s="172">
        <v>5130</v>
      </c>
      <c r="I197" s="173"/>
      <c r="J197" s="172">
        <f>ROUND(I197*H197,3)</f>
        <v>0</v>
      </c>
      <c r="K197" s="174"/>
      <c r="L197" s="34"/>
      <c r="M197" s="175" t="s">
        <v>1</v>
      </c>
      <c r="N197" s="176" t="s">
        <v>38</v>
      </c>
      <c r="O197" s="59"/>
      <c r="P197" s="177">
        <f>O197*H197</f>
        <v>0</v>
      </c>
      <c r="Q197" s="177">
        <v>0</v>
      </c>
      <c r="R197" s="177">
        <f>Q197*H197</f>
        <v>0</v>
      </c>
      <c r="S197" s="177">
        <v>0</v>
      </c>
      <c r="T197" s="17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9" t="s">
        <v>468</v>
      </c>
      <c r="AT197" s="179" t="s">
        <v>185</v>
      </c>
      <c r="AU197" s="179" t="s">
        <v>84</v>
      </c>
      <c r="AY197" s="18" t="s">
        <v>182</v>
      </c>
      <c r="BE197" s="180">
        <f>IF(N197="základná",J197,0)</f>
        <v>0</v>
      </c>
      <c r="BF197" s="180">
        <f>IF(N197="znížená",J197,0)</f>
        <v>0</v>
      </c>
      <c r="BG197" s="180">
        <f>IF(N197="zákl. prenesená",J197,0)</f>
        <v>0</v>
      </c>
      <c r="BH197" s="180">
        <f>IF(N197="zníž. prenesená",J197,0)</f>
        <v>0</v>
      </c>
      <c r="BI197" s="180">
        <f>IF(N197="nulová",J197,0)</f>
        <v>0</v>
      </c>
      <c r="BJ197" s="18" t="s">
        <v>84</v>
      </c>
      <c r="BK197" s="181">
        <f>ROUND(I197*H197,3)</f>
        <v>0</v>
      </c>
      <c r="BL197" s="18" t="s">
        <v>468</v>
      </c>
      <c r="BM197" s="179" t="s">
        <v>536</v>
      </c>
    </row>
    <row r="198" customHeight="1" ht="21" customFormat="1" s="2">
      <c r="A198" s="33"/>
      <c r="B198" s="167"/>
      <c r="C198" s="168" t="s">
        <v>610</v>
      </c>
      <c r="D198" s="168" t="s">
        <v>185</v>
      </c>
      <c r="E198" s="169" t="s">
        <v>1673</v>
      </c>
      <c r="F198" s="170" t="s">
        <v>1674</v>
      </c>
      <c r="G198" s="171" t="s">
        <v>609</v>
      </c>
      <c r="H198" s="172">
        <v>210</v>
      </c>
      <c r="I198" s="173"/>
      <c r="J198" s="172">
        <f>ROUND(I198*H198,3)</f>
        <v>0</v>
      </c>
      <c r="K198" s="174"/>
      <c r="L198" s="34"/>
      <c r="M198" s="175" t="s">
        <v>1</v>
      </c>
      <c r="N198" s="176" t="s">
        <v>38</v>
      </c>
      <c r="O198" s="59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9" t="s">
        <v>468</v>
      </c>
      <c r="AT198" s="179" t="s">
        <v>185</v>
      </c>
      <c r="AU198" s="179" t="s">
        <v>84</v>
      </c>
      <c r="AY198" s="18" t="s">
        <v>182</v>
      </c>
      <c r="BE198" s="180">
        <f>IF(N198="základná",J198,0)</f>
        <v>0</v>
      </c>
      <c r="BF198" s="180">
        <f>IF(N198="znížená",J198,0)</f>
        <v>0</v>
      </c>
      <c r="BG198" s="180">
        <f>IF(N198="zákl. prenesená",J198,0)</f>
        <v>0</v>
      </c>
      <c r="BH198" s="180">
        <f>IF(N198="zníž. prenesená",J198,0)</f>
        <v>0</v>
      </c>
      <c r="BI198" s="180">
        <f>IF(N198="nulová",J198,0)</f>
        <v>0</v>
      </c>
      <c r="BJ198" s="18" t="s">
        <v>84</v>
      </c>
      <c r="BK198" s="181">
        <f>ROUND(I198*H198,3)</f>
        <v>0</v>
      </c>
      <c r="BL198" s="18" t="s">
        <v>468</v>
      </c>
      <c r="BM198" s="179" t="s">
        <v>1243</v>
      </c>
    </row>
    <row r="199" customHeight="1" ht="21" customFormat="1" s="2">
      <c r="A199" s="33"/>
      <c r="B199" s="167"/>
      <c r="C199" s="168" t="s">
        <v>1145</v>
      </c>
      <c r="D199" s="168" t="s">
        <v>185</v>
      </c>
      <c r="E199" s="169" t="s">
        <v>1675</v>
      </c>
      <c r="F199" s="170" t="s">
        <v>1676</v>
      </c>
      <c r="G199" s="171" t="s">
        <v>609</v>
      </c>
      <c r="H199" s="172">
        <v>5220</v>
      </c>
      <c r="I199" s="173"/>
      <c r="J199" s="172">
        <f>ROUND(I199*H199,3)</f>
        <v>0</v>
      </c>
      <c r="K199" s="174"/>
      <c r="L199" s="34"/>
      <c r="M199" s="175" t="s">
        <v>1</v>
      </c>
      <c r="N199" s="176" t="s">
        <v>38</v>
      </c>
      <c r="O199" s="59"/>
      <c r="P199" s="177">
        <f>O199*H199</f>
        <v>0</v>
      </c>
      <c r="Q199" s="177">
        <v>0</v>
      </c>
      <c r="R199" s="177">
        <f>Q199*H199</f>
        <v>0</v>
      </c>
      <c r="S199" s="177">
        <v>0</v>
      </c>
      <c r="T199" s="178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9" t="s">
        <v>468</v>
      </c>
      <c r="AT199" s="179" t="s">
        <v>185</v>
      </c>
      <c r="AU199" s="179" t="s">
        <v>84</v>
      </c>
      <c r="AY199" s="18" t="s">
        <v>182</v>
      </c>
      <c r="BE199" s="180">
        <f>IF(N199="základná",J199,0)</f>
        <v>0</v>
      </c>
      <c r="BF199" s="180">
        <f>IF(N199="znížená",J199,0)</f>
        <v>0</v>
      </c>
      <c r="BG199" s="180">
        <f>IF(N199="zákl. prenesená",J199,0)</f>
        <v>0</v>
      </c>
      <c r="BH199" s="180">
        <f>IF(N199="zníž. prenesená",J199,0)</f>
        <v>0</v>
      </c>
      <c r="BI199" s="180">
        <f>IF(N199="nulová",J199,0)</f>
        <v>0</v>
      </c>
      <c r="BJ199" s="18" t="s">
        <v>84</v>
      </c>
      <c r="BK199" s="181">
        <f>ROUND(I199*H199,3)</f>
        <v>0</v>
      </c>
      <c r="BL199" s="18" t="s">
        <v>468</v>
      </c>
      <c r="BM199" s="179" t="s">
        <v>1677</v>
      </c>
    </row>
    <row r="200" customHeight="1" ht="21" customFormat="1" s="2">
      <c r="A200" s="33"/>
      <c r="B200" s="167"/>
      <c r="C200" s="168" t="s">
        <v>1150</v>
      </c>
      <c r="D200" s="168" t="s">
        <v>185</v>
      </c>
      <c r="E200" s="169" t="s">
        <v>1678</v>
      </c>
      <c r="F200" s="170" t="s">
        <v>1679</v>
      </c>
      <c r="G200" s="171" t="s">
        <v>609</v>
      </c>
      <c r="H200" s="172">
        <v>120</v>
      </c>
      <c r="I200" s="173"/>
      <c r="J200" s="172">
        <f>ROUND(I200*H200,3)</f>
        <v>0</v>
      </c>
      <c r="K200" s="174"/>
      <c r="L200" s="34"/>
      <c r="M200" s="175" t="s">
        <v>1</v>
      </c>
      <c r="N200" s="176" t="s">
        <v>38</v>
      </c>
      <c r="O200" s="59"/>
      <c r="P200" s="177">
        <f>O200*H200</f>
        <v>0</v>
      </c>
      <c r="Q200" s="177">
        <v>0</v>
      </c>
      <c r="R200" s="177">
        <f>Q200*H200</f>
        <v>0</v>
      </c>
      <c r="S200" s="177">
        <v>0</v>
      </c>
      <c r="T200" s="17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9" t="s">
        <v>468</v>
      </c>
      <c r="AT200" s="179" t="s">
        <v>185</v>
      </c>
      <c r="AU200" s="179" t="s">
        <v>84</v>
      </c>
      <c r="AY200" s="18" t="s">
        <v>182</v>
      </c>
      <c r="BE200" s="180">
        <f>IF(N200="základná",J200,0)</f>
        <v>0</v>
      </c>
      <c r="BF200" s="180">
        <f>IF(N200="znížená",J200,0)</f>
        <v>0</v>
      </c>
      <c r="BG200" s="180">
        <f>IF(N200="zákl. prenesená",J200,0)</f>
        <v>0</v>
      </c>
      <c r="BH200" s="180">
        <f>IF(N200="zníž. prenesená",J200,0)</f>
        <v>0</v>
      </c>
      <c r="BI200" s="180">
        <f>IF(N200="nulová",J200,0)</f>
        <v>0</v>
      </c>
      <c r="BJ200" s="18" t="s">
        <v>84</v>
      </c>
      <c r="BK200" s="181">
        <f>ROUND(I200*H200,3)</f>
        <v>0</v>
      </c>
      <c r="BL200" s="18" t="s">
        <v>468</v>
      </c>
      <c r="BM200" s="179" t="s">
        <v>1680</v>
      </c>
    </row>
    <row r="201" customHeight="1" ht="21" customFormat="1" s="2">
      <c r="A201" s="33"/>
      <c r="B201" s="167"/>
      <c r="C201" s="168" t="s">
        <v>1155</v>
      </c>
      <c r="D201" s="168" t="s">
        <v>185</v>
      </c>
      <c r="E201" s="169" t="s">
        <v>1681</v>
      </c>
      <c r="F201" s="170" t="s">
        <v>1682</v>
      </c>
      <c r="G201" s="171" t="s">
        <v>438</v>
      </c>
      <c r="H201" s="172">
        <v>18.435</v>
      </c>
      <c r="I201" s="173"/>
      <c r="J201" s="172">
        <f>ROUND(I201*H201,3)</f>
        <v>0</v>
      </c>
      <c r="K201" s="174"/>
      <c r="L201" s="34"/>
      <c r="M201" s="175" t="s">
        <v>1</v>
      </c>
      <c r="N201" s="176" t="s">
        <v>38</v>
      </c>
      <c r="O201" s="59"/>
      <c r="P201" s="177">
        <f>O201*H201</f>
        <v>0</v>
      </c>
      <c r="Q201" s="177">
        <v>0</v>
      </c>
      <c r="R201" s="177">
        <f>Q201*H201</f>
        <v>0</v>
      </c>
      <c r="S201" s="177">
        <v>0</v>
      </c>
      <c r="T201" s="178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9" t="s">
        <v>468</v>
      </c>
      <c r="AT201" s="179" t="s">
        <v>185</v>
      </c>
      <c r="AU201" s="179" t="s">
        <v>84</v>
      </c>
      <c r="AY201" s="18" t="s">
        <v>182</v>
      </c>
      <c r="BE201" s="180">
        <f>IF(N201="základná",J201,0)</f>
        <v>0</v>
      </c>
      <c r="BF201" s="180">
        <f>IF(N201="znížená",J201,0)</f>
        <v>0</v>
      </c>
      <c r="BG201" s="180">
        <f>IF(N201="zákl. prenesená",J201,0)</f>
        <v>0</v>
      </c>
      <c r="BH201" s="180">
        <f>IF(N201="zníž. prenesená",J201,0)</f>
        <v>0</v>
      </c>
      <c r="BI201" s="180">
        <f>IF(N201="nulová",J201,0)</f>
        <v>0</v>
      </c>
      <c r="BJ201" s="18" t="s">
        <v>84</v>
      </c>
      <c r="BK201" s="181">
        <f>ROUND(I201*H201,3)</f>
        <v>0</v>
      </c>
      <c r="BL201" s="18" t="s">
        <v>468</v>
      </c>
      <c r="BM201" s="179" t="s">
        <v>1683</v>
      </c>
    </row>
    <row r="202" customHeight="1" ht="21" customFormat="1" s="2">
      <c r="A202" s="33"/>
      <c r="B202" s="167"/>
      <c r="C202" s="168" t="s">
        <v>1159</v>
      </c>
      <c r="D202" s="168" t="s">
        <v>185</v>
      </c>
      <c r="E202" s="169" t="s">
        <v>1684</v>
      </c>
      <c r="F202" s="170" t="s">
        <v>1685</v>
      </c>
      <c r="G202" s="171" t="s">
        <v>895</v>
      </c>
      <c r="H202" s="173"/>
      <c r="I202" s="173"/>
      <c r="J202" s="172">
        <f>ROUND(I202*H202,3)</f>
        <v>0</v>
      </c>
      <c r="K202" s="174"/>
      <c r="L202" s="34"/>
      <c r="M202" s="175" t="s">
        <v>1</v>
      </c>
      <c r="N202" s="176" t="s">
        <v>38</v>
      </c>
      <c r="O202" s="59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9" t="s">
        <v>468</v>
      </c>
      <c r="AT202" s="179" t="s">
        <v>185</v>
      </c>
      <c r="AU202" s="179" t="s">
        <v>84</v>
      </c>
      <c r="AY202" s="18" t="s">
        <v>182</v>
      </c>
      <c r="BE202" s="180">
        <f>IF(N202="základná",J202,0)</f>
        <v>0</v>
      </c>
      <c r="BF202" s="180">
        <f>IF(N202="znížená",J202,0)</f>
        <v>0</v>
      </c>
      <c r="BG202" s="180">
        <f>IF(N202="zákl. prenesená",J202,0)</f>
        <v>0</v>
      </c>
      <c r="BH202" s="180">
        <f>IF(N202="zníž. prenesená",J202,0)</f>
        <v>0</v>
      </c>
      <c r="BI202" s="180">
        <f>IF(N202="nulová",J202,0)</f>
        <v>0</v>
      </c>
      <c r="BJ202" s="18" t="s">
        <v>84</v>
      </c>
      <c r="BK202" s="181">
        <f>ROUND(I202*H202,3)</f>
        <v>0</v>
      </c>
      <c r="BL202" s="18" t="s">
        <v>468</v>
      </c>
      <c r="BM202" s="179" t="s">
        <v>1686</v>
      </c>
    </row>
    <row r="203" customHeight="1" ht="25" customFormat="1" s="12">
      <c r="B203" s="154"/>
      <c r="D203" s="155" t="s">
        <v>71</v>
      </c>
      <c r="E203" s="156" t="s">
        <v>602</v>
      </c>
      <c r="F203" s="156" t="s">
        <v>603</v>
      </c>
      <c r="I203" s="157"/>
      <c r="J203" s="158">
        <f>BK203</f>
        <v>0</v>
      </c>
      <c r="L203" s="154"/>
      <c r="M203" s="159"/>
      <c r="N203" s="160"/>
      <c r="O203" s="160"/>
      <c r="P203" s="161">
        <f>P204</f>
        <v>0</v>
      </c>
      <c r="Q203" s="160"/>
      <c r="R203" s="161">
        <f>R204</f>
        <v>0</v>
      </c>
      <c r="S203" s="160"/>
      <c r="T203" s="162">
        <f>T204</f>
        <v>0</v>
      </c>
      <c r="AR203" s="155" t="s">
        <v>89</v>
      </c>
      <c r="AT203" s="163" t="s">
        <v>71</v>
      </c>
      <c r="AU203" s="163" t="s">
        <v>72</v>
      </c>
      <c r="AY203" s="155" t="s">
        <v>182</v>
      </c>
      <c r="BK203" s="164">
        <f>BK204</f>
        <v>0</v>
      </c>
    </row>
    <row r="204" customHeight="1" ht="22" customFormat="1" s="12">
      <c r="B204" s="154"/>
      <c r="D204" s="155" t="s">
        <v>71</v>
      </c>
      <c r="E204" s="165" t="s">
        <v>1687</v>
      </c>
      <c r="F204" s="165" t="s">
        <v>1688</v>
      </c>
      <c r="I204" s="157"/>
      <c r="J204" s="166">
        <f>BK204</f>
        <v>0</v>
      </c>
      <c r="L204" s="154"/>
      <c r="M204" s="159"/>
      <c r="N204" s="160"/>
      <c r="O204" s="160"/>
      <c r="P204" s="161">
        <f>SUM(P205:P214)</f>
        <v>0</v>
      </c>
      <c r="Q204" s="160"/>
      <c r="R204" s="161">
        <f>SUM(R205:R214)</f>
        <v>0</v>
      </c>
      <c r="S204" s="160"/>
      <c r="T204" s="162">
        <f>SUM(T205:T214)</f>
        <v>0</v>
      </c>
      <c r="AR204" s="155" t="s">
        <v>89</v>
      </c>
      <c r="AT204" s="163" t="s">
        <v>71</v>
      </c>
      <c r="AU204" s="163" t="s">
        <v>79</v>
      </c>
      <c r="AY204" s="155" t="s">
        <v>182</v>
      </c>
      <c r="BK204" s="164">
        <f>SUM(BK205:BK214)</f>
        <v>0</v>
      </c>
    </row>
    <row r="205" customHeight="1" ht="16" customFormat="1" s="2">
      <c r="A205" s="33"/>
      <c r="B205" s="167"/>
      <c r="C205" s="168" t="s">
        <v>1165</v>
      </c>
      <c r="D205" s="168" t="s">
        <v>185</v>
      </c>
      <c r="E205" s="169" t="s">
        <v>1689</v>
      </c>
      <c r="F205" s="170" t="s">
        <v>1690</v>
      </c>
      <c r="G205" s="171" t="s">
        <v>609</v>
      </c>
      <c r="H205" s="172">
        <v>90</v>
      </c>
      <c r="I205" s="173"/>
      <c r="J205" s="172">
        <f>ROUND(I205*H205,3)</f>
        <v>0</v>
      </c>
      <c r="K205" s="174"/>
      <c r="L205" s="34"/>
      <c r="M205" s="175" t="s">
        <v>1</v>
      </c>
      <c r="N205" s="176" t="s">
        <v>38</v>
      </c>
      <c r="O205" s="59"/>
      <c r="P205" s="177">
        <f>O205*H205</f>
        <v>0</v>
      </c>
      <c r="Q205" s="177">
        <v>0</v>
      </c>
      <c r="R205" s="177">
        <f>Q205*H205</f>
        <v>0</v>
      </c>
      <c r="S205" s="177">
        <v>0</v>
      </c>
      <c r="T205" s="178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9" t="s">
        <v>610</v>
      </c>
      <c r="AT205" s="179" t="s">
        <v>185</v>
      </c>
      <c r="AU205" s="179" t="s">
        <v>84</v>
      </c>
      <c r="AY205" s="18" t="s">
        <v>182</v>
      </c>
      <c r="BE205" s="180">
        <f>IF(N205="základná",J205,0)</f>
        <v>0</v>
      </c>
      <c r="BF205" s="180">
        <f>IF(N205="znížená",J205,0)</f>
        <v>0</v>
      </c>
      <c r="BG205" s="180">
        <f>IF(N205="zákl. prenesená",J205,0)</f>
        <v>0</v>
      </c>
      <c r="BH205" s="180">
        <f>IF(N205="zníž. prenesená",J205,0)</f>
        <v>0</v>
      </c>
      <c r="BI205" s="180">
        <f>IF(N205="nulová",J205,0)</f>
        <v>0</v>
      </c>
      <c r="BJ205" s="18" t="s">
        <v>84</v>
      </c>
      <c r="BK205" s="181">
        <f>ROUND(I205*H205,3)</f>
        <v>0</v>
      </c>
      <c r="BL205" s="18" t="s">
        <v>610</v>
      </c>
      <c r="BM205" s="179" t="s">
        <v>1691</v>
      </c>
    </row>
    <row r="206" customHeight="1" ht="16" customFormat="1" s="2">
      <c r="A206" s="33"/>
      <c r="B206" s="167"/>
      <c r="C206" s="217" t="s">
        <v>1171</v>
      </c>
      <c r="D206" s="217" t="s">
        <v>602</v>
      </c>
      <c r="E206" s="218" t="s">
        <v>1692</v>
      </c>
      <c r="F206" s="219" t="s">
        <v>1693</v>
      </c>
      <c r="G206" s="220" t="s">
        <v>609</v>
      </c>
      <c r="H206" s="221">
        <v>90</v>
      </c>
      <c r="I206" s="222"/>
      <c r="J206" s="221">
        <f>ROUND(I206*H206,3)</f>
        <v>0</v>
      </c>
      <c r="K206" s="223"/>
      <c r="L206" s="224"/>
      <c r="M206" s="225" t="s">
        <v>1</v>
      </c>
      <c r="N206" s="226" t="s">
        <v>38</v>
      </c>
      <c r="O206" s="59"/>
      <c r="P206" s="177">
        <f>O206*H206</f>
        <v>0</v>
      </c>
      <c r="Q206" s="177">
        <v>0</v>
      </c>
      <c r="R206" s="177">
        <f>Q206*H206</f>
        <v>0</v>
      </c>
      <c r="S206" s="177">
        <v>0</v>
      </c>
      <c r="T206" s="17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9" t="s">
        <v>1229</v>
      </c>
      <c r="AT206" s="179" t="s">
        <v>602</v>
      </c>
      <c r="AU206" s="179" t="s">
        <v>84</v>
      </c>
      <c r="AY206" s="18" t="s">
        <v>182</v>
      </c>
      <c r="BE206" s="180">
        <f>IF(N206="základná",J206,0)</f>
        <v>0</v>
      </c>
      <c r="BF206" s="180">
        <f>IF(N206="znížená",J206,0)</f>
        <v>0</v>
      </c>
      <c r="BG206" s="180">
        <f>IF(N206="zákl. prenesená",J206,0)</f>
        <v>0</v>
      </c>
      <c r="BH206" s="180">
        <f>IF(N206="zníž. prenesená",J206,0)</f>
        <v>0</v>
      </c>
      <c r="BI206" s="180">
        <f>IF(N206="nulová",J206,0)</f>
        <v>0</v>
      </c>
      <c r="BJ206" s="18" t="s">
        <v>84</v>
      </c>
      <c r="BK206" s="181">
        <f>ROUND(I206*H206,3)</f>
        <v>0</v>
      </c>
      <c r="BL206" s="18" t="s">
        <v>610</v>
      </c>
      <c r="BM206" s="179" t="s">
        <v>1694</v>
      </c>
    </row>
    <row r="207" customHeight="1" ht="16" customFormat="1" s="2">
      <c r="A207" s="33"/>
      <c r="B207" s="167"/>
      <c r="C207" s="168" t="s">
        <v>1177</v>
      </c>
      <c r="D207" s="168" t="s">
        <v>185</v>
      </c>
      <c r="E207" s="169" t="s">
        <v>1695</v>
      </c>
      <c r="F207" s="170" t="s">
        <v>1696</v>
      </c>
      <c r="G207" s="171" t="s">
        <v>609</v>
      </c>
      <c r="H207" s="172">
        <v>85</v>
      </c>
      <c r="I207" s="173"/>
      <c r="J207" s="172">
        <f>ROUND(I207*H207,3)</f>
        <v>0</v>
      </c>
      <c r="K207" s="174"/>
      <c r="L207" s="34"/>
      <c r="M207" s="175" t="s">
        <v>1</v>
      </c>
      <c r="N207" s="176" t="s">
        <v>38</v>
      </c>
      <c r="O207" s="59"/>
      <c r="P207" s="177">
        <f>O207*H207</f>
        <v>0</v>
      </c>
      <c r="Q207" s="177">
        <v>0</v>
      </c>
      <c r="R207" s="177">
        <f>Q207*H207</f>
        <v>0</v>
      </c>
      <c r="S207" s="177">
        <v>0</v>
      </c>
      <c r="T207" s="17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9" t="s">
        <v>610</v>
      </c>
      <c r="AT207" s="179" t="s">
        <v>185</v>
      </c>
      <c r="AU207" s="179" t="s">
        <v>84</v>
      </c>
      <c r="AY207" s="18" t="s">
        <v>182</v>
      </c>
      <c r="BE207" s="180">
        <f>IF(N207="základná",J207,0)</f>
        <v>0</v>
      </c>
      <c r="BF207" s="180">
        <f>IF(N207="znížená",J207,0)</f>
        <v>0</v>
      </c>
      <c r="BG207" s="180">
        <f>IF(N207="zákl. prenesená",J207,0)</f>
        <v>0</v>
      </c>
      <c r="BH207" s="180">
        <f>IF(N207="zníž. prenesená",J207,0)</f>
        <v>0</v>
      </c>
      <c r="BI207" s="180">
        <f>IF(N207="nulová",J207,0)</f>
        <v>0</v>
      </c>
      <c r="BJ207" s="18" t="s">
        <v>84</v>
      </c>
      <c r="BK207" s="181">
        <f>ROUND(I207*H207,3)</f>
        <v>0</v>
      </c>
      <c r="BL207" s="18" t="s">
        <v>610</v>
      </c>
      <c r="BM207" s="179" t="s">
        <v>1697</v>
      </c>
    </row>
    <row r="208" customHeight="1" ht="16" customFormat="1" s="2">
      <c r="A208" s="33"/>
      <c r="B208" s="167"/>
      <c r="C208" s="217" t="s">
        <v>1181</v>
      </c>
      <c r="D208" s="217" t="s">
        <v>602</v>
      </c>
      <c r="E208" s="218" t="s">
        <v>1698</v>
      </c>
      <c r="F208" s="219" t="s">
        <v>1699</v>
      </c>
      <c r="G208" s="220" t="s">
        <v>609</v>
      </c>
      <c r="H208" s="221">
        <v>85</v>
      </c>
      <c r="I208" s="222"/>
      <c r="J208" s="221">
        <f>ROUND(I208*H208,3)</f>
        <v>0</v>
      </c>
      <c r="K208" s="223"/>
      <c r="L208" s="224"/>
      <c r="M208" s="225" t="s">
        <v>1</v>
      </c>
      <c r="N208" s="226" t="s">
        <v>38</v>
      </c>
      <c r="O208" s="59"/>
      <c r="P208" s="177">
        <f>O208*H208</f>
        <v>0</v>
      </c>
      <c r="Q208" s="177">
        <v>0</v>
      </c>
      <c r="R208" s="177">
        <f>Q208*H208</f>
        <v>0</v>
      </c>
      <c r="S208" s="177">
        <v>0</v>
      </c>
      <c r="T208" s="17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79" t="s">
        <v>1229</v>
      </c>
      <c r="AT208" s="179" t="s">
        <v>602</v>
      </c>
      <c r="AU208" s="179" t="s">
        <v>84</v>
      </c>
      <c r="AY208" s="18" t="s">
        <v>182</v>
      </c>
      <c r="BE208" s="180">
        <f>IF(N208="základná",J208,0)</f>
        <v>0</v>
      </c>
      <c r="BF208" s="180">
        <f>IF(N208="znížená",J208,0)</f>
        <v>0</v>
      </c>
      <c r="BG208" s="180">
        <f>IF(N208="zákl. prenesená",J208,0)</f>
        <v>0</v>
      </c>
      <c r="BH208" s="180">
        <f>IF(N208="zníž. prenesená",J208,0)</f>
        <v>0</v>
      </c>
      <c r="BI208" s="180">
        <f>IF(N208="nulová",J208,0)</f>
        <v>0</v>
      </c>
      <c r="BJ208" s="18" t="s">
        <v>84</v>
      </c>
      <c r="BK208" s="181">
        <f>ROUND(I208*H208,3)</f>
        <v>0</v>
      </c>
      <c r="BL208" s="18" t="s">
        <v>610</v>
      </c>
      <c r="BM208" s="179" t="s">
        <v>1700</v>
      </c>
    </row>
    <row r="209" customHeight="1" ht="16" customFormat="1" s="2">
      <c r="A209" s="33"/>
      <c r="B209" s="167"/>
      <c r="C209" s="168" t="s">
        <v>1189</v>
      </c>
      <c r="D209" s="168" t="s">
        <v>185</v>
      </c>
      <c r="E209" s="169" t="s">
        <v>1701</v>
      </c>
      <c r="F209" s="170" t="s">
        <v>1702</v>
      </c>
      <c r="G209" s="171" t="s">
        <v>609</v>
      </c>
      <c r="H209" s="172">
        <v>35</v>
      </c>
      <c r="I209" s="173"/>
      <c r="J209" s="172">
        <f>ROUND(I209*H209,3)</f>
        <v>0</v>
      </c>
      <c r="K209" s="174"/>
      <c r="L209" s="34"/>
      <c r="M209" s="175" t="s">
        <v>1</v>
      </c>
      <c r="N209" s="176" t="s">
        <v>38</v>
      </c>
      <c r="O209" s="59"/>
      <c r="P209" s="177">
        <f>O209*H209</f>
        <v>0</v>
      </c>
      <c r="Q209" s="177">
        <v>0</v>
      </c>
      <c r="R209" s="177">
        <f>Q209*H209</f>
        <v>0</v>
      </c>
      <c r="S209" s="177">
        <v>0</v>
      </c>
      <c r="T209" s="17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9" t="s">
        <v>610</v>
      </c>
      <c r="AT209" s="179" t="s">
        <v>185</v>
      </c>
      <c r="AU209" s="179" t="s">
        <v>84</v>
      </c>
      <c r="AY209" s="18" t="s">
        <v>182</v>
      </c>
      <c r="BE209" s="180">
        <f>IF(N209="základná",J209,0)</f>
        <v>0</v>
      </c>
      <c r="BF209" s="180">
        <f>IF(N209="znížená",J209,0)</f>
        <v>0</v>
      </c>
      <c r="BG209" s="180">
        <f>IF(N209="zákl. prenesená",J209,0)</f>
        <v>0</v>
      </c>
      <c r="BH209" s="180">
        <f>IF(N209="zníž. prenesená",J209,0)</f>
        <v>0</v>
      </c>
      <c r="BI209" s="180">
        <f>IF(N209="nulová",J209,0)</f>
        <v>0</v>
      </c>
      <c r="BJ209" s="18" t="s">
        <v>84</v>
      </c>
      <c r="BK209" s="181">
        <f>ROUND(I209*H209,3)</f>
        <v>0</v>
      </c>
      <c r="BL209" s="18" t="s">
        <v>610</v>
      </c>
      <c r="BM209" s="179" t="s">
        <v>1703</v>
      </c>
    </row>
    <row r="210" customHeight="1" ht="16" customFormat="1" s="2">
      <c r="A210" s="33"/>
      <c r="B210" s="167"/>
      <c r="C210" s="217" t="s">
        <v>1193</v>
      </c>
      <c r="D210" s="217" t="s">
        <v>602</v>
      </c>
      <c r="E210" s="218" t="s">
        <v>1704</v>
      </c>
      <c r="F210" s="219" t="s">
        <v>1705</v>
      </c>
      <c r="G210" s="220" t="s">
        <v>609</v>
      </c>
      <c r="H210" s="221">
        <v>35</v>
      </c>
      <c r="I210" s="222"/>
      <c r="J210" s="221">
        <f>ROUND(I210*H210,3)</f>
        <v>0</v>
      </c>
      <c r="K210" s="223"/>
      <c r="L210" s="224"/>
      <c r="M210" s="225" t="s">
        <v>1</v>
      </c>
      <c r="N210" s="226" t="s">
        <v>38</v>
      </c>
      <c r="O210" s="59"/>
      <c r="P210" s="177">
        <f>O210*H210</f>
        <v>0</v>
      </c>
      <c r="Q210" s="177">
        <v>0</v>
      </c>
      <c r="R210" s="177">
        <f>Q210*H210</f>
        <v>0</v>
      </c>
      <c r="S210" s="177">
        <v>0</v>
      </c>
      <c r="T210" s="17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9" t="s">
        <v>1229</v>
      </c>
      <c r="AT210" s="179" t="s">
        <v>602</v>
      </c>
      <c r="AU210" s="179" t="s">
        <v>84</v>
      </c>
      <c r="AY210" s="18" t="s">
        <v>182</v>
      </c>
      <c r="BE210" s="180">
        <f>IF(N210="základná",J210,0)</f>
        <v>0</v>
      </c>
      <c r="BF210" s="180">
        <f>IF(N210="znížená",J210,0)</f>
        <v>0</v>
      </c>
      <c r="BG210" s="180">
        <f>IF(N210="zákl. prenesená",J210,0)</f>
        <v>0</v>
      </c>
      <c r="BH210" s="180">
        <f>IF(N210="zníž. prenesená",J210,0)</f>
        <v>0</v>
      </c>
      <c r="BI210" s="180">
        <f>IF(N210="nulová",J210,0)</f>
        <v>0</v>
      </c>
      <c r="BJ210" s="18" t="s">
        <v>84</v>
      </c>
      <c r="BK210" s="181">
        <f>ROUND(I210*H210,3)</f>
        <v>0</v>
      </c>
      <c r="BL210" s="18" t="s">
        <v>610</v>
      </c>
      <c r="BM210" s="179" t="s">
        <v>1706</v>
      </c>
    </row>
    <row r="211" customHeight="1" ht="16" customFormat="1" s="2">
      <c r="A211" s="33"/>
      <c r="B211" s="167"/>
      <c r="C211" s="168" t="s">
        <v>1212</v>
      </c>
      <c r="D211" s="168" t="s">
        <v>185</v>
      </c>
      <c r="E211" s="169" t="s">
        <v>1707</v>
      </c>
      <c r="F211" s="170" t="s">
        <v>1708</v>
      </c>
      <c r="G211" s="171" t="s">
        <v>895</v>
      </c>
      <c r="H211" s="173"/>
      <c r="I211" s="173"/>
      <c r="J211" s="172">
        <f>ROUND(I211*H211,3)</f>
        <v>0</v>
      </c>
      <c r="K211" s="174"/>
      <c r="L211" s="34"/>
      <c r="M211" s="175" t="s">
        <v>1</v>
      </c>
      <c r="N211" s="176" t="s">
        <v>38</v>
      </c>
      <c r="O211" s="59"/>
      <c r="P211" s="177">
        <f>O211*H211</f>
        <v>0</v>
      </c>
      <c r="Q211" s="177">
        <v>0</v>
      </c>
      <c r="R211" s="177">
        <f>Q211*H211</f>
        <v>0</v>
      </c>
      <c r="S211" s="177">
        <v>0</v>
      </c>
      <c r="T211" s="178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9" t="s">
        <v>610</v>
      </c>
      <c r="AT211" s="179" t="s">
        <v>185</v>
      </c>
      <c r="AU211" s="179" t="s">
        <v>84</v>
      </c>
      <c r="AY211" s="18" t="s">
        <v>182</v>
      </c>
      <c r="BE211" s="180">
        <f>IF(N211="základná",J211,0)</f>
        <v>0</v>
      </c>
      <c r="BF211" s="180">
        <f>IF(N211="znížená",J211,0)</f>
        <v>0</v>
      </c>
      <c r="BG211" s="180">
        <f>IF(N211="zákl. prenesená",J211,0)</f>
        <v>0</v>
      </c>
      <c r="BH211" s="180">
        <f>IF(N211="zníž. prenesená",J211,0)</f>
        <v>0</v>
      </c>
      <c r="BI211" s="180">
        <f>IF(N211="nulová",J211,0)</f>
        <v>0</v>
      </c>
      <c r="BJ211" s="18" t="s">
        <v>84</v>
      </c>
      <c r="BK211" s="181">
        <f>ROUND(I211*H211,3)</f>
        <v>0</v>
      </c>
      <c r="BL211" s="18" t="s">
        <v>610</v>
      </c>
      <c r="BM211" s="179" t="s">
        <v>1709</v>
      </c>
    </row>
    <row r="212" customHeight="1" ht="16" customFormat="1" s="2">
      <c r="A212" s="33"/>
      <c r="B212" s="167"/>
      <c r="C212" s="168" t="s">
        <v>1219</v>
      </c>
      <c r="D212" s="168" t="s">
        <v>185</v>
      </c>
      <c r="E212" s="169" t="s">
        <v>1710</v>
      </c>
      <c r="F212" s="170" t="s">
        <v>1711</v>
      </c>
      <c r="G212" s="171" t="s">
        <v>895</v>
      </c>
      <c r="H212" s="173"/>
      <c r="I212" s="173"/>
      <c r="J212" s="172">
        <f>ROUND(I212*H212,3)</f>
        <v>0</v>
      </c>
      <c r="K212" s="174"/>
      <c r="L212" s="34"/>
      <c r="M212" s="175" t="s">
        <v>1</v>
      </c>
      <c r="N212" s="176" t="s">
        <v>38</v>
      </c>
      <c r="O212" s="59"/>
      <c r="P212" s="177">
        <f>O212*H212</f>
        <v>0</v>
      </c>
      <c r="Q212" s="177">
        <v>0</v>
      </c>
      <c r="R212" s="177">
        <f>Q212*H212</f>
        <v>0</v>
      </c>
      <c r="S212" s="177">
        <v>0</v>
      </c>
      <c r="T212" s="17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9" t="s">
        <v>610</v>
      </c>
      <c r="AT212" s="179" t="s">
        <v>185</v>
      </c>
      <c r="AU212" s="179" t="s">
        <v>84</v>
      </c>
      <c r="AY212" s="18" t="s">
        <v>182</v>
      </c>
      <c r="BE212" s="180">
        <f>IF(N212="základná",J212,0)</f>
        <v>0</v>
      </c>
      <c r="BF212" s="180">
        <f>IF(N212="znížená",J212,0)</f>
        <v>0</v>
      </c>
      <c r="BG212" s="180">
        <f>IF(N212="zákl. prenesená",J212,0)</f>
        <v>0</v>
      </c>
      <c r="BH212" s="180">
        <f>IF(N212="zníž. prenesená",J212,0)</f>
        <v>0</v>
      </c>
      <c r="BI212" s="180">
        <f>IF(N212="nulová",J212,0)</f>
        <v>0</v>
      </c>
      <c r="BJ212" s="18" t="s">
        <v>84</v>
      </c>
      <c r="BK212" s="181">
        <f>ROUND(I212*H212,3)</f>
        <v>0</v>
      </c>
      <c r="BL212" s="18" t="s">
        <v>610</v>
      </c>
      <c r="BM212" s="179" t="s">
        <v>1712</v>
      </c>
    </row>
    <row r="213" customHeight="1" ht="16" customFormat="1" s="2">
      <c r="A213" s="33"/>
      <c r="B213" s="167"/>
      <c r="C213" s="168" t="s">
        <v>1226</v>
      </c>
      <c r="D213" s="168" t="s">
        <v>185</v>
      </c>
      <c r="E213" s="169" t="s">
        <v>1713</v>
      </c>
      <c r="F213" s="170" t="s">
        <v>1714</v>
      </c>
      <c r="G213" s="171" t="s">
        <v>895</v>
      </c>
      <c r="H213" s="173"/>
      <c r="I213" s="173"/>
      <c r="J213" s="172">
        <f>ROUND(I213*H213,3)</f>
        <v>0</v>
      </c>
      <c r="K213" s="174"/>
      <c r="L213" s="34"/>
      <c r="M213" s="175" t="s">
        <v>1</v>
      </c>
      <c r="N213" s="176" t="s">
        <v>38</v>
      </c>
      <c r="O213" s="59"/>
      <c r="P213" s="177">
        <f>O213*H213</f>
        <v>0</v>
      </c>
      <c r="Q213" s="177">
        <v>0</v>
      </c>
      <c r="R213" s="177">
        <f>Q213*H213</f>
        <v>0</v>
      </c>
      <c r="S213" s="177">
        <v>0</v>
      </c>
      <c r="T213" s="178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9" t="s">
        <v>610</v>
      </c>
      <c r="AT213" s="179" t="s">
        <v>185</v>
      </c>
      <c r="AU213" s="179" t="s">
        <v>84</v>
      </c>
      <c r="AY213" s="18" t="s">
        <v>182</v>
      </c>
      <c r="BE213" s="180">
        <f>IF(N213="základná",J213,0)</f>
        <v>0</v>
      </c>
      <c r="BF213" s="180">
        <f>IF(N213="znížená",J213,0)</f>
        <v>0</v>
      </c>
      <c r="BG213" s="180">
        <f>IF(N213="zákl. prenesená",J213,0)</f>
        <v>0</v>
      </c>
      <c r="BH213" s="180">
        <f>IF(N213="zníž. prenesená",J213,0)</f>
        <v>0</v>
      </c>
      <c r="BI213" s="180">
        <f>IF(N213="nulová",J213,0)</f>
        <v>0</v>
      </c>
      <c r="BJ213" s="18" t="s">
        <v>84</v>
      </c>
      <c r="BK213" s="181">
        <f>ROUND(I213*H213,3)</f>
        <v>0</v>
      </c>
      <c r="BL213" s="18" t="s">
        <v>610</v>
      </c>
      <c r="BM213" s="179" t="s">
        <v>1715</v>
      </c>
    </row>
    <row r="214" customHeight="1" ht="16" customFormat="1" s="2">
      <c r="A214" s="33"/>
      <c r="B214" s="167"/>
      <c r="C214" s="168" t="s">
        <v>1231</v>
      </c>
      <c r="D214" s="168" t="s">
        <v>185</v>
      </c>
      <c r="E214" s="169" t="s">
        <v>1716</v>
      </c>
      <c r="F214" s="170" t="s">
        <v>1717</v>
      </c>
      <c r="G214" s="171" t="s">
        <v>895</v>
      </c>
      <c r="H214" s="173"/>
      <c r="I214" s="173"/>
      <c r="J214" s="172">
        <f>ROUND(I214*H214,3)</f>
        <v>0</v>
      </c>
      <c r="K214" s="174"/>
      <c r="L214" s="34"/>
      <c r="M214" s="230" t="s">
        <v>1</v>
      </c>
      <c r="N214" s="231" t="s">
        <v>38</v>
      </c>
      <c r="O214" s="232"/>
      <c r="P214" s="233">
        <f>O214*H214</f>
        <v>0</v>
      </c>
      <c r="Q214" s="233">
        <v>0</v>
      </c>
      <c r="R214" s="233">
        <f>Q214*H214</f>
        <v>0</v>
      </c>
      <c r="S214" s="233">
        <v>0</v>
      </c>
      <c r="T214" s="234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9" t="s">
        <v>610</v>
      </c>
      <c r="AT214" s="179" t="s">
        <v>185</v>
      </c>
      <c r="AU214" s="179" t="s">
        <v>84</v>
      </c>
      <c r="AY214" s="18" t="s">
        <v>182</v>
      </c>
      <c r="BE214" s="180">
        <f>IF(N214="základná",J214,0)</f>
        <v>0</v>
      </c>
      <c r="BF214" s="180">
        <f>IF(N214="znížená",J214,0)</f>
        <v>0</v>
      </c>
      <c r="BG214" s="180">
        <f>IF(N214="zákl. prenesená",J214,0)</f>
        <v>0</v>
      </c>
      <c r="BH214" s="180">
        <f>IF(N214="zníž. prenesená",J214,0)</f>
        <v>0</v>
      </c>
      <c r="BI214" s="180">
        <f>IF(N214="nulová",J214,0)</f>
        <v>0</v>
      </c>
      <c r="BJ214" s="18" t="s">
        <v>84</v>
      </c>
      <c r="BK214" s="181">
        <f>ROUND(I214*H214,3)</f>
        <v>0</v>
      </c>
      <c r="BL214" s="18" t="s">
        <v>610</v>
      </c>
      <c r="BM214" s="179" t="s">
        <v>723</v>
      </c>
    </row>
    <row r="215" customHeight="1" ht="6" customFormat="1" s="2">
      <c r="A215" s="33"/>
      <c r="B215" s="48"/>
      <c r="C215" s="49"/>
      <c r="D215" s="49"/>
      <c r="E215" s="49"/>
      <c r="F215" s="49"/>
      <c r="G215" s="49"/>
      <c r="H215" s="49"/>
      <c r="I215" s="126"/>
      <c r="J215" s="49"/>
      <c r="K215" s="49"/>
      <c r="L215" s="34"/>
      <c r="M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</row>
  </sheetData>
  <autoFilter ref="C129:K214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6:H116"/>
    <mergeCell ref="E118:H118"/>
    <mergeCell ref="E120:H120"/>
    <mergeCell ref="E122:H1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111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1521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1522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1718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ROUND(J128,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ROUND((SUM(BE128:BE166)),  2)</f>
        <v>0</v>
      </c>
      <c r="G37" s="33"/>
      <c r="H37" s="33"/>
      <c r="I37" s="113">
        <v>0.2</v>
      </c>
      <c r="J37" s="112">
        <f>ROUND(((SUM(BE128:BE166))*I37),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ROUND((SUM(BF128:BF166)),  2)</f>
        <v>0</v>
      </c>
      <c r="G38" s="33"/>
      <c r="H38" s="33"/>
      <c r="I38" s="113">
        <v>0.2</v>
      </c>
      <c r="J38" s="112">
        <f>ROUND(((SUM(BF128:BF166))*I38),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ROUND((SUM(BG128:BG166)),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ROUND((SUM(BH128:BH166)),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ROUND((SUM(BI128:BI166)),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1521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1522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E.2.1.B - Kanalizácia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J128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159</v>
      </c>
      <c r="E101" s="134"/>
      <c r="F101" s="134"/>
      <c r="G101" s="134"/>
      <c r="H101" s="134"/>
      <c r="I101" s="135"/>
      <c r="J101" s="136">
        <f>J129</f>
        <v>0</v>
      </c>
      <c r="L101" s="132"/>
    </row>
    <row r="102" customHeight="1" ht="19" customFormat="1" s="10">
      <c r="B102" s="137"/>
      <c r="D102" s="138" t="s">
        <v>643</v>
      </c>
      <c r="E102" s="139"/>
      <c r="F102" s="139"/>
      <c r="G102" s="139"/>
      <c r="H102" s="139"/>
      <c r="I102" s="140"/>
      <c r="J102" s="141">
        <f>J130</f>
        <v>0</v>
      </c>
      <c r="L102" s="137"/>
    </row>
    <row r="103" customHeight="1" ht="19" customFormat="1" s="10">
      <c r="B103" s="137"/>
      <c r="D103" s="138" t="s">
        <v>160</v>
      </c>
      <c r="E103" s="139"/>
      <c r="F103" s="139"/>
      <c r="G103" s="139"/>
      <c r="H103" s="139"/>
      <c r="I103" s="140"/>
      <c r="J103" s="141">
        <f>J135</f>
        <v>0</v>
      </c>
      <c r="L103" s="137"/>
    </row>
    <row r="104" customHeight="1" ht="19" customFormat="1" s="10">
      <c r="B104" s="137"/>
      <c r="D104" s="138" t="s">
        <v>645</v>
      </c>
      <c r="E104" s="139"/>
      <c r="F104" s="139"/>
      <c r="G104" s="139"/>
      <c r="H104" s="139"/>
      <c r="I104" s="140"/>
      <c r="J104" s="141">
        <f>J164</f>
        <v>0</v>
      </c>
      <c r="L104" s="137"/>
    </row>
    <row r="105" customHeight="1" ht="21" customFormat="1" s="2">
      <c r="A105" s="33"/>
      <c r="B105" s="34"/>
      <c r="C105" s="33"/>
      <c r="D105" s="33"/>
      <c r="E105" s="33"/>
      <c r="F105" s="33"/>
      <c r="G105" s="33"/>
      <c r="H105" s="33"/>
      <c r="I105" s="10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customHeight="1" ht="6" customFormat="1" s="2">
      <c r="A106" s="33"/>
      <c r="B106" s="48"/>
      <c r="C106" s="49"/>
      <c r="D106" s="49"/>
      <c r="E106" s="49"/>
      <c r="F106" s="49"/>
      <c r="G106" s="49"/>
      <c r="H106" s="49"/>
      <c r="I106" s="126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customHeight="1" ht="6" customFormat="1" s="2">
      <c r="A110" s="33"/>
      <c r="B110" s="50"/>
      <c r="C110" s="51"/>
      <c r="D110" s="51"/>
      <c r="E110" s="51"/>
      <c r="F110" s="51"/>
      <c r="G110" s="51"/>
      <c r="H110" s="51"/>
      <c r="I110" s="127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24" customFormat="1" s="2">
      <c r="A111" s="33"/>
      <c r="B111" s="34"/>
      <c r="C111" s="22" t="s">
        <v>168</v>
      </c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6" customFormat="1" s="2">
      <c r="A112" s="33"/>
      <c r="B112" s="34"/>
      <c r="C112" s="33"/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2" customFormat="1" s="2">
      <c r="A113" s="33"/>
      <c r="B113" s="34"/>
      <c r="C113" s="28" t="s">
        <v>14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23" customFormat="1" s="2">
      <c r="A114" s="33"/>
      <c r="B114" s="34"/>
      <c r="C114" s="33"/>
      <c r="D114" s="33"/>
      <c r="E114" s="282" t="str">
        <f>E7</f>
        <v>Výmena vnútorných rozvodov ZTI (voda, kanál) - II. sekcia a stavebné úpravy soc. zariadení – IV. sekcia </v>
      </c>
      <c r="F114" s="283"/>
      <c r="G114" s="283"/>
      <c r="H114" s="28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1">
      <c r="B115" s="21"/>
      <c r="C115" s="28" t="s">
        <v>146</v>
      </c>
      <c r="I115" s="99"/>
      <c r="L115" s="21"/>
    </row>
    <row r="116" customHeight="1" ht="16" customFormat="1" s="1">
      <c r="B116" s="21"/>
      <c r="E116" s="282" t="s">
        <v>1521</v>
      </c>
      <c r="F116" s="266"/>
      <c r="G116" s="266"/>
      <c r="H116" s="266"/>
      <c r="I116" s="99"/>
      <c r="L116" s="21"/>
    </row>
    <row r="117" customHeight="1" ht="12" customFormat="1" s="1">
      <c r="B117" s="21"/>
      <c r="C117" s="28" t="s">
        <v>148</v>
      </c>
      <c r="I117" s="99"/>
      <c r="L117" s="21"/>
    </row>
    <row r="118" customHeight="1" ht="16" customFormat="1" s="2">
      <c r="A118" s="33"/>
      <c r="B118" s="34"/>
      <c r="C118" s="33"/>
      <c r="D118" s="33"/>
      <c r="E118" s="284" t="s">
        <v>1522</v>
      </c>
      <c r="F118" s="285"/>
      <c r="G118" s="285"/>
      <c r="H118" s="285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12" customFormat="1" s="2">
      <c r="A119" s="33"/>
      <c r="B119" s="34"/>
      <c r="C119" s="28" t="s">
        <v>150</v>
      </c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16" customFormat="1" s="2">
      <c r="A120" s="33"/>
      <c r="B120" s="34"/>
      <c r="C120" s="33"/>
      <c r="D120" s="33"/>
      <c r="E120" s="238" t="str">
        <f>E13</f>
        <v>E.2.1.B - Kanalizácia</v>
      </c>
      <c r="F120" s="285"/>
      <c r="G120" s="285"/>
      <c r="H120" s="285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6" customFormat="1" s="2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2" customFormat="1" s="2">
      <c r="A122" s="33"/>
      <c r="B122" s="34"/>
      <c r="C122" s="28" t="s">
        <v>17</v>
      </c>
      <c r="D122" s="33"/>
      <c r="E122" s="33"/>
      <c r="F122" s="26">
        <f>F16</f>
      </c>
      <c r="G122" s="33"/>
      <c r="H122" s="33"/>
      <c r="I122" s="104" t="s">
        <v>19</v>
      </c>
      <c r="J122" s="56">
        <f>IF(J16="","",J16)</f>
        <v>43950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6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5" customFormat="1" s="2">
      <c r="A124" s="33"/>
      <c r="B124" s="34"/>
      <c r="C124" s="28" t="s">
        <v>20</v>
      </c>
      <c r="D124" s="33"/>
      <c r="E124" s="33"/>
      <c r="F124" s="26" t="str">
        <f>E19</f>
        <v>UNIVERZITA PAVLA JOZEFA ŠAFÁRIKA V KOŠICIACH</v>
      </c>
      <c r="G124" s="33"/>
      <c r="H124" s="33"/>
      <c r="I124" s="104" t="s">
        <v>26</v>
      </c>
      <c r="J124" s="31" t="str">
        <f>E25</f>
        <v>d.g.A. design graphic architecture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Format="1" s="2">
      <c r="A125" s="33"/>
      <c r="B125" s="34"/>
      <c r="C125" s="28" t="s">
        <v>24</v>
      </c>
      <c r="D125" s="33"/>
      <c r="E125" s="33"/>
      <c r="F125" s="26" t="str">
        <f>IF(E22="","",E22)</f>
        <v>Vyplň údaj</v>
      </c>
      <c r="G125" s="33"/>
      <c r="H125" s="33"/>
      <c r="I125" s="104" t="s">
        <v>30</v>
      </c>
      <c r="J125" s="31">
        <f>E28</f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9" customFormat="1" s="2">
      <c r="A126" s="33"/>
      <c r="B126" s="34"/>
      <c r="C126" s="33"/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29" customFormat="1" s="11">
      <c r="A127" s="142"/>
      <c r="B127" s="143"/>
      <c r="C127" s="144" t="s">
        <v>169</v>
      </c>
      <c r="D127" s="145" t="s">
        <v>57</v>
      </c>
      <c r="E127" s="145" t="s">
        <v>53</v>
      </c>
      <c r="F127" s="145" t="s">
        <v>54</v>
      </c>
      <c r="G127" s="145" t="s">
        <v>170</v>
      </c>
      <c r="H127" s="145" t="s">
        <v>171</v>
      </c>
      <c r="I127" s="146" t="s">
        <v>172</v>
      </c>
      <c r="J127" s="147" t="s">
        <v>154</v>
      </c>
      <c r="K127" s="148" t="s">
        <v>173</v>
      </c>
      <c r="L127" s="149"/>
      <c r="M127" s="63" t="s">
        <v>1</v>
      </c>
      <c r="N127" s="64" t="s">
        <v>36</v>
      </c>
      <c r="O127" s="64" t="s">
        <v>174</v>
      </c>
      <c r="P127" s="64" t="s">
        <v>175</v>
      </c>
      <c r="Q127" s="64" t="s">
        <v>176</v>
      </c>
      <c r="R127" s="64" t="s">
        <v>177</v>
      </c>
      <c r="S127" s="64" t="s">
        <v>178</v>
      </c>
      <c r="T127" s="65" t="s">
        <v>179</v>
      </c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customHeight="1" ht="22" customFormat="1" s="2">
      <c r="A128" s="33"/>
      <c r="B128" s="34"/>
      <c r="C128" s="70" t="s">
        <v>155</v>
      </c>
      <c r="D128" s="33"/>
      <c r="E128" s="33"/>
      <c r="F128" s="33"/>
      <c r="G128" s="33"/>
      <c r="H128" s="33"/>
      <c r="I128" s="103"/>
      <c r="J128" s="150">
        <f>BK128</f>
        <v>0</v>
      </c>
      <c r="K128" s="33"/>
      <c r="L128" s="34"/>
      <c r="M128" s="66"/>
      <c r="N128" s="57"/>
      <c r="O128" s="67"/>
      <c r="P128" s="151">
        <f>P129</f>
        <v>0</v>
      </c>
      <c r="Q128" s="67"/>
      <c r="R128" s="151">
        <f>R129</f>
        <v>0</v>
      </c>
      <c r="S128" s="67"/>
      <c r="T128" s="152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71</v>
      </c>
      <c r="AU128" s="18" t="s">
        <v>156</v>
      </c>
      <c r="BK128" s="153">
        <f>BK129</f>
        <v>0</v>
      </c>
    </row>
    <row r="129" customHeight="1" ht="25" customFormat="1" s="12">
      <c r="B129" s="154"/>
      <c r="D129" s="155" t="s">
        <v>71</v>
      </c>
      <c r="E129" s="156" t="s">
        <v>479</v>
      </c>
      <c r="F129" s="156" t="s">
        <v>480</v>
      </c>
      <c r="I129" s="157"/>
      <c r="J129" s="158">
        <f>BK129</f>
        <v>0</v>
      </c>
      <c r="L129" s="154"/>
      <c r="M129" s="159"/>
      <c r="N129" s="160"/>
      <c r="O129" s="160"/>
      <c r="P129" s="161">
        <f>P130+P135+P164</f>
        <v>0</v>
      </c>
      <c r="Q129" s="160"/>
      <c r="R129" s="161">
        <f>R130+R135+R164</f>
        <v>0</v>
      </c>
      <c r="S129" s="160"/>
      <c r="T129" s="162">
        <f>T130+T135+T164</f>
        <v>0</v>
      </c>
      <c r="AR129" s="155" t="s">
        <v>84</v>
      </c>
      <c r="AT129" s="163" t="s">
        <v>71</v>
      </c>
      <c r="AU129" s="163" t="s">
        <v>72</v>
      </c>
      <c r="AY129" s="155" t="s">
        <v>182</v>
      </c>
      <c r="BK129" s="164">
        <f>BK130+BK135+BK164</f>
        <v>0</v>
      </c>
    </row>
    <row r="130" customHeight="1" ht="22" customFormat="1" s="12">
      <c r="B130" s="154"/>
      <c r="D130" s="155" t="s">
        <v>71</v>
      </c>
      <c r="E130" s="165" t="s">
        <v>847</v>
      </c>
      <c r="F130" s="165" t="s">
        <v>848</v>
      </c>
      <c r="I130" s="157"/>
      <c r="J130" s="166">
        <f>BK130</f>
        <v>0</v>
      </c>
      <c r="L130" s="154"/>
      <c r="M130" s="159"/>
      <c r="N130" s="160"/>
      <c r="O130" s="160"/>
      <c r="P130" s="161">
        <f>SUM(P131:P134)</f>
        <v>0</v>
      </c>
      <c r="Q130" s="160"/>
      <c r="R130" s="161">
        <f>SUM(R131:R134)</f>
        <v>0</v>
      </c>
      <c r="S130" s="160"/>
      <c r="T130" s="162">
        <f>SUM(T131:T134)</f>
        <v>0</v>
      </c>
      <c r="AR130" s="155" t="s">
        <v>84</v>
      </c>
      <c r="AT130" s="163" t="s">
        <v>71</v>
      </c>
      <c r="AU130" s="163" t="s">
        <v>79</v>
      </c>
      <c r="AY130" s="155" t="s">
        <v>182</v>
      </c>
      <c r="BK130" s="164">
        <f>SUM(BK131:BK134)</f>
        <v>0</v>
      </c>
    </row>
    <row r="131" customHeight="1" ht="16" customFormat="1" s="2">
      <c r="A131" s="33"/>
      <c r="B131" s="167"/>
      <c r="C131" s="168" t="s">
        <v>79</v>
      </c>
      <c r="D131" s="168" t="s">
        <v>185</v>
      </c>
      <c r="E131" s="169" t="s">
        <v>1525</v>
      </c>
      <c r="F131" s="170" t="s">
        <v>1526</v>
      </c>
      <c r="G131" s="171" t="s">
        <v>609</v>
      </c>
      <c r="H131" s="172">
        <v>1475</v>
      </c>
      <c r="I131" s="173"/>
      <c r="J131" s="172">
        <f>ROUND(I131*H131,3)</f>
        <v>0</v>
      </c>
      <c r="K131" s="174"/>
      <c r="L131" s="34"/>
      <c r="M131" s="175" t="s">
        <v>1</v>
      </c>
      <c r="N131" s="17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468</v>
      </c>
      <c r="AT131" s="179" t="s">
        <v>185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468</v>
      </c>
      <c r="BM131" s="179" t="s">
        <v>84</v>
      </c>
    </row>
    <row r="132" customHeight="1" ht="21" customFormat="1" s="2">
      <c r="A132" s="33"/>
      <c r="B132" s="167"/>
      <c r="C132" s="217" t="s">
        <v>84</v>
      </c>
      <c r="D132" s="217" t="s">
        <v>602</v>
      </c>
      <c r="E132" s="218" t="s">
        <v>1527</v>
      </c>
      <c r="F132" s="219" t="s">
        <v>1719</v>
      </c>
      <c r="G132" s="220" t="s">
        <v>609</v>
      </c>
      <c r="H132" s="221">
        <v>81.6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620</v>
      </c>
      <c r="AT132" s="179" t="s">
        <v>602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468</v>
      </c>
      <c r="BM132" s="179" t="s">
        <v>189</v>
      </c>
    </row>
    <row r="133" customHeight="1" ht="21" customFormat="1" s="2">
      <c r="A133" s="33"/>
      <c r="B133" s="167"/>
      <c r="C133" s="217" t="s">
        <v>89</v>
      </c>
      <c r="D133" s="217" t="s">
        <v>602</v>
      </c>
      <c r="E133" s="218" t="s">
        <v>1720</v>
      </c>
      <c r="F133" s="219" t="s">
        <v>1721</v>
      </c>
      <c r="G133" s="220" t="s">
        <v>609</v>
      </c>
      <c r="H133" s="221">
        <v>1422.9</v>
      </c>
      <c r="I133" s="222"/>
      <c r="J133" s="221">
        <f>ROUND(I133*H133,3)</f>
        <v>0</v>
      </c>
      <c r="K133" s="223"/>
      <c r="L133" s="224"/>
      <c r="M133" s="225" t="s">
        <v>1</v>
      </c>
      <c r="N133" s="22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620</v>
      </c>
      <c r="AT133" s="179" t="s">
        <v>602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468</v>
      </c>
      <c r="BM133" s="179" t="s">
        <v>330</v>
      </c>
    </row>
    <row r="134" customHeight="1" ht="21" customFormat="1" s="2">
      <c r="A134" s="33"/>
      <c r="B134" s="167"/>
      <c r="C134" s="168" t="s">
        <v>189</v>
      </c>
      <c r="D134" s="168" t="s">
        <v>185</v>
      </c>
      <c r="E134" s="169" t="s">
        <v>1551</v>
      </c>
      <c r="F134" s="170" t="s">
        <v>1552</v>
      </c>
      <c r="G134" s="171" t="s">
        <v>895</v>
      </c>
      <c r="H134" s="173"/>
      <c r="I134" s="173"/>
      <c r="J134" s="172">
        <f>ROUND(I134*H134,3)</f>
        <v>0</v>
      </c>
      <c r="K134" s="174"/>
      <c r="L134" s="34"/>
      <c r="M134" s="175" t="s">
        <v>1</v>
      </c>
      <c r="N134" s="17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468</v>
      </c>
      <c r="AT134" s="179" t="s">
        <v>185</v>
      </c>
      <c r="AU134" s="179" t="s">
        <v>84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468</v>
      </c>
      <c r="BM134" s="179" t="s">
        <v>366</v>
      </c>
    </row>
    <row r="135" customHeight="1" ht="22" customFormat="1" s="12">
      <c r="B135" s="154"/>
      <c r="D135" s="155" t="s">
        <v>71</v>
      </c>
      <c r="E135" s="165" t="s">
        <v>481</v>
      </c>
      <c r="F135" s="165" t="s">
        <v>482</v>
      </c>
      <c r="I135" s="157"/>
      <c r="J135" s="166">
        <f>BK135</f>
        <v>0</v>
      </c>
      <c r="L135" s="154"/>
      <c r="M135" s="159"/>
      <c r="N135" s="160"/>
      <c r="O135" s="160"/>
      <c r="P135" s="161">
        <f>SUM(P136:P163)</f>
        <v>0</v>
      </c>
      <c r="Q135" s="160"/>
      <c r="R135" s="161">
        <f>SUM(R136:R163)</f>
        <v>0</v>
      </c>
      <c r="S135" s="160"/>
      <c r="T135" s="162">
        <f>SUM(T136:T163)</f>
        <v>0</v>
      </c>
      <c r="AR135" s="155" t="s">
        <v>84</v>
      </c>
      <c r="AT135" s="163" t="s">
        <v>71</v>
      </c>
      <c r="AU135" s="163" t="s">
        <v>79</v>
      </c>
      <c r="AY135" s="155" t="s">
        <v>182</v>
      </c>
      <c r="BK135" s="164">
        <f>SUM(BK136:BK163)</f>
        <v>0</v>
      </c>
    </row>
    <row r="136" customHeight="1" ht="21" customFormat="1" s="2">
      <c r="A136" s="33"/>
      <c r="B136" s="167"/>
      <c r="C136" s="168" t="s">
        <v>249</v>
      </c>
      <c r="D136" s="168" t="s">
        <v>185</v>
      </c>
      <c r="E136" s="169" t="s">
        <v>1722</v>
      </c>
      <c r="F136" s="170" t="s">
        <v>1723</v>
      </c>
      <c r="G136" s="171" t="s">
        <v>609</v>
      </c>
      <c r="H136" s="172">
        <v>1475</v>
      </c>
      <c r="I136" s="173"/>
      <c r="J136" s="172">
        <f>ROUND(I136*H136,3)</f>
        <v>0</v>
      </c>
      <c r="K136" s="174"/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468</v>
      </c>
      <c r="AT136" s="179" t="s">
        <v>185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468</v>
      </c>
      <c r="BM136" s="179" t="s">
        <v>440</v>
      </c>
    </row>
    <row r="137" customHeight="1" ht="21" customFormat="1" s="2">
      <c r="A137" s="33"/>
      <c r="B137" s="167"/>
      <c r="C137" s="168" t="s">
        <v>330</v>
      </c>
      <c r="D137" s="168" t="s">
        <v>185</v>
      </c>
      <c r="E137" s="169" t="s">
        <v>1724</v>
      </c>
      <c r="F137" s="170" t="s">
        <v>1725</v>
      </c>
      <c r="G137" s="171" t="s">
        <v>327</v>
      </c>
      <c r="H137" s="172">
        <v>23</v>
      </c>
      <c r="I137" s="173"/>
      <c r="J137" s="172">
        <f>ROUND(I137*H137,3)</f>
        <v>0</v>
      </c>
      <c r="K137" s="174"/>
      <c r="L137" s="34"/>
      <c r="M137" s="175" t="s">
        <v>1</v>
      </c>
      <c r="N137" s="17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468</v>
      </c>
      <c r="AT137" s="179" t="s">
        <v>185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468</v>
      </c>
      <c r="BM137" s="179" t="s">
        <v>449</v>
      </c>
    </row>
    <row r="138" customHeight="1" ht="21" customFormat="1" s="2">
      <c r="A138" s="33"/>
      <c r="B138" s="167"/>
      <c r="C138" s="168" t="s">
        <v>360</v>
      </c>
      <c r="D138" s="168" t="s">
        <v>185</v>
      </c>
      <c r="E138" s="169" t="s">
        <v>1726</v>
      </c>
      <c r="F138" s="170" t="s">
        <v>1727</v>
      </c>
      <c r="G138" s="171" t="s">
        <v>609</v>
      </c>
      <c r="H138" s="172">
        <v>80</v>
      </c>
      <c r="I138" s="173"/>
      <c r="J138" s="172">
        <f>ROUND(I138*H138,3)</f>
        <v>0</v>
      </c>
      <c r="K138" s="174"/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468</v>
      </c>
      <c r="AT138" s="179" t="s">
        <v>185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468</v>
      </c>
      <c r="BM138" s="179" t="s">
        <v>458</v>
      </c>
    </row>
    <row r="139" customHeight="1" ht="21" customFormat="1" s="2">
      <c r="A139" s="33"/>
      <c r="B139" s="167"/>
      <c r="C139" s="168" t="s">
        <v>366</v>
      </c>
      <c r="D139" s="168" t="s">
        <v>185</v>
      </c>
      <c r="E139" s="169" t="s">
        <v>1728</v>
      </c>
      <c r="F139" s="170" t="s">
        <v>1729</v>
      </c>
      <c r="G139" s="171" t="s">
        <v>609</v>
      </c>
      <c r="H139" s="172">
        <v>1395</v>
      </c>
      <c r="I139" s="173"/>
      <c r="J139" s="172">
        <f>ROUND(I139*H139,3)</f>
        <v>0</v>
      </c>
      <c r="K139" s="174"/>
      <c r="L139" s="34"/>
      <c r="M139" s="175" t="s">
        <v>1</v>
      </c>
      <c r="N139" s="17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468</v>
      </c>
      <c r="AT139" s="179" t="s">
        <v>185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468</v>
      </c>
      <c r="BM139" s="179" t="s">
        <v>468</v>
      </c>
    </row>
    <row r="140" customHeight="1" ht="21" customFormat="1" s="2">
      <c r="A140" s="33"/>
      <c r="B140" s="167"/>
      <c r="C140" s="168" t="s">
        <v>183</v>
      </c>
      <c r="D140" s="168" t="s">
        <v>185</v>
      </c>
      <c r="E140" s="169" t="s">
        <v>1730</v>
      </c>
      <c r="F140" s="170" t="s">
        <v>1731</v>
      </c>
      <c r="G140" s="171" t="s">
        <v>609</v>
      </c>
      <c r="H140" s="172">
        <v>425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468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468</v>
      </c>
      <c r="BM140" s="179" t="s">
        <v>475</v>
      </c>
    </row>
    <row r="141" customHeight="1" ht="21" customFormat="1" s="2">
      <c r="A141" s="33"/>
      <c r="B141" s="167"/>
      <c r="C141" s="168" t="s">
        <v>440</v>
      </c>
      <c r="D141" s="168" t="s">
        <v>185</v>
      </c>
      <c r="E141" s="169" t="s">
        <v>1732</v>
      </c>
      <c r="F141" s="170" t="s">
        <v>1733</v>
      </c>
      <c r="G141" s="171" t="s">
        <v>609</v>
      </c>
      <c r="H141" s="172">
        <v>150</v>
      </c>
      <c r="I141" s="173"/>
      <c r="J141" s="172">
        <f>ROUND(I141*H141,3)</f>
        <v>0</v>
      </c>
      <c r="K141" s="174"/>
      <c r="L141" s="34"/>
      <c r="M141" s="175" t="s">
        <v>1</v>
      </c>
      <c r="N141" s="17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468</v>
      </c>
      <c r="AT141" s="179" t="s">
        <v>185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468</v>
      </c>
      <c r="BM141" s="179" t="s">
        <v>7</v>
      </c>
    </row>
    <row r="142" customHeight="1" ht="21" customFormat="1" s="2">
      <c r="A142" s="33"/>
      <c r="B142" s="167"/>
      <c r="C142" s="168" t="s">
        <v>445</v>
      </c>
      <c r="D142" s="168" t="s">
        <v>185</v>
      </c>
      <c r="E142" s="169" t="s">
        <v>1734</v>
      </c>
      <c r="F142" s="170" t="s">
        <v>1735</v>
      </c>
      <c r="G142" s="171" t="s">
        <v>609</v>
      </c>
      <c r="H142" s="172">
        <v>235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468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468</v>
      </c>
      <c r="BM142" s="179" t="s">
        <v>511</v>
      </c>
    </row>
    <row r="143" customHeight="1" ht="21" customFormat="1" s="2">
      <c r="A143" s="33"/>
      <c r="B143" s="167"/>
      <c r="C143" s="168" t="s">
        <v>449</v>
      </c>
      <c r="D143" s="168" t="s">
        <v>185</v>
      </c>
      <c r="E143" s="169" t="s">
        <v>1736</v>
      </c>
      <c r="F143" s="170" t="s">
        <v>1737</v>
      </c>
      <c r="G143" s="171" t="s">
        <v>609</v>
      </c>
      <c r="H143" s="172">
        <v>48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468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468</v>
      </c>
      <c r="BM143" s="179" t="s">
        <v>532</v>
      </c>
    </row>
    <row r="144" customHeight="1" ht="21" customFormat="1" s="2">
      <c r="A144" s="33"/>
      <c r="B144" s="167"/>
      <c r="C144" s="168" t="s">
        <v>454</v>
      </c>
      <c r="D144" s="168" t="s">
        <v>185</v>
      </c>
      <c r="E144" s="169" t="s">
        <v>1738</v>
      </c>
      <c r="F144" s="170" t="s">
        <v>1739</v>
      </c>
      <c r="G144" s="171" t="s">
        <v>609</v>
      </c>
      <c r="H144" s="172">
        <v>95</v>
      </c>
      <c r="I144" s="173"/>
      <c r="J144" s="172">
        <f>ROUND(I144*H144,3)</f>
        <v>0</v>
      </c>
      <c r="K144" s="174"/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468</v>
      </c>
      <c r="AT144" s="179" t="s">
        <v>185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468</v>
      </c>
      <c r="BM144" s="179" t="s">
        <v>557</v>
      </c>
    </row>
    <row r="145" customHeight="1" ht="21" customFormat="1" s="2">
      <c r="A145" s="33"/>
      <c r="B145" s="167"/>
      <c r="C145" s="168" t="s">
        <v>458</v>
      </c>
      <c r="D145" s="168" t="s">
        <v>185</v>
      </c>
      <c r="E145" s="169" t="s">
        <v>1740</v>
      </c>
      <c r="F145" s="170" t="s">
        <v>1741</v>
      </c>
      <c r="G145" s="171" t="s">
        <v>609</v>
      </c>
      <c r="H145" s="172">
        <v>810</v>
      </c>
      <c r="I145" s="173"/>
      <c r="J145" s="172">
        <f>ROUND(I145*H145,3)</f>
        <v>0</v>
      </c>
      <c r="K145" s="174"/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468</v>
      </c>
      <c r="AT145" s="179" t="s">
        <v>185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468</v>
      </c>
      <c r="BM145" s="179" t="s">
        <v>606</v>
      </c>
    </row>
    <row r="146" customHeight="1" ht="21" customFormat="1" s="2">
      <c r="A146" s="33"/>
      <c r="B146" s="167"/>
      <c r="C146" s="168" t="s">
        <v>463</v>
      </c>
      <c r="D146" s="168" t="s">
        <v>185</v>
      </c>
      <c r="E146" s="169" t="s">
        <v>1742</v>
      </c>
      <c r="F146" s="170" t="s">
        <v>1743</v>
      </c>
      <c r="G146" s="171" t="s">
        <v>609</v>
      </c>
      <c r="H146" s="172">
        <v>143</v>
      </c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468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468</v>
      </c>
      <c r="BM146" s="179" t="s">
        <v>623</v>
      </c>
    </row>
    <row r="147" customHeight="1" ht="21" customFormat="1" s="2">
      <c r="A147" s="33"/>
      <c r="B147" s="167"/>
      <c r="C147" s="168" t="s">
        <v>468</v>
      </c>
      <c r="D147" s="168" t="s">
        <v>185</v>
      </c>
      <c r="E147" s="169" t="s">
        <v>1744</v>
      </c>
      <c r="F147" s="170" t="s">
        <v>1745</v>
      </c>
      <c r="G147" s="171" t="s">
        <v>327</v>
      </c>
      <c r="H147" s="172">
        <v>187</v>
      </c>
      <c r="I147" s="173"/>
      <c r="J147" s="172">
        <f>ROUND(I147*H147,3)</f>
        <v>0</v>
      </c>
      <c r="K147" s="174"/>
      <c r="L147" s="34"/>
      <c r="M147" s="175" t="s">
        <v>1</v>
      </c>
      <c r="N147" s="17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468</v>
      </c>
      <c r="AT147" s="179" t="s">
        <v>185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468</v>
      </c>
      <c r="BM147" s="179" t="s">
        <v>620</v>
      </c>
    </row>
    <row r="148" customHeight="1" ht="21" customFormat="1" s="2">
      <c r="A148" s="33"/>
      <c r="B148" s="167"/>
      <c r="C148" s="168" t="s">
        <v>348</v>
      </c>
      <c r="D148" s="168" t="s">
        <v>185</v>
      </c>
      <c r="E148" s="169" t="s">
        <v>1746</v>
      </c>
      <c r="F148" s="170" t="s">
        <v>1747</v>
      </c>
      <c r="G148" s="171" t="s">
        <v>327</v>
      </c>
      <c r="H148" s="172">
        <v>49</v>
      </c>
      <c r="I148" s="173"/>
      <c r="J148" s="172">
        <f>ROUND(I148*H148,3)</f>
        <v>0</v>
      </c>
      <c r="K148" s="174"/>
      <c r="L148" s="34"/>
      <c r="M148" s="175" t="s">
        <v>1</v>
      </c>
      <c r="N148" s="17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468</v>
      </c>
      <c r="AT148" s="179" t="s">
        <v>185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468</v>
      </c>
      <c r="BM148" s="179" t="s">
        <v>936</v>
      </c>
    </row>
    <row r="149" customHeight="1" ht="21" customFormat="1" s="2">
      <c r="A149" s="33"/>
      <c r="B149" s="167"/>
      <c r="C149" s="168" t="s">
        <v>475</v>
      </c>
      <c r="D149" s="168" t="s">
        <v>185</v>
      </c>
      <c r="E149" s="169" t="s">
        <v>1748</v>
      </c>
      <c r="F149" s="170" t="s">
        <v>1749</v>
      </c>
      <c r="G149" s="171" t="s">
        <v>327</v>
      </c>
      <c r="H149" s="172">
        <v>50</v>
      </c>
      <c r="I149" s="173"/>
      <c r="J149" s="172">
        <f>ROUND(I149*H149,3)</f>
        <v>0</v>
      </c>
      <c r="K149" s="174"/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468</v>
      </c>
      <c r="AT149" s="179" t="s">
        <v>185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468</v>
      </c>
      <c r="BM149" s="179" t="s">
        <v>944</v>
      </c>
    </row>
    <row r="150" customHeight="1" ht="16" customFormat="1" s="2">
      <c r="A150" s="33"/>
      <c r="B150" s="167"/>
      <c r="C150" s="168" t="s">
        <v>387</v>
      </c>
      <c r="D150" s="168" t="s">
        <v>185</v>
      </c>
      <c r="E150" s="169" t="s">
        <v>1750</v>
      </c>
      <c r="F150" s="170" t="s">
        <v>1751</v>
      </c>
      <c r="G150" s="171" t="s">
        <v>327</v>
      </c>
      <c r="H150" s="172">
        <v>34</v>
      </c>
      <c r="I150" s="173"/>
      <c r="J150" s="172">
        <f>ROUND(I150*H150,3)</f>
        <v>0</v>
      </c>
      <c r="K150" s="174"/>
      <c r="L150" s="34"/>
      <c r="M150" s="175" t="s">
        <v>1</v>
      </c>
      <c r="N150" s="17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468</v>
      </c>
      <c r="AT150" s="179" t="s">
        <v>185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468</v>
      </c>
      <c r="BM150" s="179" t="s">
        <v>866</v>
      </c>
    </row>
    <row r="151" customHeight="1" ht="16" customFormat="1" s="2">
      <c r="A151" s="33"/>
      <c r="B151" s="167"/>
      <c r="C151" s="168" t="s">
        <v>7</v>
      </c>
      <c r="D151" s="168" t="s">
        <v>185</v>
      </c>
      <c r="E151" s="169" t="s">
        <v>1752</v>
      </c>
      <c r="F151" s="170" t="s">
        <v>1753</v>
      </c>
      <c r="G151" s="171" t="s">
        <v>327</v>
      </c>
      <c r="H151" s="172">
        <v>10</v>
      </c>
      <c r="I151" s="173"/>
      <c r="J151" s="172">
        <f>ROUND(I151*H151,3)</f>
        <v>0</v>
      </c>
      <c r="K151" s="174"/>
      <c r="L151" s="34"/>
      <c r="M151" s="175" t="s">
        <v>1</v>
      </c>
      <c r="N151" s="17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468</v>
      </c>
      <c r="AT151" s="179" t="s">
        <v>185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468</v>
      </c>
      <c r="BM151" s="179" t="s">
        <v>962</v>
      </c>
    </row>
    <row r="152" customHeight="1" ht="21" customFormat="1" s="2">
      <c r="A152" s="33"/>
      <c r="B152" s="167"/>
      <c r="C152" s="168" t="s">
        <v>493</v>
      </c>
      <c r="D152" s="168" t="s">
        <v>185</v>
      </c>
      <c r="E152" s="169" t="s">
        <v>1754</v>
      </c>
      <c r="F152" s="170" t="s">
        <v>1755</v>
      </c>
      <c r="G152" s="171" t="s">
        <v>327</v>
      </c>
      <c r="H152" s="172">
        <v>18</v>
      </c>
      <c r="I152" s="173"/>
      <c r="J152" s="172">
        <f>ROUND(I152*H152,3)</f>
        <v>0</v>
      </c>
      <c r="K152" s="174"/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468</v>
      </c>
      <c r="AT152" s="179" t="s">
        <v>185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468</v>
      </c>
      <c r="BM152" s="179" t="s">
        <v>973</v>
      </c>
    </row>
    <row r="153" customHeight="1" ht="44" customFormat="1" s="2">
      <c r="A153" s="33"/>
      <c r="B153" s="167"/>
      <c r="C153" s="217" t="s">
        <v>511</v>
      </c>
      <c r="D153" s="217" t="s">
        <v>602</v>
      </c>
      <c r="E153" s="218" t="s">
        <v>1756</v>
      </c>
      <c r="F153" s="219" t="s">
        <v>1757</v>
      </c>
      <c r="G153" s="220" t="s">
        <v>327</v>
      </c>
      <c r="H153" s="221">
        <v>18</v>
      </c>
      <c r="I153" s="222"/>
      <c r="J153" s="221">
        <f>ROUND(I153*H153,3)</f>
        <v>0</v>
      </c>
      <c r="K153" s="223"/>
      <c r="L153" s="224"/>
      <c r="M153" s="225" t="s">
        <v>1</v>
      </c>
      <c r="N153" s="22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620</v>
      </c>
      <c r="AT153" s="179" t="s">
        <v>602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468</v>
      </c>
      <c r="BM153" s="179" t="s">
        <v>873</v>
      </c>
    </row>
    <row r="154" customHeight="1" ht="16" customFormat="1" s="2">
      <c r="A154" s="33"/>
      <c r="B154" s="167"/>
      <c r="C154" s="168" t="s">
        <v>518</v>
      </c>
      <c r="D154" s="168" t="s">
        <v>185</v>
      </c>
      <c r="E154" s="169" t="s">
        <v>1758</v>
      </c>
      <c r="F154" s="170" t="s">
        <v>1759</v>
      </c>
      <c r="G154" s="171" t="s">
        <v>327</v>
      </c>
      <c r="H154" s="172">
        <v>16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468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468</v>
      </c>
      <c r="BM154" s="179" t="s">
        <v>991</v>
      </c>
    </row>
    <row r="155" customHeight="1" ht="33" customFormat="1" s="2">
      <c r="A155" s="33"/>
      <c r="B155" s="167"/>
      <c r="C155" s="217" t="s">
        <v>532</v>
      </c>
      <c r="D155" s="217" t="s">
        <v>602</v>
      </c>
      <c r="E155" s="218" t="s">
        <v>1760</v>
      </c>
      <c r="F155" s="219" t="s">
        <v>1761</v>
      </c>
      <c r="G155" s="220" t="s">
        <v>327</v>
      </c>
      <c r="H155" s="221">
        <v>16</v>
      </c>
      <c r="I155" s="222"/>
      <c r="J155" s="221">
        <f>ROUND(I155*H155,3)</f>
        <v>0</v>
      </c>
      <c r="K155" s="223"/>
      <c r="L155" s="224"/>
      <c r="M155" s="225" t="s">
        <v>1</v>
      </c>
      <c r="N155" s="22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620</v>
      </c>
      <c r="AT155" s="179" t="s">
        <v>602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468</v>
      </c>
      <c r="BM155" s="179" t="s">
        <v>999</v>
      </c>
    </row>
    <row r="156" customHeight="1" ht="21" customFormat="1" s="2">
      <c r="A156" s="33"/>
      <c r="B156" s="167"/>
      <c r="C156" s="217" t="s">
        <v>551</v>
      </c>
      <c r="D156" s="217" t="s">
        <v>602</v>
      </c>
      <c r="E156" s="218" t="s">
        <v>1762</v>
      </c>
      <c r="F156" s="219" t="s">
        <v>1763</v>
      </c>
      <c r="G156" s="220" t="s">
        <v>327</v>
      </c>
      <c r="H156" s="221">
        <v>16</v>
      </c>
      <c r="I156" s="222"/>
      <c r="J156" s="221">
        <f>ROUND(I156*H156,3)</f>
        <v>0</v>
      </c>
      <c r="K156" s="223"/>
      <c r="L156" s="224"/>
      <c r="M156" s="225" t="s">
        <v>1</v>
      </c>
      <c r="N156" s="22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620</v>
      </c>
      <c r="AT156" s="179" t="s">
        <v>602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468</v>
      </c>
      <c r="BM156" s="179" t="s">
        <v>910</v>
      </c>
    </row>
    <row r="157" customHeight="1" ht="16" customFormat="1" s="2">
      <c r="A157" s="33"/>
      <c r="B157" s="167"/>
      <c r="C157" s="217" t="s">
        <v>557</v>
      </c>
      <c r="D157" s="217" t="s">
        <v>602</v>
      </c>
      <c r="E157" s="218" t="s">
        <v>1764</v>
      </c>
      <c r="F157" s="219" t="s">
        <v>1765</v>
      </c>
      <c r="G157" s="220" t="s">
        <v>327</v>
      </c>
      <c r="H157" s="221">
        <v>16</v>
      </c>
      <c r="I157" s="222"/>
      <c r="J157" s="221">
        <f>ROUND(I157*H157,3)</f>
        <v>0</v>
      </c>
      <c r="K157" s="223"/>
      <c r="L157" s="224"/>
      <c r="M157" s="225" t="s">
        <v>1</v>
      </c>
      <c r="N157" s="22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620</v>
      </c>
      <c r="AT157" s="179" t="s">
        <v>602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468</v>
      </c>
      <c r="BM157" s="179" t="s">
        <v>1031</v>
      </c>
    </row>
    <row r="158" customHeight="1" ht="21" customFormat="1" s="2">
      <c r="A158" s="33"/>
      <c r="B158" s="167"/>
      <c r="C158" s="168" t="s">
        <v>573</v>
      </c>
      <c r="D158" s="168" t="s">
        <v>185</v>
      </c>
      <c r="E158" s="169" t="s">
        <v>1766</v>
      </c>
      <c r="F158" s="170" t="s">
        <v>1767</v>
      </c>
      <c r="G158" s="171" t="s">
        <v>327</v>
      </c>
      <c r="H158" s="172">
        <v>10</v>
      </c>
      <c r="I158" s="173"/>
      <c r="J158" s="172">
        <f>ROUND(I158*H158,3)</f>
        <v>0</v>
      </c>
      <c r="K158" s="174"/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468</v>
      </c>
      <c r="AT158" s="179" t="s">
        <v>185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468</v>
      </c>
      <c r="BM158" s="179" t="s">
        <v>1042</v>
      </c>
    </row>
    <row r="159" customHeight="1" ht="33" customFormat="1" s="2">
      <c r="A159" s="33"/>
      <c r="B159" s="167"/>
      <c r="C159" s="217" t="s">
        <v>606</v>
      </c>
      <c r="D159" s="217" t="s">
        <v>602</v>
      </c>
      <c r="E159" s="218" t="s">
        <v>1768</v>
      </c>
      <c r="F159" s="219" t="s">
        <v>1769</v>
      </c>
      <c r="G159" s="220" t="s">
        <v>327</v>
      </c>
      <c r="H159" s="221">
        <v>10</v>
      </c>
      <c r="I159" s="222"/>
      <c r="J159" s="221">
        <f>ROUND(I159*H159,3)</f>
        <v>0</v>
      </c>
      <c r="K159" s="223"/>
      <c r="L159" s="224"/>
      <c r="M159" s="225" t="s">
        <v>1</v>
      </c>
      <c r="N159" s="22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620</v>
      </c>
      <c r="AT159" s="179" t="s">
        <v>602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468</v>
      </c>
      <c r="BM159" s="179" t="s">
        <v>1052</v>
      </c>
    </row>
    <row r="160" customHeight="1" ht="21" customFormat="1" s="2">
      <c r="A160" s="33"/>
      <c r="B160" s="167"/>
      <c r="C160" s="168" t="s">
        <v>616</v>
      </c>
      <c r="D160" s="168" t="s">
        <v>185</v>
      </c>
      <c r="E160" s="169" t="s">
        <v>1770</v>
      </c>
      <c r="F160" s="170" t="s">
        <v>1771</v>
      </c>
      <c r="G160" s="171" t="s">
        <v>609</v>
      </c>
      <c r="H160" s="172">
        <v>2428</v>
      </c>
      <c r="I160" s="173"/>
      <c r="J160" s="172">
        <f>ROUND(I160*H160,3)</f>
        <v>0</v>
      </c>
      <c r="K160" s="174"/>
      <c r="L160" s="34"/>
      <c r="M160" s="175" t="s">
        <v>1</v>
      </c>
      <c r="N160" s="17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468</v>
      </c>
      <c r="AT160" s="179" t="s">
        <v>185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468</v>
      </c>
      <c r="BM160" s="179" t="s">
        <v>1060</v>
      </c>
    </row>
    <row r="161" customHeight="1" ht="21" customFormat="1" s="2">
      <c r="A161" s="33"/>
      <c r="B161" s="167"/>
      <c r="C161" s="168" t="s">
        <v>623</v>
      </c>
      <c r="D161" s="168" t="s">
        <v>185</v>
      </c>
      <c r="E161" s="169" t="s">
        <v>1772</v>
      </c>
      <c r="F161" s="170" t="s">
        <v>1773</v>
      </c>
      <c r="G161" s="171" t="s">
        <v>438</v>
      </c>
      <c r="H161" s="172">
        <v>24.576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468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468</v>
      </c>
      <c r="BM161" s="179" t="s">
        <v>1073</v>
      </c>
    </row>
    <row r="162" customHeight="1" ht="16" customFormat="1" s="2">
      <c r="A162" s="33"/>
      <c r="B162" s="167"/>
      <c r="C162" s="168" t="s">
        <v>906</v>
      </c>
      <c r="D162" s="168" t="s">
        <v>185</v>
      </c>
      <c r="E162" s="169" t="s">
        <v>1774</v>
      </c>
      <c r="F162" s="170" t="s">
        <v>1775</v>
      </c>
      <c r="G162" s="171" t="s">
        <v>1776</v>
      </c>
      <c r="H162" s="172">
        <v>1</v>
      </c>
      <c r="I162" s="173"/>
      <c r="J162" s="172">
        <f>ROUND(I162*H162,3)</f>
        <v>0</v>
      </c>
      <c r="K162" s="174"/>
      <c r="L162" s="34"/>
      <c r="M162" s="175" t="s">
        <v>1</v>
      </c>
      <c r="N162" s="17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468</v>
      </c>
      <c r="AT162" s="179" t="s">
        <v>185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468</v>
      </c>
      <c r="BM162" s="179" t="s">
        <v>1084</v>
      </c>
    </row>
    <row r="163" customHeight="1" ht="21" customFormat="1" s="2">
      <c r="A163" s="33"/>
      <c r="B163" s="167"/>
      <c r="C163" s="168" t="s">
        <v>620</v>
      </c>
      <c r="D163" s="168" t="s">
        <v>185</v>
      </c>
      <c r="E163" s="169" t="s">
        <v>1557</v>
      </c>
      <c r="F163" s="170" t="s">
        <v>1558</v>
      </c>
      <c r="G163" s="171" t="s">
        <v>895</v>
      </c>
      <c r="H163" s="173"/>
      <c r="I163" s="173"/>
      <c r="J163" s="172">
        <f>ROUND(I163*H163,3)</f>
        <v>0</v>
      </c>
      <c r="K163" s="174"/>
      <c r="L163" s="34"/>
      <c r="M163" s="175" t="s">
        <v>1</v>
      </c>
      <c r="N163" s="17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468</v>
      </c>
      <c r="AT163" s="179" t="s">
        <v>185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468</v>
      </c>
      <c r="BM163" s="179" t="s">
        <v>610</v>
      </c>
    </row>
    <row r="164" customHeight="1" ht="22" customFormat="1" s="12">
      <c r="B164" s="154"/>
      <c r="D164" s="155" t="s">
        <v>71</v>
      </c>
      <c r="E164" s="165" t="s">
        <v>897</v>
      </c>
      <c r="F164" s="165" t="s">
        <v>898</v>
      </c>
      <c r="I164" s="157"/>
      <c r="J164" s="166">
        <f>BK164</f>
        <v>0</v>
      </c>
      <c r="L164" s="154"/>
      <c r="M164" s="159"/>
      <c r="N164" s="160"/>
      <c r="O164" s="160"/>
      <c r="P164" s="161">
        <f>SUM(P165:P166)</f>
        <v>0</v>
      </c>
      <c r="Q164" s="160"/>
      <c r="R164" s="161">
        <f>SUM(R165:R166)</f>
        <v>0</v>
      </c>
      <c r="S164" s="160"/>
      <c r="T164" s="162">
        <f>SUM(T165:T166)</f>
        <v>0</v>
      </c>
      <c r="AR164" s="155" t="s">
        <v>84</v>
      </c>
      <c r="AT164" s="163" t="s">
        <v>71</v>
      </c>
      <c r="AU164" s="163" t="s">
        <v>79</v>
      </c>
      <c r="AY164" s="155" t="s">
        <v>182</v>
      </c>
      <c r="BK164" s="164">
        <f>SUM(BK165:BK166)</f>
        <v>0</v>
      </c>
    </row>
    <row r="165" customHeight="1" ht="16" customFormat="1" s="2">
      <c r="A165" s="33"/>
      <c r="B165" s="167"/>
      <c r="C165" s="168" t="s">
        <v>923</v>
      </c>
      <c r="D165" s="168" t="s">
        <v>185</v>
      </c>
      <c r="E165" s="169" t="s">
        <v>1777</v>
      </c>
      <c r="F165" s="170" t="s">
        <v>1778</v>
      </c>
      <c r="G165" s="171" t="s">
        <v>327</v>
      </c>
      <c r="H165" s="172">
        <v>123</v>
      </c>
      <c r="I165" s="173"/>
      <c r="J165" s="172">
        <f>ROUND(I165*H165,3)</f>
        <v>0</v>
      </c>
      <c r="K165" s="174"/>
      <c r="L165" s="34"/>
      <c r="M165" s="175" t="s">
        <v>1</v>
      </c>
      <c r="N165" s="17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468</v>
      </c>
      <c r="AT165" s="179" t="s">
        <v>185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468</v>
      </c>
      <c r="BM165" s="179" t="s">
        <v>1150</v>
      </c>
    </row>
    <row r="166" customHeight="1" ht="21" customFormat="1" s="2">
      <c r="A166" s="33"/>
      <c r="B166" s="167"/>
      <c r="C166" s="168" t="s">
        <v>936</v>
      </c>
      <c r="D166" s="168" t="s">
        <v>185</v>
      </c>
      <c r="E166" s="169" t="s">
        <v>1779</v>
      </c>
      <c r="F166" s="170" t="s">
        <v>1780</v>
      </c>
      <c r="G166" s="171" t="s">
        <v>895</v>
      </c>
      <c r="H166" s="173"/>
      <c r="I166" s="173"/>
      <c r="J166" s="172">
        <f>ROUND(I166*H166,3)</f>
        <v>0</v>
      </c>
      <c r="K166" s="174"/>
      <c r="L166" s="34"/>
      <c r="M166" s="230" t="s">
        <v>1</v>
      </c>
      <c r="N166" s="231" t="s">
        <v>38</v>
      </c>
      <c r="O166" s="232"/>
      <c r="P166" s="233">
        <f>O166*H166</f>
        <v>0</v>
      </c>
      <c r="Q166" s="233">
        <v>0</v>
      </c>
      <c r="R166" s="233">
        <f>Q166*H166</f>
        <v>0</v>
      </c>
      <c r="S166" s="233">
        <v>0</v>
      </c>
      <c r="T166" s="234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468</v>
      </c>
      <c r="AT166" s="179" t="s">
        <v>185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468</v>
      </c>
      <c r="BM166" s="179" t="s">
        <v>1159</v>
      </c>
    </row>
    <row r="167" customHeight="1" ht="6" customFormat="1" s="2">
      <c r="A167" s="33"/>
      <c r="B167" s="48"/>
      <c r="C167" s="49"/>
      <c r="D167" s="49"/>
      <c r="E167" s="49"/>
      <c r="F167" s="49"/>
      <c r="G167" s="49"/>
      <c r="H167" s="49"/>
      <c r="I167" s="126"/>
      <c r="J167" s="49"/>
      <c r="K167" s="49"/>
      <c r="L167" s="34"/>
      <c r="M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</sheetData>
  <autoFilter ref="C127:K166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4:H114"/>
    <mergeCell ref="E116:H116"/>
    <mergeCell ref="E118:H118"/>
    <mergeCell ref="E120:H12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7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114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1521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1522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1781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ROUND(J128,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ROUND((SUM(BE128:BE196)),  2)</f>
        <v>0</v>
      </c>
      <c r="G37" s="33"/>
      <c r="H37" s="33"/>
      <c r="I37" s="113">
        <v>0.2</v>
      </c>
      <c r="J37" s="112">
        <f>ROUND(((SUM(BE128:BE196))*I37),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ROUND((SUM(BF128:BF196)),  2)</f>
        <v>0</v>
      </c>
      <c r="G38" s="33"/>
      <c r="H38" s="33"/>
      <c r="I38" s="113">
        <v>0.2</v>
      </c>
      <c r="J38" s="112">
        <f>ROUND(((SUM(BF128:BF196))*I38),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ROUND((SUM(BG128:BG196)),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ROUND((SUM(BH128:BH196)),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ROUND((SUM(BI128:BI196)),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1521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1522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E.2.1.C - Zariaďovacie predmety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J128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159</v>
      </c>
      <c r="E101" s="134"/>
      <c r="F101" s="134"/>
      <c r="G101" s="134"/>
      <c r="H101" s="134"/>
      <c r="I101" s="135"/>
      <c r="J101" s="136">
        <f>J129</f>
        <v>0</v>
      </c>
      <c r="L101" s="132"/>
    </row>
    <row r="102" customHeight="1" ht="19" customFormat="1" s="10">
      <c r="B102" s="137"/>
      <c r="D102" s="138" t="s">
        <v>160</v>
      </c>
      <c r="E102" s="139"/>
      <c r="F102" s="139"/>
      <c r="G102" s="139"/>
      <c r="H102" s="139"/>
      <c r="I102" s="140"/>
      <c r="J102" s="141">
        <f>J130</f>
        <v>0</v>
      </c>
      <c r="L102" s="137"/>
    </row>
    <row r="103" customHeight="1" ht="19" customFormat="1" s="10">
      <c r="B103" s="137"/>
      <c r="D103" s="138" t="s">
        <v>161</v>
      </c>
      <c r="E103" s="139"/>
      <c r="F103" s="139"/>
      <c r="G103" s="139"/>
      <c r="H103" s="139"/>
      <c r="I103" s="140"/>
      <c r="J103" s="141">
        <f>J134</f>
        <v>0</v>
      </c>
      <c r="L103" s="137"/>
    </row>
    <row r="104" customHeight="1" ht="19" customFormat="1" s="10">
      <c r="B104" s="137"/>
      <c r="D104" s="138" t="s">
        <v>644</v>
      </c>
      <c r="E104" s="139"/>
      <c r="F104" s="139"/>
      <c r="G104" s="139"/>
      <c r="H104" s="139"/>
      <c r="I104" s="140"/>
      <c r="J104" s="141">
        <f>J138</f>
        <v>0</v>
      </c>
      <c r="L104" s="137"/>
    </row>
    <row r="105" customHeight="1" ht="21" customFormat="1" s="2">
      <c r="A105" s="33"/>
      <c r="B105" s="34"/>
      <c r="C105" s="33"/>
      <c r="D105" s="33"/>
      <c r="E105" s="33"/>
      <c r="F105" s="33"/>
      <c r="G105" s="33"/>
      <c r="H105" s="33"/>
      <c r="I105" s="10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customHeight="1" ht="6" customFormat="1" s="2">
      <c r="A106" s="33"/>
      <c r="B106" s="48"/>
      <c r="C106" s="49"/>
      <c r="D106" s="49"/>
      <c r="E106" s="49"/>
      <c r="F106" s="49"/>
      <c r="G106" s="49"/>
      <c r="H106" s="49"/>
      <c r="I106" s="126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customHeight="1" ht="6" customFormat="1" s="2">
      <c r="A110" s="33"/>
      <c r="B110" s="50"/>
      <c r="C110" s="51"/>
      <c r="D110" s="51"/>
      <c r="E110" s="51"/>
      <c r="F110" s="51"/>
      <c r="G110" s="51"/>
      <c r="H110" s="51"/>
      <c r="I110" s="127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24" customFormat="1" s="2">
      <c r="A111" s="33"/>
      <c r="B111" s="34"/>
      <c r="C111" s="22" t="s">
        <v>168</v>
      </c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6" customFormat="1" s="2">
      <c r="A112" s="33"/>
      <c r="B112" s="34"/>
      <c r="C112" s="33"/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2" customFormat="1" s="2">
      <c r="A113" s="33"/>
      <c r="B113" s="34"/>
      <c r="C113" s="28" t="s">
        <v>14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23" customFormat="1" s="2">
      <c r="A114" s="33"/>
      <c r="B114" s="34"/>
      <c r="C114" s="33"/>
      <c r="D114" s="33"/>
      <c r="E114" s="282" t="str">
        <f>E7</f>
        <v>Výmena vnútorných rozvodov ZTI (voda, kanál) - II. sekcia a stavebné úpravy soc. zariadení – IV. sekcia </v>
      </c>
      <c r="F114" s="283"/>
      <c r="G114" s="283"/>
      <c r="H114" s="28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1">
      <c r="B115" s="21"/>
      <c r="C115" s="28" t="s">
        <v>146</v>
      </c>
      <c r="I115" s="99"/>
      <c r="L115" s="21"/>
    </row>
    <row r="116" customHeight="1" ht="16" customFormat="1" s="1">
      <c r="B116" s="21"/>
      <c r="E116" s="282" t="s">
        <v>1521</v>
      </c>
      <c r="F116" s="266"/>
      <c r="G116" s="266"/>
      <c r="H116" s="266"/>
      <c r="I116" s="99"/>
      <c r="L116" s="21"/>
    </row>
    <row r="117" customHeight="1" ht="12" customFormat="1" s="1">
      <c r="B117" s="21"/>
      <c r="C117" s="28" t="s">
        <v>148</v>
      </c>
      <c r="I117" s="99"/>
      <c r="L117" s="21"/>
    </row>
    <row r="118" customHeight="1" ht="16" customFormat="1" s="2">
      <c r="A118" s="33"/>
      <c r="B118" s="34"/>
      <c r="C118" s="33"/>
      <c r="D118" s="33"/>
      <c r="E118" s="284" t="s">
        <v>1522</v>
      </c>
      <c r="F118" s="285"/>
      <c r="G118" s="285"/>
      <c r="H118" s="285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12" customFormat="1" s="2">
      <c r="A119" s="33"/>
      <c r="B119" s="34"/>
      <c r="C119" s="28" t="s">
        <v>150</v>
      </c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16" customFormat="1" s="2">
      <c r="A120" s="33"/>
      <c r="B120" s="34"/>
      <c r="C120" s="33"/>
      <c r="D120" s="33"/>
      <c r="E120" s="238" t="str">
        <f>E13</f>
        <v>E.2.1.C - Zariaďovacie predmety</v>
      </c>
      <c r="F120" s="285"/>
      <c r="G120" s="285"/>
      <c r="H120" s="285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6" customFormat="1" s="2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2" customFormat="1" s="2">
      <c r="A122" s="33"/>
      <c r="B122" s="34"/>
      <c r="C122" s="28" t="s">
        <v>17</v>
      </c>
      <c r="D122" s="33"/>
      <c r="E122" s="33"/>
      <c r="F122" s="26">
        <f>F16</f>
      </c>
      <c r="G122" s="33"/>
      <c r="H122" s="33"/>
      <c r="I122" s="104" t="s">
        <v>19</v>
      </c>
      <c r="J122" s="56">
        <f>IF(J16="","",J16)</f>
        <v>43950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6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5" customFormat="1" s="2">
      <c r="A124" s="33"/>
      <c r="B124" s="34"/>
      <c r="C124" s="28" t="s">
        <v>20</v>
      </c>
      <c r="D124" s="33"/>
      <c r="E124" s="33"/>
      <c r="F124" s="26" t="str">
        <f>E19</f>
        <v>UNIVERZITA PAVLA JOZEFA ŠAFÁRIKA V KOŠICIACH</v>
      </c>
      <c r="G124" s="33"/>
      <c r="H124" s="33"/>
      <c r="I124" s="104" t="s">
        <v>26</v>
      </c>
      <c r="J124" s="31" t="str">
        <f>E25</f>
        <v>d.g.A. design graphic architecture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Format="1" s="2">
      <c r="A125" s="33"/>
      <c r="B125" s="34"/>
      <c r="C125" s="28" t="s">
        <v>24</v>
      </c>
      <c r="D125" s="33"/>
      <c r="E125" s="33"/>
      <c r="F125" s="26" t="str">
        <f>IF(E22="","",E22)</f>
        <v>Vyplň údaj</v>
      </c>
      <c r="G125" s="33"/>
      <c r="H125" s="33"/>
      <c r="I125" s="104" t="s">
        <v>30</v>
      </c>
      <c r="J125" s="31">
        <f>E28</f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9" customFormat="1" s="2">
      <c r="A126" s="33"/>
      <c r="B126" s="34"/>
      <c r="C126" s="33"/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29" customFormat="1" s="11">
      <c r="A127" s="142"/>
      <c r="B127" s="143"/>
      <c r="C127" s="144" t="s">
        <v>169</v>
      </c>
      <c r="D127" s="145" t="s">
        <v>57</v>
      </c>
      <c r="E127" s="145" t="s">
        <v>53</v>
      </c>
      <c r="F127" s="145" t="s">
        <v>54</v>
      </c>
      <c r="G127" s="145" t="s">
        <v>170</v>
      </c>
      <c r="H127" s="145" t="s">
        <v>171</v>
      </c>
      <c r="I127" s="146" t="s">
        <v>172</v>
      </c>
      <c r="J127" s="147" t="s">
        <v>154</v>
      </c>
      <c r="K127" s="148" t="s">
        <v>173</v>
      </c>
      <c r="L127" s="149"/>
      <c r="M127" s="63" t="s">
        <v>1</v>
      </c>
      <c r="N127" s="64" t="s">
        <v>36</v>
      </c>
      <c r="O127" s="64" t="s">
        <v>174</v>
      </c>
      <c r="P127" s="64" t="s">
        <v>175</v>
      </c>
      <c r="Q127" s="64" t="s">
        <v>176</v>
      </c>
      <c r="R127" s="64" t="s">
        <v>177</v>
      </c>
      <c r="S127" s="64" t="s">
        <v>178</v>
      </c>
      <c r="T127" s="65" t="s">
        <v>179</v>
      </c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customHeight="1" ht="22" customFormat="1" s="2">
      <c r="A128" s="33"/>
      <c r="B128" s="34"/>
      <c r="C128" s="70" t="s">
        <v>155</v>
      </c>
      <c r="D128" s="33"/>
      <c r="E128" s="33"/>
      <c r="F128" s="33"/>
      <c r="G128" s="33"/>
      <c r="H128" s="33"/>
      <c r="I128" s="103"/>
      <c r="J128" s="150">
        <f>BK128</f>
        <v>0</v>
      </c>
      <c r="K128" s="33"/>
      <c r="L128" s="34"/>
      <c r="M128" s="66"/>
      <c r="N128" s="57"/>
      <c r="O128" s="67"/>
      <c r="P128" s="151">
        <f>P129</f>
        <v>0</v>
      </c>
      <c r="Q128" s="67"/>
      <c r="R128" s="151">
        <f>R129</f>
        <v>1.168E-2</v>
      </c>
      <c r="S128" s="67"/>
      <c r="T128" s="152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71</v>
      </c>
      <c r="AU128" s="18" t="s">
        <v>156</v>
      </c>
      <c r="BK128" s="153">
        <f>BK129</f>
        <v>0</v>
      </c>
    </row>
    <row r="129" customHeight="1" ht="25" customFormat="1" s="12">
      <c r="B129" s="154"/>
      <c r="D129" s="155" t="s">
        <v>71</v>
      </c>
      <c r="E129" s="156" t="s">
        <v>479</v>
      </c>
      <c r="F129" s="156" t="s">
        <v>480</v>
      </c>
      <c r="I129" s="157"/>
      <c r="J129" s="158">
        <f>BK129</f>
        <v>0</v>
      </c>
      <c r="L129" s="154"/>
      <c r="M129" s="159"/>
      <c r="N129" s="160"/>
      <c r="O129" s="160"/>
      <c r="P129" s="161">
        <f>P130+P134+P138</f>
        <v>0</v>
      </c>
      <c r="Q129" s="160"/>
      <c r="R129" s="161">
        <f>R130+R134+R138</f>
        <v>1.168E-2</v>
      </c>
      <c r="S129" s="160"/>
      <c r="T129" s="162">
        <f>T130+T134+T138</f>
        <v>0</v>
      </c>
      <c r="AR129" s="155" t="s">
        <v>84</v>
      </c>
      <c r="AT129" s="163" t="s">
        <v>71</v>
      </c>
      <c r="AU129" s="163" t="s">
        <v>72</v>
      </c>
      <c r="AY129" s="155" t="s">
        <v>182</v>
      </c>
      <c r="BK129" s="164">
        <f>BK130+BK134+BK138</f>
        <v>0</v>
      </c>
    </row>
    <row r="130" customHeight="1" ht="22" customFormat="1" s="12">
      <c r="B130" s="154"/>
      <c r="D130" s="155" t="s">
        <v>71</v>
      </c>
      <c r="E130" s="165" t="s">
        <v>481</v>
      </c>
      <c r="F130" s="165" t="s">
        <v>482</v>
      </c>
      <c r="I130" s="157"/>
      <c r="J130" s="166">
        <f>BK130</f>
        <v>0</v>
      </c>
      <c r="L130" s="154"/>
      <c r="M130" s="159"/>
      <c r="N130" s="160"/>
      <c r="O130" s="160"/>
      <c r="P130" s="161">
        <f>SUM(P131:P133)</f>
        <v>0</v>
      </c>
      <c r="Q130" s="160"/>
      <c r="R130" s="161">
        <f>SUM(R131:R133)</f>
        <v>0</v>
      </c>
      <c r="S130" s="160"/>
      <c r="T130" s="162">
        <f>SUM(T131:T133)</f>
        <v>0</v>
      </c>
      <c r="AR130" s="155" t="s">
        <v>84</v>
      </c>
      <c r="AT130" s="163" t="s">
        <v>71</v>
      </c>
      <c r="AU130" s="163" t="s">
        <v>79</v>
      </c>
      <c r="AY130" s="155" t="s">
        <v>182</v>
      </c>
      <c r="BK130" s="164">
        <f>SUM(BK131:BK133)</f>
        <v>0</v>
      </c>
    </row>
    <row r="131" customHeight="1" ht="21" customFormat="1" s="2">
      <c r="A131" s="33"/>
      <c r="B131" s="167"/>
      <c r="C131" s="168" t="s">
        <v>79</v>
      </c>
      <c r="D131" s="168" t="s">
        <v>185</v>
      </c>
      <c r="E131" s="169" t="s">
        <v>1782</v>
      </c>
      <c r="F131" s="170" t="s">
        <v>1783</v>
      </c>
      <c r="G131" s="171" t="s">
        <v>327</v>
      </c>
      <c r="H131" s="172">
        <v>24</v>
      </c>
      <c r="I131" s="173"/>
      <c r="J131" s="172">
        <f>ROUND(I131*H131,3)</f>
        <v>0</v>
      </c>
      <c r="K131" s="174"/>
      <c r="L131" s="34"/>
      <c r="M131" s="175" t="s">
        <v>1</v>
      </c>
      <c r="N131" s="17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468</v>
      </c>
      <c r="AT131" s="179" t="s">
        <v>185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468</v>
      </c>
      <c r="BM131" s="179" t="s">
        <v>84</v>
      </c>
    </row>
    <row r="132" customHeight="1" ht="21" customFormat="1" s="2">
      <c r="A132" s="33"/>
      <c r="B132" s="167"/>
      <c r="C132" s="217" t="s">
        <v>84</v>
      </c>
      <c r="D132" s="217" t="s">
        <v>602</v>
      </c>
      <c r="E132" s="218" t="s">
        <v>1784</v>
      </c>
      <c r="F132" s="219" t="s">
        <v>1785</v>
      </c>
      <c r="G132" s="220" t="s">
        <v>327</v>
      </c>
      <c r="H132" s="221">
        <v>24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620</v>
      </c>
      <c r="AT132" s="179" t="s">
        <v>602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468</v>
      </c>
      <c r="BM132" s="179" t="s">
        <v>189</v>
      </c>
    </row>
    <row r="133" customHeight="1" ht="21" customFormat="1" s="2">
      <c r="A133" s="33"/>
      <c r="B133" s="167"/>
      <c r="C133" s="168" t="s">
        <v>89</v>
      </c>
      <c r="D133" s="168" t="s">
        <v>185</v>
      </c>
      <c r="E133" s="169" t="s">
        <v>1557</v>
      </c>
      <c r="F133" s="170" t="s">
        <v>1558</v>
      </c>
      <c r="G133" s="171" t="s">
        <v>895</v>
      </c>
      <c r="H133" s="173"/>
      <c r="I133" s="173"/>
      <c r="J133" s="172">
        <f>ROUND(I133*H133,3)</f>
        <v>0</v>
      </c>
      <c r="K133" s="174"/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468</v>
      </c>
      <c r="AT133" s="179" t="s">
        <v>185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468</v>
      </c>
      <c r="BM133" s="179" t="s">
        <v>330</v>
      </c>
    </row>
    <row r="134" customHeight="1" ht="22" customFormat="1" s="12">
      <c r="B134" s="154"/>
      <c r="D134" s="155" t="s">
        <v>71</v>
      </c>
      <c r="E134" s="165" t="s">
        <v>491</v>
      </c>
      <c r="F134" s="165" t="s">
        <v>492</v>
      </c>
      <c r="I134" s="157"/>
      <c r="J134" s="166">
        <f>BK134</f>
        <v>0</v>
      </c>
      <c r="L134" s="154"/>
      <c r="M134" s="159"/>
      <c r="N134" s="160"/>
      <c r="O134" s="160"/>
      <c r="P134" s="161">
        <f>SUM(P135:P137)</f>
        <v>0</v>
      </c>
      <c r="Q134" s="160"/>
      <c r="R134" s="161">
        <f>SUM(R135:R137)</f>
        <v>0</v>
      </c>
      <c r="S134" s="160"/>
      <c r="T134" s="162">
        <f>SUM(T135:T137)</f>
        <v>0</v>
      </c>
      <c r="AR134" s="155" t="s">
        <v>84</v>
      </c>
      <c r="AT134" s="163" t="s">
        <v>71</v>
      </c>
      <c r="AU134" s="163" t="s">
        <v>79</v>
      </c>
      <c r="AY134" s="155" t="s">
        <v>182</v>
      </c>
      <c r="BK134" s="164">
        <f>SUM(BK135:BK137)</f>
        <v>0</v>
      </c>
    </row>
    <row r="135" customHeight="1" ht="21" customFormat="1" s="2">
      <c r="A135" s="33"/>
      <c r="B135" s="167"/>
      <c r="C135" s="168" t="s">
        <v>189</v>
      </c>
      <c r="D135" s="168" t="s">
        <v>185</v>
      </c>
      <c r="E135" s="169" t="s">
        <v>1786</v>
      </c>
      <c r="F135" s="170" t="s">
        <v>1787</v>
      </c>
      <c r="G135" s="171" t="s">
        <v>1788</v>
      </c>
      <c r="H135" s="172">
        <v>26</v>
      </c>
      <c r="I135" s="173"/>
      <c r="J135" s="172">
        <f>ROUND(I135*H135,3)</f>
        <v>0</v>
      </c>
      <c r="K135" s="174"/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468</v>
      </c>
      <c r="AT135" s="179" t="s">
        <v>185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468</v>
      </c>
      <c r="BM135" s="179" t="s">
        <v>366</v>
      </c>
    </row>
    <row r="136" customHeight="1" ht="33" customFormat="1" s="2">
      <c r="A136" s="33"/>
      <c r="B136" s="167"/>
      <c r="C136" s="217" t="s">
        <v>249</v>
      </c>
      <c r="D136" s="217" t="s">
        <v>602</v>
      </c>
      <c r="E136" s="218" t="s">
        <v>1789</v>
      </c>
      <c r="F136" s="219" t="s">
        <v>1790</v>
      </c>
      <c r="G136" s="220" t="s">
        <v>327</v>
      </c>
      <c r="H136" s="221">
        <v>26</v>
      </c>
      <c r="I136" s="222"/>
      <c r="J136" s="221">
        <f>ROUND(I136*H136,3)</f>
        <v>0</v>
      </c>
      <c r="K136" s="223"/>
      <c r="L136" s="224"/>
      <c r="M136" s="225" t="s">
        <v>1</v>
      </c>
      <c r="N136" s="22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620</v>
      </c>
      <c r="AT136" s="179" t="s">
        <v>602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468</v>
      </c>
      <c r="BM136" s="179" t="s">
        <v>440</v>
      </c>
    </row>
    <row r="137" customHeight="1" ht="21" customFormat="1" s="2">
      <c r="A137" s="33"/>
      <c r="B137" s="167"/>
      <c r="C137" s="168" t="s">
        <v>330</v>
      </c>
      <c r="D137" s="168" t="s">
        <v>185</v>
      </c>
      <c r="E137" s="169" t="s">
        <v>1684</v>
      </c>
      <c r="F137" s="170" t="s">
        <v>1685</v>
      </c>
      <c r="G137" s="171" t="s">
        <v>895</v>
      </c>
      <c r="H137" s="173"/>
      <c r="I137" s="173"/>
      <c r="J137" s="172">
        <f>ROUND(I137*H137,3)</f>
        <v>0</v>
      </c>
      <c r="K137" s="174"/>
      <c r="L137" s="34"/>
      <c r="M137" s="175" t="s">
        <v>1</v>
      </c>
      <c r="N137" s="17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468</v>
      </c>
      <c r="AT137" s="179" t="s">
        <v>185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468</v>
      </c>
      <c r="BM137" s="179" t="s">
        <v>449</v>
      </c>
    </row>
    <row r="138" customHeight="1" ht="22" customFormat="1" s="12">
      <c r="B138" s="154"/>
      <c r="D138" s="155" t="s">
        <v>71</v>
      </c>
      <c r="E138" s="165" t="s">
        <v>861</v>
      </c>
      <c r="F138" s="165" t="s">
        <v>862</v>
      </c>
      <c r="I138" s="157"/>
      <c r="J138" s="166">
        <f>BK138</f>
        <v>0</v>
      </c>
      <c r="L138" s="154"/>
      <c r="M138" s="159"/>
      <c r="N138" s="160"/>
      <c r="O138" s="160"/>
      <c r="P138" s="161">
        <f>SUM(P139:P196)</f>
        <v>0</v>
      </c>
      <c r="Q138" s="160"/>
      <c r="R138" s="161">
        <f>SUM(R139:R196)</f>
        <v>1.168E-2</v>
      </c>
      <c r="S138" s="160"/>
      <c r="T138" s="162">
        <f>SUM(T139:T196)</f>
        <v>0</v>
      </c>
      <c r="AR138" s="155" t="s">
        <v>84</v>
      </c>
      <c r="AT138" s="163" t="s">
        <v>71</v>
      </c>
      <c r="AU138" s="163" t="s">
        <v>79</v>
      </c>
      <c r="AY138" s="155" t="s">
        <v>182</v>
      </c>
      <c r="BK138" s="164">
        <f>SUM(BK139:BK196)</f>
        <v>0</v>
      </c>
    </row>
    <row r="139" customHeight="1" ht="21" customFormat="1" s="2">
      <c r="A139" s="33"/>
      <c r="B139" s="167"/>
      <c r="C139" s="168" t="s">
        <v>360</v>
      </c>
      <c r="D139" s="168" t="s">
        <v>185</v>
      </c>
      <c r="E139" s="169" t="s">
        <v>1791</v>
      </c>
      <c r="F139" s="170" t="s">
        <v>1792</v>
      </c>
      <c r="G139" s="171" t="s">
        <v>1788</v>
      </c>
      <c r="H139" s="172">
        <v>40</v>
      </c>
      <c r="I139" s="173"/>
      <c r="J139" s="172">
        <f>ROUND(I139*H139,3)</f>
        <v>0</v>
      </c>
      <c r="K139" s="174"/>
      <c r="L139" s="34"/>
      <c r="M139" s="175" t="s">
        <v>1</v>
      </c>
      <c r="N139" s="17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468</v>
      </c>
      <c r="AT139" s="179" t="s">
        <v>185</v>
      </c>
      <c r="AU139" s="179" t="s">
        <v>84</v>
      </c>
      <c r="AY139" s="18" t="s">
        <v>182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8" t="s">
        <v>84</v>
      </c>
      <c r="BK139" s="181">
        <f>ROUND(I139*H139,3)</f>
        <v>0</v>
      </c>
      <c r="BL139" s="18" t="s">
        <v>468</v>
      </c>
      <c r="BM139" s="179" t="s">
        <v>458</v>
      </c>
    </row>
    <row r="140" customHeight="1" ht="21" customFormat="1" s="2">
      <c r="A140" s="33"/>
      <c r="B140" s="167"/>
      <c r="C140" s="168" t="s">
        <v>366</v>
      </c>
      <c r="D140" s="168" t="s">
        <v>185</v>
      </c>
      <c r="E140" s="169" t="s">
        <v>1793</v>
      </c>
      <c r="F140" s="170" t="s">
        <v>1794</v>
      </c>
      <c r="G140" s="171" t="s">
        <v>327</v>
      </c>
      <c r="H140" s="172">
        <v>40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468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468</v>
      </c>
      <c r="BM140" s="179" t="s">
        <v>468</v>
      </c>
    </row>
    <row r="141" customHeight="1" ht="21" customFormat="1" s="2">
      <c r="A141" s="33"/>
      <c r="B141" s="167"/>
      <c r="C141" s="217" t="s">
        <v>183</v>
      </c>
      <c r="D141" s="217" t="s">
        <v>602</v>
      </c>
      <c r="E141" s="218" t="s">
        <v>1795</v>
      </c>
      <c r="F141" s="219" t="s">
        <v>1796</v>
      </c>
      <c r="G141" s="220" t="s">
        <v>327</v>
      </c>
      <c r="H141" s="221">
        <v>40</v>
      </c>
      <c r="I141" s="222"/>
      <c r="J141" s="221">
        <f>ROUND(I141*H141,3)</f>
        <v>0</v>
      </c>
      <c r="K141" s="223"/>
      <c r="L141" s="224"/>
      <c r="M141" s="225" t="s">
        <v>1</v>
      </c>
      <c r="N141" s="22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620</v>
      </c>
      <c r="AT141" s="179" t="s">
        <v>602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468</v>
      </c>
      <c r="BM141" s="179" t="s">
        <v>475</v>
      </c>
    </row>
    <row r="142" customHeight="1" ht="21" customFormat="1" s="2">
      <c r="A142" s="33"/>
      <c r="B142" s="167"/>
      <c r="C142" s="168" t="s">
        <v>440</v>
      </c>
      <c r="D142" s="168" t="s">
        <v>185</v>
      </c>
      <c r="E142" s="169" t="s">
        <v>1797</v>
      </c>
      <c r="F142" s="170" t="s">
        <v>1798</v>
      </c>
      <c r="G142" s="171" t="s">
        <v>1788</v>
      </c>
      <c r="H142" s="172">
        <v>11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468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468</v>
      </c>
      <c r="BM142" s="179" t="s">
        <v>7</v>
      </c>
    </row>
    <row r="143" customHeight="1" ht="21" customFormat="1" s="2">
      <c r="A143" s="33"/>
      <c r="B143" s="167"/>
      <c r="C143" s="168" t="s">
        <v>445</v>
      </c>
      <c r="D143" s="168" t="s">
        <v>185</v>
      </c>
      <c r="E143" s="169" t="s">
        <v>1799</v>
      </c>
      <c r="F143" s="170" t="s">
        <v>1800</v>
      </c>
      <c r="G143" s="171" t="s">
        <v>327</v>
      </c>
      <c r="H143" s="172">
        <v>11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468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468</v>
      </c>
      <c r="BM143" s="179" t="s">
        <v>511</v>
      </c>
    </row>
    <row r="144" customHeight="1" ht="21" customFormat="1" s="2">
      <c r="A144" s="33"/>
      <c r="B144" s="167"/>
      <c r="C144" s="217" t="s">
        <v>449</v>
      </c>
      <c r="D144" s="217" t="s">
        <v>602</v>
      </c>
      <c r="E144" s="218" t="s">
        <v>1801</v>
      </c>
      <c r="F144" s="219" t="s">
        <v>1802</v>
      </c>
      <c r="G144" s="220" t="s">
        <v>327</v>
      </c>
      <c r="H144" s="221">
        <v>11</v>
      </c>
      <c r="I144" s="222"/>
      <c r="J144" s="221">
        <f>ROUND(I144*H144,3)</f>
        <v>0</v>
      </c>
      <c r="K144" s="223"/>
      <c r="L144" s="224"/>
      <c r="M144" s="225" t="s">
        <v>1</v>
      </c>
      <c r="N144" s="22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620</v>
      </c>
      <c r="AT144" s="179" t="s">
        <v>602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468</v>
      </c>
      <c r="BM144" s="179" t="s">
        <v>532</v>
      </c>
    </row>
    <row r="145" customHeight="1" ht="16" customFormat="1" s="2">
      <c r="A145" s="33"/>
      <c r="B145" s="167"/>
      <c r="C145" s="217" t="s">
        <v>454</v>
      </c>
      <c r="D145" s="217" t="s">
        <v>602</v>
      </c>
      <c r="E145" s="218" t="s">
        <v>1803</v>
      </c>
      <c r="F145" s="219" t="s">
        <v>1804</v>
      </c>
      <c r="G145" s="220" t="s">
        <v>327</v>
      </c>
      <c r="H145" s="221">
        <v>11</v>
      </c>
      <c r="I145" s="222"/>
      <c r="J145" s="221">
        <f>ROUND(I145*H145,3)</f>
        <v>0</v>
      </c>
      <c r="K145" s="223"/>
      <c r="L145" s="224"/>
      <c r="M145" s="225" t="s">
        <v>1</v>
      </c>
      <c r="N145" s="22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620</v>
      </c>
      <c r="AT145" s="179" t="s">
        <v>602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468</v>
      </c>
      <c r="BM145" s="179" t="s">
        <v>557</v>
      </c>
    </row>
    <row r="146" customHeight="1" ht="21" customFormat="1" s="2">
      <c r="A146" s="33"/>
      <c r="B146" s="167"/>
      <c r="C146" s="168" t="s">
        <v>458</v>
      </c>
      <c r="D146" s="168" t="s">
        <v>185</v>
      </c>
      <c r="E146" s="169" t="s">
        <v>1805</v>
      </c>
      <c r="F146" s="170" t="s">
        <v>1806</v>
      </c>
      <c r="G146" s="171" t="s">
        <v>327</v>
      </c>
      <c r="H146" s="172">
        <v>40</v>
      </c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468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468</v>
      </c>
      <c r="BM146" s="179" t="s">
        <v>606</v>
      </c>
    </row>
    <row r="147" customHeight="1" ht="16" customFormat="1" s="2">
      <c r="A147" s="33"/>
      <c r="B147" s="167"/>
      <c r="C147" s="217" t="s">
        <v>463</v>
      </c>
      <c r="D147" s="217" t="s">
        <v>602</v>
      </c>
      <c r="E147" s="218" t="s">
        <v>1807</v>
      </c>
      <c r="F147" s="219" t="s">
        <v>1808</v>
      </c>
      <c r="G147" s="220" t="s">
        <v>327</v>
      </c>
      <c r="H147" s="221">
        <v>40</v>
      </c>
      <c r="I147" s="222"/>
      <c r="J147" s="221">
        <f>ROUND(I147*H147,3)</f>
        <v>0</v>
      </c>
      <c r="K147" s="223"/>
      <c r="L147" s="224"/>
      <c r="M147" s="225" t="s">
        <v>1</v>
      </c>
      <c r="N147" s="22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620</v>
      </c>
      <c r="AT147" s="179" t="s">
        <v>602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468</v>
      </c>
      <c r="BM147" s="179" t="s">
        <v>623</v>
      </c>
    </row>
    <row r="148" customHeight="1" ht="21" customFormat="1" s="2">
      <c r="A148" s="33"/>
      <c r="B148" s="167"/>
      <c r="C148" s="217" t="s">
        <v>468</v>
      </c>
      <c r="D148" s="217" t="s">
        <v>602</v>
      </c>
      <c r="E148" s="218" t="s">
        <v>1809</v>
      </c>
      <c r="F148" s="219" t="s">
        <v>1810</v>
      </c>
      <c r="G148" s="220" t="s">
        <v>327</v>
      </c>
      <c r="H148" s="221">
        <v>40</v>
      </c>
      <c r="I148" s="222"/>
      <c r="J148" s="221">
        <f>ROUND(I148*H148,3)</f>
        <v>0</v>
      </c>
      <c r="K148" s="223"/>
      <c r="L148" s="224"/>
      <c r="M148" s="225" t="s">
        <v>1</v>
      </c>
      <c r="N148" s="22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620</v>
      </c>
      <c r="AT148" s="179" t="s">
        <v>602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468</v>
      </c>
      <c r="BM148" s="179" t="s">
        <v>620</v>
      </c>
    </row>
    <row r="149" customHeight="1" ht="21" customFormat="1" s="2">
      <c r="A149" s="33"/>
      <c r="B149" s="167"/>
      <c r="C149" s="168" t="s">
        <v>348</v>
      </c>
      <c r="D149" s="168" t="s">
        <v>185</v>
      </c>
      <c r="E149" s="169" t="s">
        <v>1811</v>
      </c>
      <c r="F149" s="170" t="s">
        <v>1812</v>
      </c>
      <c r="G149" s="171" t="s">
        <v>327</v>
      </c>
      <c r="H149" s="172">
        <v>3</v>
      </c>
      <c r="I149" s="173"/>
      <c r="J149" s="172">
        <f>ROUND(I149*H149,3)</f>
        <v>0</v>
      </c>
      <c r="K149" s="174"/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468</v>
      </c>
      <c r="AT149" s="179" t="s">
        <v>185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468</v>
      </c>
      <c r="BM149" s="179" t="s">
        <v>936</v>
      </c>
    </row>
    <row r="150" customHeight="1" ht="21" customFormat="1" s="2">
      <c r="A150" s="33"/>
      <c r="B150" s="167"/>
      <c r="C150" s="217" t="s">
        <v>475</v>
      </c>
      <c r="D150" s="217" t="s">
        <v>602</v>
      </c>
      <c r="E150" s="218" t="s">
        <v>1813</v>
      </c>
      <c r="F150" s="219" t="s">
        <v>1814</v>
      </c>
      <c r="G150" s="220" t="s">
        <v>327</v>
      </c>
      <c r="H150" s="221">
        <v>3</v>
      </c>
      <c r="I150" s="222"/>
      <c r="J150" s="221">
        <f>ROUND(I150*H150,3)</f>
        <v>0</v>
      </c>
      <c r="K150" s="223"/>
      <c r="L150" s="224"/>
      <c r="M150" s="225" t="s">
        <v>1</v>
      </c>
      <c r="N150" s="22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620</v>
      </c>
      <c r="AT150" s="179" t="s">
        <v>602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468</v>
      </c>
      <c r="BM150" s="179" t="s">
        <v>944</v>
      </c>
    </row>
    <row r="151" customHeight="1" ht="21" customFormat="1" s="2">
      <c r="A151" s="33"/>
      <c r="B151" s="167"/>
      <c r="C151" s="168" t="s">
        <v>387</v>
      </c>
      <c r="D151" s="168" t="s">
        <v>185</v>
      </c>
      <c r="E151" s="169" t="s">
        <v>1815</v>
      </c>
      <c r="F151" s="170" t="s">
        <v>1816</v>
      </c>
      <c r="G151" s="171" t="s">
        <v>327</v>
      </c>
      <c r="H151" s="172">
        <v>2</v>
      </c>
      <c r="I151" s="173"/>
      <c r="J151" s="172">
        <f>ROUND(I151*H151,3)</f>
        <v>0</v>
      </c>
      <c r="K151" s="174"/>
      <c r="L151" s="34"/>
      <c r="M151" s="175" t="s">
        <v>1</v>
      </c>
      <c r="N151" s="17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468</v>
      </c>
      <c r="AT151" s="179" t="s">
        <v>185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468</v>
      </c>
      <c r="BM151" s="179" t="s">
        <v>866</v>
      </c>
    </row>
    <row r="152" customHeight="1" ht="21" customFormat="1" s="2">
      <c r="A152" s="33"/>
      <c r="B152" s="167"/>
      <c r="C152" s="217" t="s">
        <v>7</v>
      </c>
      <c r="D152" s="217" t="s">
        <v>602</v>
      </c>
      <c r="E152" s="218" t="s">
        <v>1817</v>
      </c>
      <c r="F152" s="219" t="s">
        <v>1818</v>
      </c>
      <c r="G152" s="220" t="s">
        <v>327</v>
      </c>
      <c r="H152" s="221">
        <v>2</v>
      </c>
      <c r="I152" s="222"/>
      <c r="J152" s="221">
        <f>ROUND(I152*H152,3)</f>
        <v>0</v>
      </c>
      <c r="K152" s="223"/>
      <c r="L152" s="224"/>
      <c r="M152" s="225" t="s">
        <v>1</v>
      </c>
      <c r="N152" s="22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620</v>
      </c>
      <c r="AT152" s="179" t="s">
        <v>602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468</v>
      </c>
      <c r="BM152" s="179" t="s">
        <v>962</v>
      </c>
    </row>
    <row r="153" customHeight="1" ht="16" customFormat="1" s="2">
      <c r="A153" s="33"/>
      <c r="B153" s="167"/>
      <c r="C153" s="168" t="s">
        <v>493</v>
      </c>
      <c r="D153" s="168" t="s">
        <v>185</v>
      </c>
      <c r="E153" s="169" t="s">
        <v>1819</v>
      </c>
      <c r="F153" s="170" t="s">
        <v>1820</v>
      </c>
      <c r="G153" s="171" t="s">
        <v>327</v>
      </c>
      <c r="H153" s="172">
        <v>2</v>
      </c>
      <c r="I153" s="173"/>
      <c r="J153" s="172">
        <f>ROUND(I153*H153,3)</f>
        <v>0</v>
      </c>
      <c r="K153" s="174"/>
      <c r="L153" s="34"/>
      <c r="M153" s="175" t="s">
        <v>1</v>
      </c>
      <c r="N153" s="17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468</v>
      </c>
      <c r="AT153" s="179" t="s">
        <v>185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468</v>
      </c>
      <c r="BM153" s="179" t="s">
        <v>973</v>
      </c>
    </row>
    <row r="154" customHeight="1" ht="21" customFormat="1" s="2">
      <c r="A154" s="33"/>
      <c r="B154" s="167"/>
      <c r="C154" s="168" t="s">
        <v>511</v>
      </c>
      <c r="D154" s="168" t="s">
        <v>185</v>
      </c>
      <c r="E154" s="169" t="s">
        <v>1821</v>
      </c>
      <c r="F154" s="170" t="s">
        <v>1822</v>
      </c>
      <c r="G154" s="171" t="s">
        <v>1788</v>
      </c>
      <c r="H154" s="172">
        <v>179</v>
      </c>
      <c r="I154" s="173"/>
      <c r="J154" s="172">
        <f>ROUND(I154*H154,3)</f>
        <v>0</v>
      </c>
      <c r="K154" s="174"/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468</v>
      </c>
      <c r="AT154" s="179" t="s">
        <v>185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468</v>
      </c>
      <c r="BM154" s="179" t="s">
        <v>873</v>
      </c>
    </row>
    <row r="155" customHeight="1" ht="21" customFormat="1" s="2">
      <c r="A155" s="33"/>
      <c r="B155" s="167"/>
      <c r="C155" s="168" t="s">
        <v>518</v>
      </c>
      <c r="D155" s="168" t="s">
        <v>185</v>
      </c>
      <c r="E155" s="169" t="s">
        <v>1823</v>
      </c>
      <c r="F155" s="170" t="s">
        <v>1824</v>
      </c>
      <c r="G155" s="171" t="s">
        <v>327</v>
      </c>
      <c r="H155" s="172">
        <v>187</v>
      </c>
      <c r="I155" s="173"/>
      <c r="J155" s="172">
        <f>ROUND(I155*H155,3)</f>
        <v>0</v>
      </c>
      <c r="K155" s="174"/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468</v>
      </c>
      <c r="AT155" s="179" t="s">
        <v>185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468</v>
      </c>
      <c r="BM155" s="179" t="s">
        <v>991</v>
      </c>
    </row>
    <row r="156" customHeight="1" ht="21" customFormat="1" s="2">
      <c r="A156" s="33"/>
      <c r="B156" s="167"/>
      <c r="C156" s="217" t="s">
        <v>532</v>
      </c>
      <c r="D156" s="217" t="s">
        <v>602</v>
      </c>
      <c r="E156" s="218" t="s">
        <v>1825</v>
      </c>
      <c r="F156" s="219" t="s">
        <v>1826</v>
      </c>
      <c r="G156" s="220" t="s">
        <v>327</v>
      </c>
      <c r="H156" s="221">
        <v>187</v>
      </c>
      <c r="I156" s="222"/>
      <c r="J156" s="221">
        <f>ROUND(I156*H156,3)</f>
        <v>0</v>
      </c>
      <c r="K156" s="223"/>
      <c r="L156" s="224"/>
      <c r="M156" s="225" t="s">
        <v>1</v>
      </c>
      <c r="N156" s="22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620</v>
      </c>
      <c r="AT156" s="179" t="s">
        <v>602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468</v>
      </c>
      <c r="BM156" s="179" t="s">
        <v>999</v>
      </c>
    </row>
    <row r="157" customHeight="1" ht="21" customFormat="1" s="2">
      <c r="A157" s="33"/>
      <c r="B157" s="167"/>
      <c r="C157" s="217" t="s">
        <v>551</v>
      </c>
      <c r="D157" s="217" t="s">
        <v>602</v>
      </c>
      <c r="E157" s="218" t="s">
        <v>1827</v>
      </c>
      <c r="F157" s="219" t="s">
        <v>1828</v>
      </c>
      <c r="G157" s="220" t="s">
        <v>327</v>
      </c>
      <c r="H157" s="221">
        <v>187</v>
      </c>
      <c r="I157" s="222"/>
      <c r="J157" s="221">
        <f>ROUND(I157*H157,3)</f>
        <v>0</v>
      </c>
      <c r="K157" s="223"/>
      <c r="L157" s="224"/>
      <c r="M157" s="225" t="s">
        <v>1</v>
      </c>
      <c r="N157" s="22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620</v>
      </c>
      <c r="AT157" s="179" t="s">
        <v>602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468</v>
      </c>
      <c r="BM157" s="179" t="s">
        <v>910</v>
      </c>
    </row>
    <row r="158" customHeight="1" ht="16" customFormat="1" s="2">
      <c r="A158" s="33"/>
      <c r="B158" s="167"/>
      <c r="C158" s="168" t="s">
        <v>557</v>
      </c>
      <c r="D158" s="168" t="s">
        <v>185</v>
      </c>
      <c r="E158" s="169" t="s">
        <v>1829</v>
      </c>
      <c r="F158" s="170" t="s">
        <v>1830</v>
      </c>
      <c r="G158" s="171" t="s">
        <v>1788</v>
      </c>
      <c r="H158" s="172">
        <v>2</v>
      </c>
      <c r="I158" s="173"/>
      <c r="J158" s="172">
        <f>ROUND(I158*H158,3)</f>
        <v>0</v>
      </c>
      <c r="K158" s="174"/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468</v>
      </c>
      <c r="AT158" s="179" t="s">
        <v>185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468</v>
      </c>
      <c r="BM158" s="179" t="s">
        <v>1031</v>
      </c>
    </row>
    <row r="159" customHeight="1" ht="16" customFormat="1" s="2">
      <c r="A159" s="33"/>
      <c r="B159" s="167"/>
      <c r="C159" s="168" t="s">
        <v>573</v>
      </c>
      <c r="D159" s="168" t="s">
        <v>185</v>
      </c>
      <c r="E159" s="169" t="s">
        <v>1831</v>
      </c>
      <c r="F159" s="170" t="s">
        <v>1832</v>
      </c>
      <c r="G159" s="171" t="s">
        <v>327</v>
      </c>
      <c r="H159" s="172">
        <v>2</v>
      </c>
      <c r="I159" s="173"/>
      <c r="J159" s="172">
        <f>ROUND(I159*H159,3)</f>
        <v>0</v>
      </c>
      <c r="K159" s="174"/>
      <c r="L159" s="34"/>
      <c r="M159" s="175" t="s">
        <v>1</v>
      </c>
      <c r="N159" s="17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468</v>
      </c>
      <c r="AT159" s="179" t="s">
        <v>185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468</v>
      </c>
      <c r="BM159" s="179" t="s">
        <v>1042</v>
      </c>
    </row>
    <row r="160" customHeight="1" ht="16" customFormat="1" s="2">
      <c r="A160" s="33"/>
      <c r="B160" s="167"/>
      <c r="C160" s="217" t="s">
        <v>606</v>
      </c>
      <c r="D160" s="217" t="s">
        <v>602</v>
      </c>
      <c r="E160" s="218" t="s">
        <v>1833</v>
      </c>
      <c r="F160" s="219" t="s">
        <v>1834</v>
      </c>
      <c r="G160" s="220" t="s">
        <v>327</v>
      </c>
      <c r="H160" s="221">
        <v>2</v>
      </c>
      <c r="I160" s="222"/>
      <c r="J160" s="221">
        <f>ROUND(I160*H160,3)</f>
        <v>0</v>
      </c>
      <c r="K160" s="223"/>
      <c r="L160" s="224"/>
      <c r="M160" s="225" t="s">
        <v>1</v>
      </c>
      <c r="N160" s="22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620</v>
      </c>
      <c r="AT160" s="179" t="s">
        <v>602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468</v>
      </c>
      <c r="BM160" s="179" t="s">
        <v>1052</v>
      </c>
    </row>
    <row r="161" customHeight="1" ht="33" customFormat="1" s="2">
      <c r="A161" s="33"/>
      <c r="B161" s="167"/>
      <c r="C161" s="168" t="s">
        <v>616</v>
      </c>
      <c r="D161" s="168" t="s">
        <v>185</v>
      </c>
      <c r="E161" s="169" t="s">
        <v>1835</v>
      </c>
      <c r="F161" s="170" t="s">
        <v>1836</v>
      </c>
      <c r="G161" s="171" t="s">
        <v>327</v>
      </c>
      <c r="H161" s="172">
        <v>24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468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468</v>
      </c>
      <c r="BM161" s="179" t="s">
        <v>1060</v>
      </c>
    </row>
    <row r="162" customHeight="1" ht="21" customFormat="1" s="2">
      <c r="A162" s="33"/>
      <c r="B162" s="167"/>
      <c r="C162" s="217" t="s">
        <v>623</v>
      </c>
      <c r="D162" s="217" t="s">
        <v>602</v>
      </c>
      <c r="E162" s="218" t="s">
        <v>1837</v>
      </c>
      <c r="F162" s="219" t="s">
        <v>1838</v>
      </c>
      <c r="G162" s="220" t="s">
        <v>327</v>
      </c>
      <c r="H162" s="221">
        <v>24</v>
      </c>
      <c r="I162" s="222"/>
      <c r="J162" s="221">
        <f>ROUND(I162*H162,3)</f>
        <v>0</v>
      </c>
      <c r="K162" s="223"/>
      <c r="L162" s="224"/>
      <c r="M162" s="225" t="s">
        <v>1</v>
      </c>
      <c r="N162" s="22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620</v>
      </c>
      <c r="AT162" s="179" t="s">
        <v>602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468</v>
      </c>
      <c r="BM162" s="179" t="s">
        <v>1073</v>
      </c>
    </row>
    <row r="163" customHeight="1" ht="16" customFormat="1" s="2">
      <c r="A163" s="33"/>
      <c r="B163" s="167"/>
      <c r="C163" s="168" t="s">
        <v>906</v>
      </c>
      <c r="D163" s="168" t="s">
        <v>185</v>
      </c>
      <c r="E163" s="169" t="s">
        <v>1839</v>
      </c>
      <c r="F163" s="170" t="s">
        <v>1840</v>
      </c>
      <c r="G163" s="171" t="s">
        <v>327</v>
      </c>
      <c r="H163" s="172">
        <v>40</v>
      </c>
      <c r="I163" s="173"/>
      <c r="J163" s="172">
        <f>ROUND(I163*H163,3)</f>
        <v>0</v>
      </c>
      <c r="K163" s="174"/>
      <c r="L163" s="34"/>
      <c r="M163" s="175" t="s">
        <v>1</v>
      </c>
      <c r="N163" s="17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468</v>
      </c>
      <c r="AT163" s="179" t="s">
        <v>185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468</v>
      </c>
      <c r="BM163" s="179" t="s">
        <v>1084</v>
      </c>
    </row>
    <row r="164" customHeight="1" ht="21" customFormat="1" s="2">
      <c r="A164" s="33"/>
      <c r="B164" s="167"/>
      <c r="C164" s="217" t="s">
        <v>620</v>
      </c>
      <c r="D164" s="217" t="s">
        <v>602</v>
      </c>
      <c r="E164" s="218" t="s">
        <v>1841</v>
      </c>
      <c r="F164" s="219" t="s">
        <v>1842</v>
      </c>
      <c r="G164" s="220" t="s">
        <v>327</v>
      </c>
      <c r="H164" s="221">
        <v>40</v>
      </c>
      <c r="I164" s="222"/>
      <c r="J164" s="221">
        <f>ROUND(I164*H164,3)</f>
        <v>0</v>
      </c>
      <c r="K164" s="223"/>
      <c r="L164" s="224"/>
      <c r="M164" s="225" t="s">
        <v>1</v>
      </c>
      <c r="N164" s="22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620</v>
      </c>
      <c r="AT164" s="179" t="s">
        <v>602</v>
      </c>
      <c r="AU164" s="179" t="s">
        <v>84</v>
      </c>
      <c r="AY164" s="18" t="s">
        <v>182</v>
      </c>
      <c r="BE164" s="180">
        <f>IF(N164="základná",J164,0)</f>
        <v>0</v>
      </c>
      <c r="BF164" s="180">
        <f>IF(N164="znížená",J164,0)</f>
        <v>0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8" t="s">
        <v>84</v>
      </c>
      <c r="BK164" s="181">
        <f>ROUND(I164*H164,3)</f>
        <v>0</v>
      </c>
      <c r="BL164" s="18" t="s">
        <v>468</v>
      </c>
      <c r="BM164" s="179" t="s">
        <v>610</v>
      </c>
    </row>
    <row r="165" customHeight="1" ht="21" customFormat="1" s="2">
      <c r="A165" s="33"/>
      <c r="B165" s="167"/>
      <c r="C165" s="168" t="s">
        <v>923</v>
      </c>
      <c r="D165" s="168" t="s">
        <v>185</v>
      </c>
      <c r="E165" s="169" t="s">
        <v>1843</v>
      </c>
      <c r="F165" s="170" t="s">
        <v>1844</v>
      </c>
      <c r="G165" s="171" t="s">
        <v>1788</v>
      </c>
      <c r="H165" s="172">
        <v>12</v>
      </c>
      <c r="I165" s="173"/>
      <c r="J165" s="172">
        <f>ROUND(I165*H165,3)</f>
        <v>0</v>
      </c>
      <c r="K165" s="174"/>
      <c r="L165" s="34"/>
      <c r="M165" s="175" t="s">
        <v>1</v>
      </c>
      <c r="N165" s="17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468</v>
      </c>
      <c r="AT165" s="179" t="s">
        <v>185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468</v>
      </c>
      <c r="BM165" s="179" t="s">
        <v>1150</v>
      </c>
    </row>
    <row r="166" customHeight="1" ht="21" customFormat="1" s="2">
      <c r="A166" s="33"/>
      <c r="B166" s="167"/>
      <c r="C166" s="168" t="s">
        <v>936</v>
      </c>
      <c r="D166" s="168" t="s">
        <v>185</v>
      </c>
      <c r="E166" s="169" t="s">
        <v>1845</v>
      </c>
      <c r="F166" s="170" t="s">
        <v>1846</v>
      </c>
      <c r="G166" s="171" t="s">
        <v>327</v>
      </c>
      <c r="H166" s="172">
        <v>12</v>
      </c>
      <c r="I166" s="173"/>
      <c r="J166" s="172">
        <f>ROUND(I166*H166,3)</f>
        <v>0</v>
      </c>
      <c r="K166" s="174"/>
      <c r="L166" s="34"/>
      <c r="M166" s="175" t="s">
        <v>1</v>
      </c>
      <c r="N166" s="176" t="s">
        <v>38</v>
      </c>
      <c r="O166" s="59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468</v>
      </c>
      <c r="AT166" s="179" t="s">
        <v>185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468</v>
      </c>
      <c r="BM166" s="179" t="s">
        <v>1159</v>
      </c>
    </row>
    <row r="167" customHeight="1" ht="16" customFormat="1" s="2">
      <c r="A167" s="33"/>
      <c r="B167" s="167"/>
      <c r="C167" s="217" t="s">
        <v>940</v>
      </c>
      <c r="D167" s="217" t="s">
        <v>602</v>
      </c>
      <c r="E167" s="218" t="s">
        <v>1847</v>
      </c>
      <c r="F167" s="219" t="s">
        <v>1848</v>
      </c>
      <c r="G167" s="220" t="s">
        <v>327</v>
      </c>
      <c r="H167" s="221">
        <v>12</v>
      </c>
      <c r="I167" s="222"/>
      <c r="J167" s="221">
        <f>ROUND(I167*H167,3)</f>
        <v>0</v>
      </c>
      <c r="K167" s="223"/>
      <c r="L167" s="224"/>
      <c r="M167" s="225" t="s">
        <v>1</v>
      </c>
      <c r="N167" s="22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620</v>
      </c>
      <c r="AT167" s="179" t="s">
        <v>602</v>
      </c>
      <c r="AU167" s="179" t="s">
        <v>84</v>
      </c>
      <c r="AY167" s="18" t="s">
        <v>182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8" t="s">
        <v>84</v>
      </c>
      <c r="BK167" s="181">
        <f>ROUND(I167*H167,3)</f>
        <v>0</v>
      </c>
      <c r="BL167" s="18" t="s">
        <v>468</v>
      </c>
      <c r="BM167" s="179" t="s">
        <v>1171</v>
      </c>
    </row>
    <row r="168" customHeight="1" ht="21" customFormat="1" s="2">
      <c r="A168" s="33"/>
      <c r="B168" s="167"/>
      <c r="C168" s="168" t="s">
        <v>944</v>
      </c>
      <c r="D168" s="168" t="s">
        <v>185</v>
      </c>
      <c r="E168" s="169" t="s">
        <v>1849</v>
      </c>
      <c r="F168" s="170" t="s">
        <v>1850</v>
      </c>
      <c r="G168" s="171" t="s">
        <v>1788</v>
      </c>
      <c r="H168" s="172">
        <v>3</v>
      </c>
      <c r="I168" s="173"/>
      <c r="J168" s="172">
        <f>ROUND(I168*H168,3)</f>
        <v>0</v>
      </c>
      <c r="K168" s="174"/>
      <c r="L168" s="34"/>
      <c r="M168" s="175" t="s">
        <v>1</v>
      </c>
      <c r="N168" s="17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468</v>
      </c>
      <c r="AT168" s="179" t="s">
        <v>185</v>
      </c>
      <c r="AU168" s="179" t="s">
        <v>84</v>
      </c>
      <c r="AY168" s="18" t="s">
        <v>182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8" t="s">
        <v>84</v>
      </c>
      <c r="BK168" s="181">
        <f>ROUND(I168*H168,3)</f>
        <v>0</v>
      </c>
      <c r="BL168" s="18" t="s">
        <v>468</v>
      </c>
      <c r="BM168" s="179" t="s">
        <v>1181</v>
      </c>
    </row>
    <row r="169" customHeight="1" ht="21" customFormat="1" s="2">
      <c r="A169" s="33"/>
      <c r="B169" s="167"/>
      <c r="C169" s="168" t="s">
        <v>948</v>
      </c>
      <c r="D169" s="168" t="s">
        <v>185</v>
      </c>
      <c r="E169" s="169" t="s">
        <v>1851</v>
      </c>
      <c r="F169" s="170" t="s">
        <v>1852</v>
      </c>
      <c r="G169" s="171" t="s">
        <v>327</v>
      </c>
      <c r="H169" s="172">
        <v>3</v>
      </c>
      <c r="I169" s="173"/>
      <c r="J169" s="172">
        <f>ROUND(I169*H169,3)</f>
        <v>0</v>
      </c>
      <c r="K169" s="174"/>
      <c r="L169" s="34"/>
      <c r="M169" s="175" t="s">
        <v>1</v>
      </c>
      <c r="N169" s="176" t="s">
        <v>38</v>
      </c>
      <c r="O169" s="59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468</v>
      </c>
      <c r="AT169" s="179" t="s">
        <v>185</v>
      </c>
      <c r="AU169" s="179" t="s">
        <v>84</v>
      </c>
      <c r="AY169" s="18" t="s">
        <v>182</v>
      </c>
      <c r="BE169" s="180">
        <f>IF(N169="základná",J169,0)</f>
        <v>0</v>
      </c>
      <c r="BF169" s="180">
        <f>IF(N169="znížená",J169,0)</f>
        <v>0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8" t="s">
        <v>84</v>
      </c>
      <c r="BK169" s="181">
        <f>ROUND(I169*H169,3)</f>
        <v>0</v>
      </c>
      <c r="BL169" s="18" t="s">
        <v>468</v>
      </c>
      <c r="BM169" s="179" t="s">
        <v>1193</v>
      </c>
    </row>
    <row r="170" customHeight="1" ht="21" customFormat="1" s="2">
      <c r="A170" s="33"/>
      <c r="B170" s="167"/>
      <c r="C170" s="217" t="s">
        <v>866</v>
      </c>
      <c r="D170" s="217" t="s">
        <v>602</v>
      </c>
      <c r="E170" s="218" t="s">
        <v>1853</v>
      </c>
      <c r="F170" s="219" t="s">
        <v>1854</v>
      </c>
      <c r="G170" s="220" t="s">
        <v>327</v>
      </c>
      <c r="H170" s="221">
        <v>3</v>
      </c>
      <c r="I170" s="222"/>
      <c r="J170" s="221">
        <f>ROUND(I170*H170,3)</f>
        <v>0</v>
      </c>
      <c r="K170" s="223"/>
      <c r="L170" s="224"/>
      <c r="M170" s="225" t="s">
        <v>1</v>
      </c>
      <c r="N170" s="226" t="s">
        <v>38</v>
      </c>
      <c r="O170" s="59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620</v>
      </c>
      <c r="AT170" s="179" t="s">
        <v>602</v>
      </c>
      <c r="AU170" s="179" t="s">
        <v>84</v>
      </c>
      <c r="AY170" s="18" t="s">
        <v>182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8" t="s">
        <v>84</v>
      </c>
      <c r="BK170" s="181">
        <f>ROUND(I170*H170,3)</f>
        <v>0</v>
      </c>
      <c r="BL170" s="18" t="s">
        <v>468</v>
      </c>
      <c r="BM170" s="179" t="s">
        <v>1219</v>
      </c>
    </row>
    <row r="171" customHeight="1" ht="33" customFormat="1" s="2">
      <c r="A171" s="33"/>
      <c r="B171" s="167"/>
      <c r="C171" s="168" t="s">
        <v>955</v>
      </c>
      <c r="D171" s="168" t="s">
        <v>185</v>
      </c>
      <c r="E171" s="169" t="s">
        <v>1855</v>
      </c>
      <c r="F171" s="170" t="s">
        <v>1856</v>
      </c>
      <c r="G171" s="171" t="s">
        <v>438</v>
      </c>
      <c r="H171" s="172">
        <v>5.507</v>
      </c>
      <c r="I171" s="173"/>
      <c r="J171" s="172">
        <f>ROUND(I171*H171,3)</f>
        <v>0</v>
      </c>
      <c r="K171" s="174"/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468</v>
      </c>
      <c r="AT171" s="179" t="s">
        <v>185</v>
      </c>
      <c r="AU171" s="179" t="s">
        <v>84</v>
      </c>
      <c r="AY171" s="18" t="s">
        <v>182</v>
      </c>
      <c r="BE171" s="180">
        <f>IF(N171="základná",J171,0)</f>
        <v>0</v>
      </c>
      <c r="BF171" s="180">
        <f>IF(N171="znížená",J171,0)</f>
        <v>0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8" t="s">
        <v>84</v>
      </c>
      <c r="BK171" s="181">
        <f>ROUND(I171*H171,3)</f>
        <v>0</v>
      </c>
      <c r="BL171" s="18" t="s">
        <v>468</v>
      </c>
      <c r="BM171" s="179" t="s">
        <v>1231</v>
      </c>
    </row>
    <row r="172" customHeight="1" ht="21" customFormat="1" s="2">
      <c r="A172" s="33"/>
      <c r="B172" s="167"/>
      <c r="C172" s="168" t="s">
        <v>962</v>
      </c>
      <c r="D172" s="168" t="s">
        <v>185</v>
      </c>
      <c r="E172" s="169" t="s">
        <v>1857</v>
      </c>
      <c r="F172" s="170" t="s">
        <v>1858</v>
      </c>
      <c r="G172" s="171" t="s">
        <v>1788</v>
      </c>
      <c r="H172" s="172">
        <v>213</v>
      </c>
      <c r="I172" s="173"/>
      <c r="J172" s="172">
        <f>ROUND(I172*H172,3)</f>
        <v>0</v>
      </c>
      <c r="K172" s="174"/>
      <c r="L172" s="34"/>
      <c r="M172" s="175" t="s">
        <v>1</v>
      </c>
      <c r="N172" s="176" t="s">
        <v>38</v>
      </c>
      <c r="O172" s="59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9" t="s">
        <v>468</v>
      </c>
      <c r="AT172" s="179" t="s">
        <v>185</v>
      </c>
      <c r="AU172" s="179" t="s">
        <v>84</v>
      </c>
      <c r="AY172" s="18" t="s">
        <v>182</v>
      </c>
      <c r="BE172" s="180">
        <f>IF(N172="základná",J172,0)</f>
        <v>0</v>
      </c>
      <c r="BF172" s="180">
        <f>IF(N172="znížená",J172,0)</f>
        <v>0</v>
      </c>
      <c r="BG172" s="180">
        <f>IF(N172="zákl. prenesená",J172,0)</f>
        <v>0</v>
      </c>
      <c r="BH172" s="180">
        <f>IF(N172="zníž. prenesená",J172,0)</f>
        <v>0</v>
      </c>
      <c r="BI172" s="180">
        <f>IF(N172="nulová",J172,0)</f>
        <v>0</v>
      </c>
      <c r="BJ172" s="18" t="s">
        <v>84</v>
      </c>
      <c r="BK172" s="181">
        <f>ROUND(I172*H172,3)</f>
        <v>0</v>
      </c>
      <c r="BL172" s="18" t="s">
        <v>468</v>
      </c>
      <c r="BM172" s="179" t="s">
        <v>1240</v>
      </c>
    </row>
    <row r="173" customHeight="1" ht="21" customFormat="1" s="2">
      <c r="A173" s="33"/>
      <c r="B173" s="167"/>
      <c r="C173" s="168" t="s">
        <v>969</v>
      </c>
      <c r="D173" s="168" t="s">
        <v>185</v>
      </c>
      <c r="E173" s="169" t="s">
        <v>1859</v>
      </c>
      <c r="F173" s="170" t="s">
        <v>1860</v>
      </c>
      <c r="G173" s="171" t="s">
        <v>327</v>
      </c>
      <c r="H173" s="172">
        <v>17</v>
      </c>
      <c r="I173" s="173"/>
      <c r="J173" s="172">
        <f>ROUND(I173*H173,3)</f>
        <v>0</v>
      </c>
      <c r="K173" s="174"/>
      <c r="L173" s="34"/>
      <c r="M173" s="175" t="s">
        <v>1</v>
      </c>
      <c r="N173" s="176" t="s">
        <v>38</v>
      </c>
      <c r="O173" s="59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9" t="s">
        <v>468</v>
      </c>
      <c r="AT173" s="179" t="s">
        <v>185</v>
      </c>
      <c r="AU173" s="179" t="s">
        <v>84</v>
      </c>
      <c r="AY173" s="18" t="s">
        <v>182</v>
      </c>
      <c r="BE173" s="180">
        <f>IF(N173="základná",J173,0)</f>
        <v>0</v>
      </c>
      <c r="BF173" s="180">
        <f>IF(N173="znížená",J173,0)</f>
        <v>0</v>
      </c>
      <c r="BG173" s="180">
        <f>IF(N173="zákl. prenesená",J173,0)</f>
        <v>0</v>
      </c>
      <c r="BH173" s="180">
        <f>IF(N173="zníž. prenesená",J173,0)</f>
        <v>0</v>
      </c>
      <c r="BI173" s="180">
        <f>IF(N173="nulová",J173,0)</f>
        <v>0</v>
      </c>
      <c r="BJ173" s="18" t="s">
        <v>84</v>
      </c>
      <c r="BK173" s="181">
        <f>ROUND(I173*H173,3)</f>
        <v>0</v>
      </c>
      <c r="BL173" s="18" t="s">
        <v>468</v>
      </c>
      <c r="BM173" s="179" t="s">
        <v>1607</v>
      </c>
    </row>
    <row r="174" customHeight="1" ht="16" customFormat="1" s="2">
      <c r="A174" s="33"/>
      <c r="B174" s="167"/>
      <c r="C174" s="217" t="s">
        <v>973</v>
      </c>
      <c r="D174" s="217" t="s">
        <v>602</v>
      </c>
      <c r="E174" s="218" t="s">
        <v>1861</v>
      </c>
      <c r="F174" s="219" t="s">
        <v>1862</v>
      </c>
      <c r="G174" s="220" t="s">
        <v>327</v>
      </c>
      <c r="H174" s="221">
        <v>17</v>
      </c>
      <c r="I174" s="222"/>
      <c r="J174" s="221">
        <f>ROUND(I174*H174,3)</f>
        <v>0</v>
      </c>
      <c r="K174" s="223"/>
      <c r="L174" s="224"/>
      <c r="M174" s="225" t="s">
        <v>1</v>
      </c>
      <c r="N174" s="226" t="s">
        <v>38</v>
      </c>
      <c r="O174" s="59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620</v>
      </c>
      <c r="AT174" s="179" t="s">
        <v>602</v>
      </c>
      <c r="AU174" s="179" t="s">
        <v>84</v>
      </c>
      <c r="AY174" s="18" t="s">
        <v>182</v>
      </c>
      <c r="BE174" s="180">
        <f>IF(N174="základná",J174,0)</f>
        <v>0</v>
      </c>
      <c r="BF174" s="180">
        <f>IF(N174="znížená",J174,0)</f>
        <v>0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8" t="s">
        <v>84</v>
      </c>
      <c r="BK174" s="181">
        <f>ROUND(I174*H174,3)</f>
        <v>0</v>
      </c>
      <c r="BL174" s="18" t="s">
        <v>468</v>
      </c>
      <c r="BM174" s="179" t="s">
        <v>1610</v>
      </c>
    </row>
    <row r="175" customHeight="1" ht="21" customFormat="1" s="2">
      <c r="A175" s="33"/>
      <c r="B175" s="167"/>
      <c r="C175" s="168" t="s">
        <v>979</v>
      </c>
      <c r="D175" s="168" t="s">
        <v>185</v>
      </c>
      <c r="E175" s="169" t="s">
        <v>1863</v>
      </c>
      <c r="F175" s="170" t="s">
        <v>1864</v>
      </c>
      <c r="G175" s="171" t="s">
        <v>327</v>
      </c>
      <c r="H175" s="172">
        <v>201</v>
      </c>
      <c r="I175" s="173"/>
      <c r="J175" s="172">
        <f>ROUND(I175*H175,3)</f>
        <v>0</v>
      </c>
      <c r="K175" s="174"/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468</v>
      </c>
      <c r="AT175" s="179" t="s">
        <v>185</v>
      </c>
      <c r="AU175" s="179" t="s">
        <v>84</v>
      </c>
      <c r="AY175" s="18" t="s">
        <v>182</v>
      </c>
      <c r="BE175" s="180">
        <f>IF(N175="základná",J175,0)</f>
        <v>0</v>
      </c>
      <c r="BF175" s="180">
        <f>IF(N175="znížená",J175,0)</f>
        <v>0</v>
      </c>
      <c r="BG175" s="180">
        <f>IF(N175="zákl. prenesená",J175,0)</f>
        <v>0</v>
      </c>
      <c r="BH175" s="180">
        <f>IF(N175="zníž. prenesená",J175,0)</f>
        <v>0</v>
      </c>
      <c r="BI175" s="180">
        <f>IF(N175="nulová",J175,0)</f>
        <v>0</v>
      </c>
      <c r="BJ175" s="18" t="s">
        <v>84</v>
      </c>
      <c r="BK175" s="181">
        <f>ROUND(I175*H175,3)</f>
        <v>0</v>
      </c>
      <c r="BL175" s="18" t="s">
        <v>468</v>
      </c>
      <c r="BM175" s="179" t="s">
        <v>1613</v>
      </c>
    </row>
    <row r="176" customHeight="1" ht="16" customFormat="1" s="2">
      <c r="A176" s="33"/>
      <c r="B176" s="167"/>
      <c r="C176" s="217" t="s">
        <v>873</v>
      </c>
      <c r="D176" s="217" t="s">
        <v>602</v>
      </c>
      <c r="E176" s="218" t="s">
        <v>1865</v>
      </c>
      <c r="F176" s="219" t="s">
        <v>1866</v>
      </c>
      <c r="G176" s="220" t="s">
        <v>327</v>
      </c>
      <c r="H176" s="221">
        <v>187</v>
      </c>
      <c r="I176" s="222"/>
      <c r="J176" s="221">
        <f>ROUND(I176*H176,3)</f>
        <v>0</v>
      </c>
      <c r="K176" s="223"/>
      <c r="L176" s="224"/>
      <c r="M176" s="225" t="s">
        <v>1</v>
      </c>
      <c r="N176" s="226" t="s">
        <v>38</v>
      </c>
      <c r="O176" s="59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9" t="s">
        <v>620</v>
      </c>
      <c r="AT176" s="179" t="s">
        <v>602</v>
      </c>
      <c r="AU176" s="179" t="s">
        <v>84</v>
      </c>
      <c r="AY176" s="18" t="s">
        <v>182</v>
      </c>
      <c r="BE176" s="180">
        <f>IF(N176="základná",J176,0)</f>
        <v>0</v>
      </c>
      <c r="BF176" s="180">
        <f>IF(N176="znížená",J176,0)</f>
        <v>0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8" t="s">
        <v>84</v>
      </c>
      <c r="BK176" s="181">
        <f>ROUND(I176*H176,3)</f>
        <v>0</v>
      </c>
      <c r="BL176" s="18" t="s">
        <v>468</v>
      </c>
      <c r="BM176" s="179" t="s">
        <v>1616</v>
      </c>
    </row>
    <row r="177" customHeight="1" ht="16" customFormat="1" s="2">
      <c r="A177" s="33"/>
      <c r="B177" s="167"/>
      <c r="C177" s="217" t="s">
        <v>986</v>
      </c>
      <c r="D177" s="217" t="s">
        <v>602</v>
      </c>
      <c r="E177" s="218" t="s">
        <v>593</v>
      </c>
      <c r="F177" s="219" t="s">
        <v>1867</v>
      </c>
      <c r="G177" s="220" t="s">
        <v>327</v>
      </c>
      <c r="H177" s="221">
        <v>12</v>
      </c>
      <c r="I177" s="222"/>
      <c r="J177" s="221">
        <f>ROUND(I177*H177,3)</f>
        <v>0</v>
      </c>
      <c r="K177" s="223"/>
      <c r="L177" s="224"/>
      <c r="M177" s="225" t="s">
        <v>1</v>
      </c>
      <c r="N177" s="226" t="s">
        <v>38</v>
      </c>
      <c r="O177" s="59"/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620</v>
      </c>
      <c r="AT177" s="179" t="s">
        <v>602</v>
      </c>
      <c r="AU177" s="179" t="s">
        <v>84</v>
      </c>
      <c r="AY177" s="18" t="s">
        <v>182</v>
      </c>
      <c r="BE177" s="180">
        <f>IF(N177="základná",J177,0)</f>
        <v>0</v>
      </c>
      <c r="BF177" s="180">
        <f>IF(N177="znížená",J177,0)</f>
        <v>0</v>
      </c>
      <c r="BG177" s="180">
        <f>IF(N177="zákl. prenesená",J177,0)</f>
        <v>0</v>
      </c>
      <c r="BH177" s="180">
        <f>IF(N177="zníž. prenesená",J177,0)</f>
        <v>0</v>
      </c>
      <c r="BI177" s="180">
        <f>IF(N177="nulová",J177,0)</f>
        <v>0</v>
      </c>
      <c r="BJ177" s="18" t="s">
        <v>84</v>
      </c>
      <c r="BK177" s="181">
        <f>ROUND(I177*H177,3)</f>
        <v>0</v>
      </c>
      <c r="BL177" s="18" t="s">
        <v>468</v>
      </c>
      <c r="BM177" s="179" t="s">
        <v>1619</v>
      </c>
    </row>
    <row r="178" customHeight="1" ht="21" customFormat="1" s="2">
      <c r="A178" s="33"/>
      <c r="B178" s="167"/>
      <c r="C178" s="217" t="s">
        <v>991</v>
      </c>
      <c r="D178" s="217" t="s">
        <v>602</v>
      </c>
      <c r="E178" s="218" t="s">
        <v>1868</v>
      </c>
      <c r="F178" s="219" t="s">
        <v>1869</v>
      </c>
      <c r="G178" s="220" t="s">
        <v>327</v>
      </c>
      <c r="H178" s="221">
        <v>2</v>
      </c>
      <c r="I178" s="222"/>
      <c r="J178" s="221">
        <f>ROUND(I178*H178,3)</f>
        <v>0</v>
      </c>
      <c r="K178" s="223"/>
      <c r="L178" s="224"/>
      <c r="M178" s="225" t="s">
        <v>1</v>
      </c>
      <c r="N178" s="226" t="s">
        <v>38</v>
      </c>
      <c r="O178" s="59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9" t="s">
        <v>620</v>
      </c>
      <c r="AT178" s="179" t="s">
        <v>602</v>
      </c>
      <c r="AU178" s="179" t="s">
        <v>84</v>
      </c>
      <c r="AY178" s="18" t="s">
        <v>182</v>
      </c>
      <c r="BE178" s="180">
        <f>IF(N178="základná",J178,0)</f>
        <v>0</v>
      </c>
      <c r="BF178" s="180">
        <f>IF(N178="znížená",J178,0)</f>
        <v>0</v>
      </c>
      <c r="BG178" s="180">
        <f>IF(N178="zákl. prenesená",J178,0)</f>
        <v>0</v>
      </c>
      <c r="BH178" s="180">
        <f>IF(N178="zníž. prenesená",J178,0)</f>
        <v>0</v>
      </c>
      <c r="BI178" s="180">
        <f>IF(N178="nulová",J178,0)</f>
        <v>0</v>
      </c>
      <c r="BJ178" s="18" t="s">
        <v>84</v>
      </c>
      <c r="BK178" s="181">
        <f>ROUND(I178*H178,3)</f>
        <v>0</v>
      </c>
      <c r="BL178" s="18" t="s">
        <v>468</v>
      </c>
      <c r="BM178" s="179" t="s">
        <v>1622</v>
      </c>
    </row>
    <row r="179" customHeight="1" ht="21" customFormat="1" s="2">
      <c r="A179" s="33"/>
      <c r="B179" s="167"/>
      <c r="C179" s="168" t="s">
        <v>995</v>
      </c>
      <c r="D179" s="168" t="s">
        <v>185</v>
      </c>
      <c r="E179" s="169" t="s">
        <v>1870</v>
      </c>
      <c r="F179" s="170" t="s">
        <v>1871</v>
      </c>
      <c r="G179" s="171" t="s">
        <v>327</v>
      </c>
      <c r="H179" s="172">
        <v>24</v>
      </c>
      <c r="I179" s="173"/>
      <c r="J179" s="172">
        <f>ROUND(I179*H179,3)</f>
        <v>0</v>
      </c>
      <c r="K179" s="174"/>
      <c r="L179" s="34"/>
      <c r="M179" s="175" t="s">
        <v>1</v>
      </c>
      <c r="N179" s="176" t="s">
        <v>38</v>
      </c>
      <c r="O179" s="59"/>
      <c r="P179" s="177">
        <f>O179*H179</f>
        <v>0</v>
      </c>
      <c r="Q179" s="177">
        <v>0</v>
      </c>
      <c r="R179" s="177">
        <f>Q179*H179</f>
        <v>0</v>
      </c>
      <c r="S179" s="177">
        <v>0</v>
      </c>
      <c r="T179" s="17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9" t="s">
        <v>468</v>
      </c>
      <c r="AT179" s="179" t="s">
        <v>185</v>
      </c>
      <c r="AU179" s="179" t="s">
        <v>84</v>
      </c>
      <c r="AY179" s="18" t="s">
        <v>182</v>
      </c>
      <c r="BE179" s="180">
        <f>IF(N179="základná",J179,0)</f>
        <v>0</v>
      </c>
      <c r="BF179" s="180">
        <f>IF(N179="znížená",J179,0)</f>
        <v>0</v>
      </c>
      <c r="BG179" s="180">
        <f>IF(N179="zákl. prenesená",J179,0)</f>
        <v>0</v>
      </c>
      <c r="BH179" s="180">
        <f>IF(N179="zníž. prenesená",J179,0)</f>
        <v>0</v>
      </c>
      <c r="BI179" s="180">
        <f>IF(N179="nulová",J179,0)</f>
        <v>0</v>
      </c>
      <c r="BJ179" s="18" t="s">
        <v>84</v>
      </c>
      <c r="BK179" s="181">
        <f>ROUND(I179*H179,3)</f>
        <v>0</v>
      </c>
      <c r="BL179" s="18" t="s">
        <v>468</v>
      </c>
      <c r="BM179" s="179" t="s">
        <v>1625</v>
      </c>
    </row>
    <row r="180" customHeight="1" ht="16" customFormat="1" s="2">
      <c r="A180" s="33"/>
      <c r="B180" s="167"/>
      <c r="C180" s="168" t="s">
        <v>999</v>
      </c>
      <c r="D180" s="168" t="s">
        <v>185</v>
      </c>
      <c r="E180" s="169" t="s">
        <v>1872</v>
      </c>
      <c r="F180" s="170" t="s">
        <v>1873</v>
      </c>
      <c r="G180" s="171" t="s">
        <v>327</v>
      </c>
      <c r="H180" s="172">
        <v>24</v>
      </c>
      <c r="I180" s="173"/>
      <c r="J180" s="172">
        <f>ROUND(I180*H180,3)</f>
        <v>0</v>
      </c>
      <c r="K180" s="174"/>
      <c r="L180" s="34"/>
      <c r="M180" s="175" t="s">
        <v>1</v>
      </c>
      <c r="N180" s="176" t="s">
        <v>38</v>
      </c>
      <c r="O180" s="59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468</v>
      </c>
      <c r="AT180" s="179" t="s">
        <v>185</v>
      </c>
      <c r="AU180" s="179" t="s">
        <v>84</v>
      </c>
      <c r="AY180" s="18" t="s">
        <v>182</v>
      </c>
      <c r="BE180" s="180">
        <f>IF(N180="základná",J180,0)</f>
        <v>0</v>
      </c>
      <c r="BF180" s="180">
        <f>IF(N180="znížená",J180,0)</f>
        <v>0</v>
      </c>
      <c r="BG180" s="180">
        <f>IF(N180="zákl. prenesená",J180,0)</f>
        <v>0</v>
      </c>
      <c r="BH180" s="180">
        <f>IF(N180="zníž. prenesená",J180,0)</f>
        <v>0</v>
      </c>
      <c r="BI180" s="180">
        <f>IF(N180="nulová",J180,0)</f>
        <v>0</v>
      </c>
      <c r="BJ180" s="18" t="s">
        <v>84</v>
      </c>
      <c r="BK180" s="181">
        <f>ROUND(I180*H180,3)</f>
        <v>0</v>
      </c>
      <c r="BL180" s="18" t="s">
        <v>468</v>
      </c>
      <c r="BM180" s="179" t="s">
        <v>1628</v>
      </c>
    </row>
    <row r="181" customHeight="1" ht="16" customFormat="1" s="2">
      <c r="A181" s="33"/>
      <c r="B181" s="167"/>
      <c r="C181" s="217" t="s">
        <v>1014</v>
      </c>
      <c r="D181" s="217" t="s">
        <v>602</v>
      </c>
      <c r="E181" s="218" t="s">
        <v>1874</v>
      </c>
      <c r="F181" s="219" t="s">
        <v>1875</v>
      </c>
      <c r="G181" s="220" t="s">
        <v>327</v>
      </c>
      <c r="H181" s="221">
        <v>24</v>
      </c>
      <c r="I181" s="222"/>
      <c r="J181" s="221">
        <f>ROUND(I181*H181,3)</f>
        <v>0</v>
      </c>
      <c r="K181" s="223"/>
      <c r="L181" s="224"/>
      <c r="M181" s="225" t="s">
        <v>1</v>
      </c>
      <c r="N181" s="226" t="s">
        <v>38</v>
      </c>
      <c r="O181" s="59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9" t="s">
        <v>620</v>
      </c>
      <c r="AT181" s="179" t="s">
        <v>602</v>
      </c>
      <c r="AU181" s="179" t="s">
        <v>84</v>
      </c>
      <c r="AY181" s="18" t="s">
        <v>182</v>
      </c>
      <c r="BE181" s="180">
        <f>IF(N181="základná",J181,0)</f>
        <v>0</v>
      </c>
      <c r="BF181" s="180">
        <f>IF(N181="znížená",J181,0)</f>
        <v>0</v>
      </c>
      <c r="BG181" s="180">
        <f>IF(N181="zákl. prenesená",J181,0)</f>
        <v>0</v>
      </c>
      <c r="BH181" s="180">
        <f>IF(N181="zníž. prenesená",J181,0)</f>
        <v>0</v>
      </c>
      <c r="BI181" s="180">
        <f>IF(N181="nulová",J181,0)</f>
        <v>0</v>
      </c>
      <c r="BJ181" s="18" t="s">
        <v>84</v>
      </c>
      <c r="BK181" s="181">
        <f>ROUND(I181*H181,3)</f>
        <v>0</v>
      </c>
      <c r="BL181" s="18" t="s">
        <v>468</v>
      </c>
      <c r="BM181" s="179" t="s">
        <v>1631</v>
      </c>
    </row>
    <row r="182" customHeight="1" ht="21" customFormat="1" s="2">
      <c r="A182" s="33"/>
      <c r="B182" s="167"/>
      <c r="C182" s="168" t="s">
        <v>910</v>
      </c>
      <c r="D182" s="168" t="s">
        <v>185</v>
      </c>
      <c r="E182" s="169" t="s">
        <v>1876</v>
      </c>
      <c r="F182" s="170" t="s">
        <v>1877</v>
      </c>
      <c r="G182" s="171" t="s">
        <v>327</v>
      </c>
      <c r="H182" s="172">
        <v>24</v>
      </c>
      <c r="I182" s="173"/>
      <c r="J182" s="172">
        <f>ROUND(I182*H182,3)</f>
        <v>0</v>
      </c>
      <c r="K182" s="174"/>
      <c r="L182" s="34"/>
      <c r="M182" s="175" t="s">
        <v>1</v>
      </c>
      <c r="N182" s="176" t="s">
        <v>38</v>
      </c>
      <c r="O182" s="59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9" t="s">
        <v>468</v>
      </c>
      <c r="AT182" s="179" t="s">
        <v>185</v>
      </c>
      <c r="AU182" s="179" t="s">
        <v>84</v>
      </c>
      <c r="AY182" s="18" t="s">
        <v>182</v>
      </c>
      <c r="BE182" s="180">
        <f>IF(N182="základná",J182,0)</f>
        <v>0</v>
      </c>
      <c r="BF182" s="180">
        <f>IF(N182="znížená",J182,0)</f>
        <v>0</v>
      </c>
      <c r="BG182" s="180">
        <f>IF(N182="zákl. prenesená",J182,0)</f>
        <v>0</v>
      </c>
      <c r="BH182" s="180">
        <f>IF(N182="zníž. prenesená",J182,0)</f>
        <v>0</v>
      </c>
      <c r="BI182" s="180">
        <f>IF(N182="nulová",J182,0)</f>
        <v>0</v>
      </c>
      <c r="BJ182" s="18" t="s">
        <v>84</v>
      </c>
      <c r="BK182" s="181">
        <f>ROUND(I182*H182,3)</f>
        <v>0</v>
      </c>
      <c r="BL182" s="18" t="s">
        <v>468</v>
      </c>
      <c r="BM182" s="179" t="s">
        <v>1634</v>
      </c>
    </row>
    <row r="183" customHeight="1" ht="33" customFormat="1" s="2">
      <c r="A183" s="33"/>
      <c r="B183" s="167"/>
      <c r="C183" s="217" t="s">
        <v>1025</v>
      </c>
      <c r="D183" s="217" t="s">
        <v>602</v>
      </c>
      <c r="E183" s="218" t="s">
        <v>1878</v>
      </c>
      <c r="F183" s="219" t="s">
        <v>1879</v>
      </c>
      <c r="G183" s="220" t="s">
        <v>327</v>
      </c>
      <c r="H183" s="221">
        <v>24</v>
      </c>
      <c r="I183" s="222"/>
      <c r="J183" s="221">
        <f>ROUND(I183*H183,3)</f>
        <v>0</v>
      </c>
      <c r="K183" s="223"/>
      <c r="L183" s="224"/>
      <c r="M183" s="225" t="s">
        <v>1</v>
      </c>
      <c r="N183" s="226" t="s">
        <v>38</v>
      </c>
      <c r="O183" s="59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620</v>
      </c>
      <c r="AT183" s="179" t="s">
        <v>602</v>
      </c>
      <c r="AU183" s="179" t="s">
        <v>84</v>
      </c>
      <c r="AY183" s="18" t="s">
        <v>182</v>
      </c>
      <c r="BE183" s="180">
        <f>IF(N183="základná",J183,0)</f>
        <v>0</v>
      </c>
      <c r="BF183" s="180">
        <f>IF(N183="znížená",J183,0)</f>
        <v>0</v>
      </c>
      <c r="BG183" s="180">
        <f>IF(N183="zákl. prenesená",J183,0)</f>
        <v>0</v>
      </c>
      <c r="BH183" s="180">
        <f>IF(N183="zníž. prenesená",J183,0)</f>
        <v>0</v>
      </c>
      <c r="BI183" s="180">
        <f>IF(N183="nulová",J183,0)</f>
        <v>0</v>
      </c>
      <c r="BJ183" s="18" t="s">
        <v>84</v>
      </c>
      <c r="BK183" s="181">
        <f>ROUND(I183*H183,3)</f>
        <v>0</v>
      </c>
      <c r="BL183" s="18" t="s">
        <v>468</v>
      </c>
      <c r="BM183" s="179" t="s">
        <v>1637</v>
      </c>
    </row>
    <row r="184" customHeight="1" ht="33" customFormat="1" s="2">
      <c r="A184" s="33"/>
      <c r="B184" s="167"/>
      <c r="C184" s="168" t="s">
        <v>1031</v>
      </c>
      <c r="D184" s="168" t="s">
        <v>185</v>
      </c>
      <c r="E184" s="169" t="s">
        <v>1880</v>
      </c>
      <c r="F184" s="170" t="s">
        <v>1881</v>
      </c>
      <c r="G184" s="171" t="s">
        <v>327</v>
      </c>
      <c r="H184" s="172">
        <v>191</v>
      </c>
      <c r="I184" s="173"/>
      <c r="J184" s="172">
        <f>ROUND(I184*H184,3)</f>
        <v>0</v>
      </c>
      <c r="K184" s="174"/>
      <c r="L184" s="34"/>
      <c r="M184" s="175" t="s">
        <v>1</v>
      </c>
      <c r="N184" s="176" t="s">
        <v>38</v>
      </c>
      <c r="O184" s="59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9" t="s">
        <v>468</v>
      </c>
      <c r="AT184" s="179" t="s">
        <v>185</v>
      </c>
      <c r="AU184" s="179" t="s">
        <v>84</v>
      </c>
      <c r="AY184" s="18" t="s">
        <v>182</v>
      </c>
      <c r="BE184" s="180">
        <f>IF(N184="základná",J184,0)</f>
        <v>0</v>
      </c>
      <c r="BF184" s="180">
        <f>IF(N184="znížená",J184,0)</f>
        <v>0</v>
      </c>
      <c r="BG184" s="180">
        <f>IF(N184="zákl. prenesená",J184,0)</f>
        <v>0</v>
      </c>
      <c r="BH184" s="180">
        <f>IF(N184="zníž. prenesená",J184,0)</f>
        <v>0</v>
      </c>
      <c r="BI184" s="180">
        <f>IF(N184="nulová",J184,0)</f>
        <v>0</v>
      </c>
      <c r="BJ184" s="18" t="s">
        <v>84</v>
      </c>
      <c r="BK184" s="181">
        <f>ROUND(I184*H184,3)</f>
        <v>0</v>
      </c>
      <c r="BL184" s="18" t="s">
        <v>468</v>
      </c>
      <c r="BM184" s="179" t="s">
        <v>1640</v>
      </c>
    </row>
    <row r="185" customHeight="1" ht="21" customFormat="1" s="2">
      <c r="A185" s="33"/>
      <c r="B185" s="167"/>
      <c r="C185" s="168" t="s">
        <v>1037</v>
      </c>
      <c r="D185" s="168" t="s">
        <v>185</v>
      </c>
      <c r="E185" s="169" t="s">
        <v>1882</v>
      </c>
      <c r="F185" s="170" t="s">
        <v>1883</v>
      </c>
      <c r="G185" s="171" t="s">
        <v>327</v>
      </c>
      <c r="H185" s="172">
        <v>187</v>
      </c>
      <c r="I185" s="173"/>
      <c r="J185" s="172">
        <f>ROUND(I185*H185,3)</f>
        <v>0</v>
      </c>
      <c r="K185" s="174"/>
      <c r="L185" s="34"/>
      <c r="M185" s="175" t="s">
        <v>1</v>
      </c>
      <c r="N185" s="176" t="s">
        <v>38</v>
      </c>
      <c r="O185" s="59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9" t="s">
        <v>468</v>
      </c>
      <c r="AT185" s="179" t="s">
        <v>185</v>
      </c>
      <c r="AU185" s="179" t="s">
        <v>84</v>
      </c>
      <c r="AY185" s="18" t="s">
        <v>182</v>
      </c>
      <c r="BE185" s="180">
        <f>IF(N185="základná",J185,0)</f>
        <v>0</v>
      </c>
      <c r="BF185" s="180">
        <f>IF(N185="znížená",J185,0)</f>
        <v>0</v>
      </c>
      <c r="BG185" s="180">
        <f>IF(N185="zákl. prenesená",J185,0)</f>
        <v>0</v>
      </c>
      <c r="BH185" s="180">
        <f>IF(N185="zníž. prenesená",J185,0)</f>
        <v>0</v>
      </c>
      <c r="BI185" s="180">
        <f>IF(N185="nulová",J185,0)</f>
        <v>0</v>
      </c>
      <c r="BJ185" s="18" t="s">
        <v>84</v>
      </c>
      <c r="BK185" s="181">
        <f>ROUND(I185*H185,3)</f>
        <v>0</v>
      </c>
      <c r="BL185" s="18" t="s">
        <v>468</v>
      </c>
      <c r="BM185" s="179" t="s">
        <v>1643</v>
      </c>
    </row>
    <row r="186" customHeight="1" ht="16" customFormat="1" s="2">
      <c r="A186" s="33"/>
      <c r="B186" s="167"/>
      <c r="C186" s="217" t="s">
        <v>1042</v>
      </c>
      <c r="D186" s="217" t="s">
        <v>602</v>
      </c>
      <c r="E186" s="218" t="s">
        <v>1884</v>
      </c>
      <c r="F186" s="219" t="s">
        <v>1885</v>
      </c>
      <c r="G186" s="220" t="s">
        <v>327</v>
      </c>
      <c r="H186" s="221">
        <v>187</v>
      </c>
      <c r="I186" s="222"/>
      <c r="J186" s="221">
        <f>ROUND(I186*H186,3)</f>
        <v>0</v>
      </c>
      <c r="K186" s="223"/>
      <c r="L186" s="224"/>
      <c r="M186" s="225" t="s">
        <v>1</v>
      </c>
      <c r="N186" s="226" t="s">
        <v>38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620</v>
      </c>
      <c r="AT186" s="179" t="s">
        <v>602</v>
      </c>
      <c r="AU186" s="179" t="s">
        <v>84</v>
      </c>
      <c r="AY186" s="18" t="s">
        <v>182</v>
      </c>
      <c r="BE186" s="180">
        <f>IF(N186="základná",J186,0)</f>
        <v>0</v>
      </c>
      <c r="BF186" s="180">
        <f>IF(N186="znížená",J186,0)</f>
        <v>0</v>
      </c>
      <c r="BG186" s="180">
        <f>IF(N186="zákl. prenesená",J186,0)</f>
        <v>0</v>
      </c>
      <c r="BH186" s="180">
        <f>IF(N186="zníž. prenesená",J186,0)</f>
        <v>0</v>
      </c>
      <c r="BI186" s="180">
        <f>IF(N186="nulová",J186,0)</f>
        <v>0</v>
      </c>
      <c r="BJ186" s="18" t="s">
        <v>84</v>
      </c>
      <c r="BK186" s="181">
        <f>ROUND(I186*H186,3)</f>
        <v>0</v>
      </c>
      <c r="BL186" s="18" t="s">
        <v>468</v>
      </c>
      <c r="BM186" s="179" t="s">
        <v>1646</v>
      </c>
    </row>
    <row r="187" customHeight="1" ht="21" customFormat="1" s="2">
      <c r="A187" s="33"/>
      <c r="B187" s="167"/>
      <c r="C187" s="168" t="s">
        <v>1047</v>
      </c>
      <c r="D187" s="168" t="s">
        <v>185</v>
      </c>
      <c r="E187" s="169" t="s">
        <v>1886</v>
      </c>
      <c r="F187" s="170" t="s">
        <v>1887</v>
      </c>
      <c r="G187" s="171" t="s">
        <v>327</v>
      </c>
      <c r="H187" s="172">
        <v>12</v>
      </c>
      <c r="I187" s="173"/>
      <c r="J187" s="172">
        <f>ROUND(I187*H187,3)</f>
        <v>0</v>
      </c>
      <c r="K187" s="174"/>
      <c r="L187" s="34"/>
      <c r="M187" s="175" t="s">
        <v>1</v>
      </c>
      <c r="N187" s="176" t="s">
        <v>38</v>
      </c>
      <c r="O187" s="59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468</v>
      </c>
      <c r="AT187" s="179" t="s">
        <v>185</v>
      </c>
      <c r="AU187" s="179" t="s">
        <v>84</v>
      </c>
      <c r="AY187" s="18" t="s">
        <v>182</v>
      </c>
      <c r="BE187" s="180">
        <f>IF(N187="základná",J187,0)</f>
        <v>0</v>
      </c>
      <c r="BF187" s="180">
        <f>IF(N187="znížená",J187,0)</f>
        <v>0</v>
      </c>
      <c r="BG187" s="180">
        <f>IF(N187="zákl. prenesená",J187,0)</f>
        <v>0</v>
      </c>
      <c r="BH187" s="180">
        <f>IF(N187="zníž. prenesená",J187,0)</f>
        <v>0</v>
      </c>
      <c r="BI187" s="180">
        <f>IF(N187="nulová",J187,0)</f>
        <v>0</v>
      </c>
      <c r="BJ187" s="18" t="s">
        <v>84</v>
      </c>
      <c r="BK187" s="181">
        <f>ROUND(I187*H187,3)</f>
        <v>0</v>
      </c>
      <c r="BL187" s="18" t="s">
        <v>468</v>
      </c>
      <c r="BM187" s="179" t="s">
        <v>1649</v>
      </c>
    </row>
    <row r="188" customHeight="1" ht="21" customFormat="1" s="2">
      <c r="A188" s="33"/>
      <c r="B188" s="167"/>
      <c r="C188" s="217" t="s">
        <v>1052</v>
      </c>
      <c r="D188" s="217" t="s">
        <v>602</v>
      </c>
      <c r="E188" s="218" t="s">
        <v>1888</v>
      </c>
      <c r="F188" s="219" t="s">
        <v>1889</v>
      </c>
      <c r="G188" s="220" t="s">
        <v>327</v>
      </c>
      <c r="H188" s="221">
        <v>12</v>
      </c>
      <c r="I188" s="222"/>
      <c r="J188" s="221">
        <f>ROUND(I188*H188,3)</f>
        <v>0</v>
      </c>
      <c r="K188" s="223"/>
      <c r="L188" s="224"/>
      <c r="M188" s="225" t="s">
        <v>1</v>
      </c>
      <c r="N188" s="226" t="s">
        <v>38</v>
      </c>
      <c r="O188" s="59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9" t="s">
        <v>620</v>
      </c>
      <c r="AT188" s="179" t="s">
        <v>602</v>
      </c>
      <c r="AU188" s="179" t="s">
        <v>84</v>
      </c>
      <c r="AY188" s="18" t="s">
        <v>182</v>
      </c>
      <c r="BE188" s="180">
        <f>IF(N188="základná",J188,0)</f>
        <v>0</v>
      </c>
      <c r="BF188" s="180">
        <f>IF(N188="znížená",J188,0)</f>
        <v>0</v>
      </c>
      <c r="BG188" s="180">
        <f>IF(N188="zákl. prenesená",J188,0)</f>
        <v>0</v>
      </c>
      <c r="BH188" s="180">
        <f>IF(N188="zníž. prenesená",J188,0)</f>
        <v>0</v>
      </c>
      <c r="BI188" s="180">
        <f>IF(N188="nulová",J188,0)</f>
        <v>0</v>
      </c>
      <c r="BJ188" s="18" t="s">
        <v>84</v>
      </c>
      <c r="BK188" s="181">
        <f>ROUND(I188*H188,3)</f>
        <v>0</v>
      </c>
      <c r="BL188" s="18" t="s">
        <v>468</v>
      </c>
      <c r="BM188" s="179" t="s">
        <v>1652</v>
      </c>
    </row>
    <row r="189" customHeight="1" ht="21" customFormat="1" s="2">
      <c r="A189" s="33"/>
      <c r="B189" s="167"/>
      <c r="C189" s="168" t="s">
        <v>1056</v>
      </c>
      <c r="D189" s="168" t="s">
        <v>185</v>
      </c>
      <c r="E189" s="169" t="s">
        <v>1890</v>
      </c>
      <c r="F189" s="170" t="s">
        <v>1891</v>
      </c>
      <c r="G189" s="171" t="s">
        <v>327</v>
      </c>
      <c r="H189" s="172">
        <v>16</v>
      </c>
      <c r="I189" s="173"/>
      <c r="J189" s="172">
        <f>ROUND(I189*H189,3)</f>
        <v>0</v>
      </c>
      <c r="K189" s="174"/>
      <c r="L189" s="34"/>
      <c r="M189" s="175" t="s">
        <v>1</v>
      </c>
      <c r="N189" s="176" t="s">
        <v>38</v>
      </c>
      <c r="O189" s="59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468</v>
      </c>
      <c r="AT189" s="179" t="s">
        <v>185</v>
      </c>
      <c r="AU189" s="179" t="s">
        <v>84</v>
      </c>
      <c r="AY189" s="18" t="s">
        <v>182</v>
      </c>
      <c r="BE189" s="180">
        <f>IF(N189="základná",J189,0)</f>
        <v>0</v>
      </c>
      <c r="BF189" s="180">
        <f>IF(N189="znížená",J189,0)</f>
        <v>0</v>
      </c>
      <c r="BG189" s="180">
        <f>IF(N189="zákl. prenesená",J189,0)</f>
        <v>0</v>
      </c>
      <c r="BH189" s="180">
        <f>IF(N189="zníž. prenesená",J189,0)</f>
        <v>0</v>
      </c>
      <c r="BI189" s="180">
        <f>IF(N189="nulová",J189,0)</f>
        <v>0</v>
      </c>
      <c r="BJ189" s="18" t="s">
        <v>84</v>
      </c>
      <c r="BK189" s="181">
        <f>ROUND(I189*H189,3)</f>
        <v>0</v>
      </c>
      <c r="BL189" s="18" t="s">
        <v>468</v>
      </c>
      <c r="BM189" s="179" t="s">
        <v>1892</v>
      </c>
    </row>
    <row r="190" customHeight="1" ht="44" customFormat="1" s="2">
      <c r="A190" s="33"/>
      <c r="B190" s="167"/>
      <c r="C190" s="217" t="s">
        <v>1060</v>
      </c>
      <c r="D190" s="217" t="s">
        <v>602</v>
      </c>
      <c r="E190" s="218" t="s">
        <v>1893</v>
      </c>
      <c r="F190" s="219" t="s">
        <v>1894</v>
      </c>
      <c r="G190" s="220" t="s">
        <v>327</v>
      </c>
      <c r="H190" s="221">
        <v>16</v>
      </c>
      <c r="I190" s="222"/>
      <c r="J190" s="221">
        <f>ROUND(I190*H190,3)</f>
        <v>0</v>
      </c>
      <c r="K190" s="223"/>
      <c r="L190" s="224"/>
      <c r="M190" s="225" t="s">
        <v>1</v>
      </c>
      <c r="N190" s="226" t="s">
        <v>38</v>
      </c>
      <c r="O190" s="59"/>
      <c r="P190" s="177">
        <f>O190*H190</f>
        <v>0</v>
      </c>
      <c r="Q190" s="177">
        <v>7.3E-4</v>
      </c>
      <c r="R190" s="177">
        <f>Q190*H190</f>
        <v>1.168E-2</v>
      </c>
      <c r="S190" s="177">
        <v>0</v>
      </c>
      <c r="T190" s="17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9" t="s">
        <v>620</v>
      </c>
      <c r="AT190" s="179" t="s">
        <v>602</v>
      </c>
      <c r="AU190" s="179" t="s">
        <v>84</v>
      </c>
      <c r="AY190" s="18" t="s">
        <v>182</v>
      </c>
      <c r="BE190" s="180">
        <f>IF(N190="základná",J190,0)</f>
        <v>0</v>
      </c>
      <c r="BF190" s="180">
        <f>IF(N190="znížená",J190,0)</f>
        <v>0</v>
      </c>
      <c r="BG190" s="180">
        <f>IF(N190="zákl. prenesená",J190,0)</f>
        <v>0</v>
      </c>
      <c r="BH190" s="180">
        <f>IF(N190="zníž. prenesená",J190,0)</f>
        <v>0</v>
      </c>
      <c r="BI190" s="180">
        <f>IF(N190="nulová",J190,0)</f>
        <v>0</v>
      </c>
      <c r="BJ190" s="18" t="s">
        <v>84</v>
      </c>
      <c r="BK190" s="181">
        <f>ROUND(I190*H190,3)</f>
        <v>0</v>
      </c>
      <c r="BL190" s="18" t="s">
        <v>468</v>
      </c>
      <c r="BM190" s="179" t="s">
        <v>1895</v>
      </c>
    </row>
    <row r="191" ht="58" customFormat="1" s="2">
      <c r="A191" s="33"/>
      <c r="B191" s="34"/>
      <c r="C191" s="33"/>
      <c r="D191" s="183" t="s">
        <v>1064</v>
      </c>
      <c r="E191" s="33"/>
      <c r="F191" s="227" t="s">
        <v>1896</v>
      </c>
      <c r="G191" s="33"/>
      <c r="H191" s="33"/>
      <c r="I191" s="103"/>
      <c r="J191" s="33"/>
      <c r="K191" s="33"/>
      <c r="L191" s="34"/>
      <c r="M191" s="228"/>
      <c r="N191" s="229"/>
      <c r="O191" s="59"/>
      <c r="P191" s="59"/>
      <c r="Q191" s="59"/>
      <c r="R191" s="59"/>
      <c r="S191" s="59"/>
      <c r="T191" s="60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8" t="s">
        <v>1064</v>
      </c>
      <c r="AU191" s="18" t="s">
        <v>84</v>
      </c>
    </row>
    <row r="192" customHeight="1" ht="21" customFormat="1" s="2">
      <c r="A192" s="33"/>
      <c r="B192" s="167"/>
      <c r="C192" s="168" t="s">
        <v>1067</v>
      </c>
      <c r="D192" s="168" t="s">
        <v>185</v>
      </c>
      <c r="E192" s="169" t="s">
        <v>1897</v>
      </c>
      <c r="F192" s="170" t="s">
        <v>1898</v>
      </c>
      <c r="G192" s="171" t="s">
        <v>327</v>
      </c>
      <c r="H192" s="172">
        <v>2</v>
      </c>
      <c r="I192" s="173"/>
      <c r="J192" s="172">
        <f>ROUND(I192*H192,3)</f>
        <v>0</v>
      </c>
      <c r="K192" s="174"/>
      <c r="L192" s="34"/>
      <c r="M192" s="175" t="s">
        <v>1</v>
      </c>
      <c r="N192" s="17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468</v>
      </c>
      <c r="AT192" s="179" t="s">
        <v>185</v>
      </c>
      <c r="AU192" s="179" t="s">
        <v>84</v>
      </c>
      <c r="AY192" s="18" t="s">
        <v>182</v>
      </c>
      <c r="BE192" s="180">
        <f>IF(N192="základná",J192,0)</f>
        <v>0</v>
      </c>
      <c r="BF192" s="180">
        <f>IF(N192="znížená",J192,0)</f>
        <v>0</v>
      </c>
      <c r="BG192" s="180">
        <f>IF(N192="zákl. prenesená",J192,0)</f>
        <v>0</v>
      </c>
      <c r="BH192" s="180">
        <f>IF(N192="zníž. prenesená",J192,0)</f>
        <v>0</v>
      </c>
      <c r="BI192" s="180">
        <f>IF(N192="nulová",J192,0)</f>
        <v>0</v>
      </c>
      <c r="BJ192" s="18" t="s">
        <v>84</v>
      </c>
      <c r="BK192" s="181">
        <f>ROUND(I192*H192,3)</f>
        <v>0</v>
      </c>
      <c r="BL192" s="18" t="s">
        <v>468</v>
      </c>
      <c r="BM192" s="179" t="s">
        <v>1655</v>
      </c>
    </row>
    <row r="193" customHeight="1" ht="21" customFormat="1" s="2">
      <c r="A193" s="33"/>
      <c r="B193" s="167"/>
      <c r="C193" s="217" t="s">
        <v>1073</v>
      </c>
      <c r="D193" s="217" t="s">
        <v>602</v>
      </c>
      <c r="E193" s="218" t="s">
        <v>1899</v>
      </c>
      <c r="F193" s="219" t="s">
        <v>1900</v>
      </c>
      <c r="G193" s="220" t="s">
        <v>327</v>
      </c>
      <c r="H193" s="221">
        <v>2</v>
      </c>
      <c r="I193" s="222"/>
      <c r="J193" s="221">
        <f>ROUND(I193*H193,3)</f>
        <v>0</v>
      </c>
      <c r="K193" s="223"/>
      <c r="L193" s="224"/>
      <c r="M193" s="225" t="s">
        <v>1</v>
      </c>
      <c r="N193" s="226" t="s">
        <v>38</v>
      </c>
      <c r="O193" s="59"/>
      <c r="P193" s="177">
        <f>O193*H193</f>
        <v>0</v>
      </c>
      <c r="Q193" s="177">
        <v>0</v>
      </c>
      <c r="R193" s="177">
        <f>Q193*H193</f>
        <v>0</v>
      </c>
      <c r="S193" s="177">
        <v>0</v>
      </c>
      <c r="T193" s="17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9" t="s">
        <v>620</v>
      </c>
      <c r="AT193" s="179" t="s">
        <v>602</v>
      </c>
      <c r="AU193" s="179" t="s">
        <v>84</v>
      </c>
      <c r="AY193" s="18" t="s">
        <v>182</v>
      </c>
      <c r="BE193" s="180">
        <f>IF(N193="základná",J193,0)</f>
        <v>0</v>
      </c>
      <c r="BF193" s="180">
        <f>IF(N193="znížená",J193,0)</f>
        <v>0</v>
      </c>
      <c r="BG193" s="180">
        <f>IF(N193="zákl. prenesená",J193,0)</f>
        <v>0</v>
      </c>
      <c r="BH193" s="180">
        <f>IF(N193="zníž. prenesená",J193,0)</f>
        <v>0</v>
      </c>
      <c r="BI193" s="180">
        <f>IF(N193="nulová",J193,0)</f>
        <v>0</v>
      </c>
      <c r="BJ193" s="18" t="s">
        <v>84</v>
      </c>
      <c r="BK193" s="181">
        <f>ROUND(I193*H193,3)</f>
        <v>0</v>
      </c>
      <c r="BL193" s="18" t="s">
        <v>468</v>
      </c>
      <c r="BM193" s="179" t="s">
        <v>1658</v>
      </c>
    </row>
    <row r="194" customHeight="1" ht="21" customFormat="1" s="2">
      <c r="A194" s="33"/>
      <c r="B194" s="167"/>
      <c r="C194" s="168" t="s">
        <v>1078</v>
      </c>
      <c r="D194" s="168" t="s">
        <v>185</v>
      </c>
      <c r="E194" s="169" t="s">
        <v>1901</v>
      </c>
      <c r="F194" s="170" t="s">
        <v>1902</v>
      </c>
      <c r="G194" s="171" t="s">
        <v>327</v>
      </c>
      <c r="H194" s="172">
        <v>11</v>
      </c>
      <c r="I194" s="173"/>
      <c r="J194" s="172">
        <f>ROUND(I194*H194,3)</f>
        <v>0</v>
      </c>
      <c r="K194" s="174"/>
      <c r="L194" s="34"/>
      <c r="M194" s="175" t="s">
        <v>1</v>
      </c>
      <c r="N194" s="176" t="s">
        <v>38</v>
      </c>
      <c r="O194" s="59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9" t="s">
        <v>468</v>
      </c>
      <c r="AT194" s="179" t="s">
        <v>185</v>
      </c>
      <c r="AU194" s="179" t="s">
        <v>84</v>
      </c>
      <c r="AY194" s="18" t="s">
        <v>182</v>
      </c>
      <c r="BE194" s="180">
        <f>IF(N194="základná",J194,0)</f>
        <v>0</v>
      </c>
      <c r="BF194" s="180">
        <f>IF(N194="znížená",J194,0)</f>
        <v>0</v>
      </c>
      <c r="BG194" s="180">
        <f>IF(N194="zákl. prenesená",J194,0)</f>
        <v>0</v>
      </c>
      <c r="BH194" s="180">
        <f>IF(N194="zníž. prenesená",J194,0)</f>
        <v>0</v>
      </c>
      <c r="BI194" s="180">
        <f>IF(N194="nulová",J194,0)</f>
        <v>0</v>
      </c>
      <c r="BJ194" s="18" t="s">
        <v>84</v>
      </c>
      <c r="BK194" s="181">
        <f>ROUND(I194*H194,3)</f>
        <v>0</v>
      </c>
      <c r="BL194" s="18" t="s">
        <v>468</v>
      </c>
      <c r="BM194" s="179" t="s">
        <v>1661</v>
      </c>
    </row>
    <row r="195" customHeight="1" ht="16" customFormat="1" s="2">
      <c r="A195" s="33"/>
      <c r="B195" s="167"/>
      <c r="C195" s="217" t="s">
        <v>1084</v>
      </c>
      <c r="D195" s="217" t="s">
        <v>602</v>
      </c>
      <c r="E195" s="218" t="s">
        <v>1903</v>
      </c>
      <c r="F195" s="219" t="s">
        <v>1904</v>
      </c>
      <c r="G195" s="220" t="s">
        <v>327</v>
      </c>
      <c r="H195" s="221">
        <v>11</v>
      </c>
      <c r="I195" s="222"/>
      <c r="J195" s="221">
        <f>ROUND(I195*H195,3)</f>
        <v>0</v>
      </c>
      <c r="K195" s="223"/>
      <c r="L195" s="224"/>
      <c r="M195" s="225" t="s">
        <v>1</v>
      </c>
      <c r="N195" s="226" t="s">
        <v>38</v>
      </c>
      <c r="O195" s="59"/>
      <c r="P195" s="177">
        <f>O195*H195</f>
        <v>0</v>
      </c>
      <c r="Q195" s="177">
        <v>0</v>
      </c>
      <c r="R195" s="177">
        <f>Q195*H195</f>
        <v>0</v>
      </c>
      <c r="S195" s="177">
        <v>0</v>
      </c>
      <c r="T195" s="178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9" t="s">
        <v>620</v>
      </c>
      <c r="AT195" s="179" t="s">
        <v>602</v>
      </c>
      <c r="AU195" s="179" t="s">
        <v>84</v>
      </c>
      <c r="AY195" s="18" t="s">
        <v>182</v>
      </c>
      <c r="BE195" s="180">
        <f>IF(N195="základná",J195,0)</f>
        <v>0</v>
      </c>
      <c r="BF195" s="180">
        <f>IF(N195="znížená",J195,0)</f>
        <v>0</v>
      </c>
      <c r="BG195" s="180">
        <f>IF(N195="zákl. prenesená",J195,0)</f>
        <v>0</v>
      </c>
      <c r="BH195" s="180">
        <f>IF(N195="zníž. prenesená",J195,0)</f>
        <v>0</v>
      </c>
      <c r="BI195" s="180">
        <f>IF(N195="nulová",J195,0)</f>
        <v>0</v>
      </c>
      <c r="BJ195" s="18" t="s">
        <v>84</v>
      </c>
      <c r="BK195" s="181">
        <f>ROUND(I195*H195,3)</f>
        <v>0</v>
      </c>
      <c r="BL195" s="18" t="s">
        <v>468</v>
      </c>
      <c r="BM195" s="179" t="s">
        <v>1664</v>
      </c>
    </row>
    <row r="196" customHeight="1" ht="21" customFormat="1" s="2">
      <c r="A196" s="33"/>
      <c r="B196" s="167"/>
      <c r="C196" s="168" t="s">
        <v>1133</v>
      </c>
      <c r="D196" s="168" t="s">
        <v>185</v>
      </c>
      <c r="E196" s="169" t="s">
        <v>1905</v>
      </c>
      <c r="F196" s="170" t="s">
        <v>1906</v>
      </c>
      <c r="G196" s="171" t="s">
        <v>895</v>
      </c>
      <c r="H196" s="173"/>
      <c r="I196" s="173"/>
      <c r="J196" s="172">
        <f>ROUND(I196*H196,3)</f>
        <v>0</v>
      </c>
      <c r="K196" s="174"/>
      <c r="L196" s="34"/>
      <c r="M196" s="230" t="s">
        <v>1</v>
      </c>
      <c r="N196" s="231" t="s">
        <v>38</v>
      </c>
      <c r="O196" s="232"/>
      <c r="P196" s="233">
        <f>O196*H196</f>
        <v>0</v>
      </c>
      <c r="Q196" s="233">
        <v>0</v>
      </c>
      <c r="R196" s="233">
        <f>Q196*H196</f>
        <v>0</v>
      </c>
      <c r="S196" s="233">
        <v>0</v>
      </c>
      <c r="T196" s="234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9" t="s">
        <v>468</v>
      </c>
      <c r="AT196" s="179" t="s">
        <v>185</v>
      </c>
      <c r="AU196" s="179" t="s">
        <v>84</v>
      </c>
      <c r="AY196" s="18" t="s">
        <v>182</v>
      </c>
      <c r="BE196" s="180">
        <f>IF(N196="základná",J196,0)</f>
        <v>0</v>
      </c>
      <c r="BF196" s="180">
        <f>IF(N196="znížená",J196,0)</f>
        <v>0</v>
      </c>
      <c r="BG196" s="180">
        <f>IF(N196="zákl. prenesená",J196,0)</f>
        <v>0</v>
      </c>
      <c r="BH196" s="180">
        <f>IF(N196="zníž. prenesená",J196,0)</f>
        <v>0</v>
      </c>
      <c r="BI196" s="180">
        <f>IF(N196="nulová",J196,0)</f>
        <v>0</v>
      </c>
      <c r="BJ196" s="18" t="s">
        <v>84</v>
      </c>
      <c r="BK196" s="181">
        <f>ROUND(I196*H196,3)</f>
        <v>0</v>
      </c>
      <c r="BL196" s="18" t="s">
        <v>468</v>
      </c>
      <c r="BM196" s="179" t="s">
        <v>1667</v>
      </c>
    </row>
    <row r="197" customHeight="1" ht="6" customFormat="1" s="2">
      <c r="A197" s="33"/>
      <c r="B197" s="48"/>
      <c r="C197" s="49"/>
      <c r="D197" s="49"/>
      <c r="E197" s="49"/>
      <c r="F197" s="49"/>
      <c r="G197" s="49"/>
      <c r="H197" s="49"/>
      <c r="I197" s="126"/>
      <c r="J197" s="49"/>
      <c r="K197" s="49"/>
      <c r="L197" s="34"/>
      <c r="M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</sheetData>
  <autoFilter ref="C127:K196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4:H114"/>
    <mergeCell ref="E116:H116"/>
    <mergeCell ref="E118:H118"/>
    <mergeCell ref="E120:H12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5" outlineLevelRow="0" outlineLevelCol="0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15" width="14.1640625" style="1" hidden="1" customWidth="1"/>
    <col min="16" max="16" width="14.1640625" style="1" hidden="1" customWidth="1"/>
    <col min="17" max="17" width="14.1640625" style="1" hidden="1" customWidth="1"/>
    <col min="18" max="18" width="14.1640625" style="1" hidden="1" customWidth="1"/>
    <col min="19" max="19" width="14.1640625" style="1" hidden="1" customWidth="1"/>
    <col min="20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44" width="9.33203125" style="1" hidden="1"/>
    <col min="45" max="45" width="9.33203125" style="1" hidden="1"/>
    <col min="46" max="46" width="9.33203125" style="1" hidden="1"/>
    <col min="47" max="47" width="9.33203125" style="1" hidden="1"/>
    <col min="48" max="48" width="9.33203125" style="1" hidden="1"/>
    <col min="49" max="49" width="9.33203125" style="1" hidden="1"/>
    <col min="50" max="50" width="9.33203125" style="1" hidden="1"/>
    <col min="51" max="51" width="9.33203125" style="1" hidden="1"/>
    <col min="52" max="52" width="9.33203125" style="1" hidden="1"/>
    <col min="53" max="53" width="9.33203125" style="1" hidden="1"/>
    <col min="54" max="54" width="9.33203125" style="1" hidden="1"/>
    <col min="55" max="55" width="9.33203125" style="1" hidden="1"/>
    <col min="56" max="56" width="9.33203125" style="1" hidden="1"/>
    <col min="57" max="57" width="9.33203125" style="1" hidden="1"/>
    <col min="58" max="58" width="9.33203125" style="1" hidden="1"/>
    <col min="59" max="59" width="9.33203125" style="1" hidden="1"/>
    <col min="60" max="60" width="9.33203125" style="1" hidden="1"/>
    <col min="61" max="61" width="9.33203125" style="1" hidden="1"/>
    <col min="62" max="62" width="9.33203125" style="1" hidden="1"/>
    <col min="63" max="63" width="9.33203125" style="1" hidden="1"/>
    <col min="64" max="64" width="9.33203125" style="1" hidden="1"/>
    <col min="65" max="65" width="9.33203125" style="1" hidden="1"/>
  </cols>
  <sheetData>
    <row r="2" customHeight="1" ht="36" customFormat="1" s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119</v>
      </c>
    </row>
    <row r="3" customHeight="1" ht="6" customFormat="1" s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72</v>
      </c>
    </row>
    <row r="4" customHeight="1" ht="24" customFormat="1" s="1">
      <c r="B4" s="21"/>
      <c r="D4" s="22" t="s">
        <v>145</v>
      </c>
      <c r="I4" s="99"/>
      <c r="L4" s="21"/>
      <c r="M4" s="101" t="s">
        <v>9</v>
      </c>
      <c r="AT4" s="18" t="s">
        <v>3</v>
      </c>
    </row>
    <row r="5" customHeight="1" ht="6" customFormat="1" s="1">
      <c r="B5" s="21"/>
      <c r="I5" s="99"/>
      <c r="L5" s="21"/>
    </row>
    <row r="6" customHeight="1" ht="12" customFormat="1" s="1">
      <c r="B6" s="21"/>
      <c r="D6" s="28" t="s">
        <v>14</v>
      </c>
      <c r="I6" s="99"/>
      <c r="L6" s="21"/>
    </row>
    <row r="7" customHeight="1" ht="23" customFormat="1" s="1">
      <c r="B7" s="21"/>
      <c r="E7" s="282" t="str">
        <f>'Rekapitulácia stavby'!K6</f>
        <v>Výmena vnútorných rozvodov ZTI (voda, kanál) - II. sekcia a stavebné úpravy soc. zariadení – IV. sekcia </v>
      </c>
      <c r="F7" s="283"/>
      <c r="G7" s="283"/>
      <c r="H7" s="283"/>
      <c r="I7" s="99"/>
      <c r="L7" s="21"/>
    </row>
    <row r="8" ht="12">
      <c r="B8" s="21"/>
      <c r="D8" s="28" t="s">
        <v>146</v>
      </c>
      <c r="L8" s="21"/>
    </row>
    <row r="9" customHeight="1" ht="16" customFormat="1" s="1">
      <c r="B9" s="21"/>
      <c r="E9" s="282" t="s">
        <v>1521</v>
      </c>
      <c r="F9" s="266"/>
      <c r="G9" s="266"/>
      <c r="H9" s="266"/>
      <c r="I9" s="99"/>
      <c r="L9" s="21"/>
    </row>
    <row r="10" customHeight="1" ht="12" customFormat="1" s="1">
      <c r="B10" s="21"/>
      <c r="D10" s="28" t="s">
        <v>148</v>
      </c>
      <c r="I10" s="99"/>
      <c r="L10" s="21"/>
    </row>
    <row r="11" customHeight="1" ht="16" customFormat="1" s="2">
      <c r="A11" s="33"/>
      <c r="B11" s="34"/>
      <c r="C11" s="33"/>
      <c r="D11" s="33"/>
      <c r="E11" s="284" t="s">
        <v>1907</v>
      </c>
      <c r="F11" s="285"/>
      <c r="G11" s="285"/>
      <c r="H11" s="285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customHeight="1" ht="12" customFormat="1" s="2">
      <c r="A12" s="33"/>
      <c r="B12" s="34"/>
      <c r="C12" s="33"/>
      <c r="D12" s="28" t="s">
        <v>150</v>
      </c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customHeight="1" ht="16" customFormat="1" s="2">
      <c r="A13" s="33"/>
      <c r="B13" s="34"/>
      <c r="C13" s="33"/>
      <c r="D13" s="33"/>
      <c r="E13" s="238" t="s">
        <v>1908</v>
      </c>
      <c r="F13" s="285"/>
      <c r="G13" s="285"/>
      <c r="H13" s="285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ht="11" customFormat="1" s="2">
      <c r="A14" s="33"/>
      <c r="B14" s="34"/>
      <c r="C14" s="33"/>
      <c r="D14" s="33"/>
      <c r="E14" s="33"/>
      <c r="F14" s="33"/>
      <c r="G14" s="33"/>
      <c r="H14" s="33"/>
      <c r="I14" s="10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customHeight="1" ht="12" customFormat="1" s="2">
      <c r="A15" s="33"/>
      <c r="B15" s="34"/>
      <c r="C15" s="33"/>
      <c r="D15" s="28" t="s">
        <v>15</v>
      </c>
      <c r="E15" s="33"/>
      <c r="F15" s="26" t="s">
        <v>1</v>
      </c>
      <c r="G15" s="33"/>
      <c r="H15" s="33"/>
      <c r="I15" s="104" t="s">
        <v>16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customHeight="1" ht="12" customFormat="1" s="2">
      <c r="A16" s="33"/>
      <c r="B16" s="34"/>
      <c r="C16" s="33"/>
      <c r="D16" s="28" t="s">
        <v>17</v>
      </c>
      <c r="E16" s="33"/>
      <c r="F16" s="26" t="s">
        <v>18</v>
      </c>
      <c r="G16" s="33"/>
      <c r="H16" s="33"/>
      <c r="I16" s="104" t="s">
        <v>19</v>
      </c>
      <c r="J16" s="56">
        <f>'Rekapitulácia stavby'!AN8</f>
        <v>43950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customHeight="1" ht="10" customFormat="1" s="2">
      <c r="A17" s="33"/>
      <c r="B17" s="34"/>
      <c r="C17" s="33"/>
      <c r="D17" s="33"/>
      <c r="E17" s="33"/>
      <c r="F17" s="33"/>
      <c r="G17" s="33"/>
      <c r="H17" s="33"/>
      <c r="I17" s="10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customHeight="1" ht="12" customFormat="1" s="2">
      <c r="A18" s="33"/>
      <c r="B18" s="34"/>
      <c r="C18" s="33"/>
      <c r="D18" s="28" t="s">
        <v>20</v>
      </c>
      <c r="E18" s="33"/>
      <c r="F18" s="33"/>
      <c r="G18" s="33"/>
      <c r="H18" s="33"/>
      <c r="I18" s="104" t="s">
        <v>21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customHeight="1" ht="18" customFormat="1" s="2">
      <c r="A19" s="33"/>
      <c r="B19" s="34"/>
      <c r="C19" s="33"/>
      <c r="D19" s="33"/>
      <c r="E19" s="26" t="s">
        <v>22</v>
      </c>
      <c r="F19" s="33"/>
      <c r="G19" s="33"/>
      <c r="H19" s="33"/>
      <c r="I19" s="104" t="s">
        <v>23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customHeight="1" ht="6" customFormat="1" s="2">
      <c r="A20" s="33"/>
      <c r="B20" s="34"/>
      <c r="C20" s="33"/>
      <c r="D20" s="33"/>
      <c r="E20" s="33"/>
      <c r="F20" s="33"/>
      <c r="G20" s="33"/>
      <c r="H20" s="33"/>
      <c r="I20" s="10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customHeight="1" ht="12" customFormat="1" s="2">
      <c r="A21" s="33"/>
      <c r="B21" s="34"/>
      <c r="C21" s="33"/>
      <c r="D21" s="28" t="s">
        <v>24</v>
      </c>
      <c r="E21" s="33"/>
      <c r="F21" s="33"/>
      <c r="G21" s="33"/>
      <c r="H21" s="33"/>
      <c r="I21" s="104" t="s">
        <v>21</v>
      </c>
      <c r="J21" s="29" t="str">
        <f>'Rekapitulácia stavby'!AN13</f>
        <v>Vyplň údaj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customHeight="1" ht="18" customFormat="1" s="2">
      <c r="A22" s="33"/>
      <c r="B22" s="34"/>
      <c r="C22" s="33"/>
      <c r="D22" s="33"/>
      <c r="E22" s="286" t="str">
        <f>'Rekapitulácia stavby'!E14</f>
        <v>Vyplň údaj</v>
      </c>
      <c r="F22" s="265"/>
      <c r="G22" s="265"/>
      <c r="H22" s="265"/>
      <c r="I22" s="104" t="s">
        <v>23</v>
      </c>
      <c r="J22" s="29" t="str">
        <f>'Rekapitulácia stavby'!AN14</f>
        <v>Vyplň údaj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customHeight="1" ht="6" customFormat="1" s="2">
      <c r="A23" s="33"/>
      <c r="B23" s="34"/>
      <c r="C23" s="33"/>
      <c r="D23" s="33"/>
      <c r="E23" s="33"/>
      <c r="F23" s="33"/>
      <c r="G23" s="33"/>
      <c r="H23" s="33"/>
      <c r="I23" s="10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customHeight="1" ht="12" customFormat="1" s="2">
      <c r="A24" s="33"/>
      <c r="B24" s="34"/>
      <c r="C24" s="33"/>
      <c r="D24" s="28" t="s">
        <v>26</v>
      </c>
      <c r="E24" s="33"/>
      <c r="F24" s="33"/>
      <c r="G24" s="33"/>
      <c r="H24" s="33"/>
      <c r="I24" s="104" t="s">
        <v>21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customHeight="1" ht="18" customFormat="1" s="2">
      <c r="A25" s="33"/>
      <c r="B25" s="34"/>
      <c r="C25" s="33"/>
      <c r="D25" s="33"/>
      <c r="E25" s="26" t="s">
        <v>27</v>
      </c>
      <c r="F25" s="33"/>
      <c r="G25" s="33"/>
      <c r="H25" s="33"/>
      <c r="I25" s="104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customHeight="1" ht="6" customFormat="1" s="2">
      <c r="A26" s="33"/>
      <c r="B26" s="34"/>
      <c r="C26" s="33"/>
      <c r="D26" s="33"/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customHeight="1" ht="12" customFormat="1" s="2">
      <c r="A27" s="33"/>
      <c r="B27" s="34"/>
      <c r="C27" s="33"/>
      <c r="D27" s="28" t="s">
        <v>30</v>
      </c>
      <c r="E27" s="33"/>
      <c r="F27" s="33"/>
      <c r="G27" s="33"/>
      <c r="H27" s="33"/>
      <c r="I27" s="104" t="s">
        <v>21</v>
      </c>
      <c r="J27" s="26">
        <f>IF('Rekapitulácia stavby'!AN19="","",'Rekapitulácia stavby'!AN19)</f>
      </c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customHeight="1" ht="18" customFormat="1" s="2">
      <c r="A28" s="33"/>
      <c r="B28" s="34"/>
      <c r="C28" s="33"/>
      <c r="D28" s="33"/>
      <c r="E28" s="26">
        <f>IF('Rekapitulácia stavby'!E20="","",'Rekapitulácia stavby'!E20)</f>
      </c>
      <c r="F28" s="33"/>
      <c r="G28" s="33"/>
      <c r="H28" s="33"/>
      <c r="I28" s="104" t="s">
        <v>23</v>
      </c>
      <c r="J28" s="26">
        <f>IF('Rekapitulácia stavby'!AN20="","",'Rekapitulácia stavby'!AN20)</f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customHeight="1" ht="6" customFormat="1" s="2">
      <c r="A29" s="33"/>
      <c r="B29" s="34"/>
      <c r="C29" s="33"/>
      <c r="D29" s="33"/>
      <c r="E29" s="33"/>
      <c r="F29" s="33"/>
      <c r="G29" s="33"/>
      <c r="H29" s="33"/>
      <c r="I29" s="103"/>
      <c r="J29" s="33"/>
      <c r="K29" s="33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customHeight="1" ht="12" customFormat="1" s="2">
      <c r="A30" s="33"/>
      <c r="B30" s="34"/>
      <c r="C30" s="33"/>
      <c r="D30" s="28" t="s">
        <v>31</v>
      </c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customHeight="1" ht="16" customFormat="1" s="8">
      <c r="A31" s="105"/>
      <c r="B31" s="106"/>
      <c r="C31" s="105"/>
      <c r="D31" s="105"/>
      <c r="E31" s="270" t="s">
        <v>1</v>
      </c>
      <c r="F31" s="270"/>
      <c r="G31" s="270"/>
      <c r="H31" s="270"/>
      <c r="I31" s="107"/>
      <c r="J31" s="105"/>
      <c r="K31" s="105"/>
      <c r="L31" s="108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customHeight="1" ht="6" customFormat="1" s="2">
      <c r="A32" s="33"/>
      <c r="B32" s="34"/>
      <c r="C32" s="33"/>
      <c r="D32" s="33"/>
      <c r="E32" s="33"/>
      <c r="F32" s="33"/>
      <c r="G32" s="33"/>
      <c r="H32" s="33"/>
      <c r="I32" s="103"/>
      <c r="J32" s="33"/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customHeight="1" ht="6" customFormat="1" s="2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customHeight="1" ht="24" customFormat="1" s="2">
      <c r="A34" s="33"/>
      <c r="B34" s="34"/>
      <c r="C34" s="33"/>
      <c r="D34" s="110" t="s">
        <v>32</v>
      </c>
      <c r="E34" s="33"/>
      <c r="F34" s="33"/>
      <c r="G34" s="33"/>
      <c r="H34" s="33"/>
      <c r="I34" s="103"/>
      <c r="J34" s="72">
        <f>ROUND(J128,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customHeight="1" ht="6" customFormat="1" s="2">
      <c r="A35" s="33"/>
      <c r="B35" s="34"/>
      <c r="C35" s="33"/>
      <c r="D35" s="67"/>
      <c r="E35" s="67"/>
      <c r="F35" s="67"/>
      <c r="G35" s="67"/>
      <c r="H35" s="67"/>
      <c r="I35" s="109"/>
      <c r="J35" s="67"/>
      <c r="K35" s="67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customHeight="1" ht="14" customFormat="1" s="2">
      <c r="A36" s="33"/>
      <c r="B36" s="34"/>
      <c r="C36" s="33"/>
      <c r="D36" s="33"/>
      <c r="E36" s="33"/>
      <c r="F36" s="37" t="s">
        <v>34</v>
      </c>
      <c r="G36" s="33"/>
      <c r="H36" s="33"/>
      <c r="I36" s="111" t="s">
        <v>33</v>
      </c>
      <c r="J36" s="37" t="s">
        <v>35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customHeight="1" ht="14" customFormat="1" s="2">
      <c r="A37" s="33"/>
      <c r="B37" s="34"/>
      <c r="C37" s="33"/>
      <c r="D37" s="102" t="s">
        <v>36</v>
      </c>
      <c r="E37" s="28" t="s">
        <v>37</v>
      </c>
      <c r="F37" s="112">
        <f>ROUND((SUM(BE128:BE169)),  2)</f>
        <v>0</v>
      </c>
      <c r="G37" s="33"/>
      <c r="H37" s="33"/>
      <c r="I37" s="113">
        <v>0.2</v>
      </c>
      <c r="J37" s="112">
        <f>ROUND(((SUM(BE128:BE169))*I37),  2)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customHeight="1" ht="14" customFormat="1" s="2">
      <c r="A38" s="33"/>
      <c r="B38" s="34"/>
      <c r="C38" s="33"/>
      <c r="D38" s="33"/>
      <c r="E38" s="28" t="s">
        <v>38</v>
      </c>
      <c r="F38" s="112">
        <f>ROUND((SUM(BF128:BF169)),  2)</f>
        <v>0</v>
      </c>
      <c r="G38" s="33"/>
      <c r="H38" s="33"/>
      <c r="I38" s="113">
        <v>0.2</v>
      </c>
      <c r="J38" s="112">
        <f>ROUND(((SUM(BF128:BF169))*I38),  2)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customHeight="1" ht="14" hidden="1" customFormat="1" s="2">
      <c r="A39" s="33"/>
      <c r="B39" s="34"/>
      <c r="C39" s="33"/>
      <c r="D39" s="33"/>
      <c r="E39" s="28" t="s">
        <v>39</v>
      </c>
      <c r="F39" s="112">
        <f>ROUND((SUM(BG128:BG169)),  2)</f>
        <v>0</v>
      </c>
      <c r="G39" s="33"/>
      <c r="H39" s="33"/>
      <c r="I39" s="113">
        <v>0.2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customHeight="1" ht="14" hidden="1" customFormat="1" s="2">
      <c r="A40" s="33"/>
      <c r="B40" s="34"/>
      <c r="C40" s="33"/>
      <c r="D40" s="33"/>
      <c r="E40" s="28" t="s">
        <v>40</v>
      </c>
      <c r="F40" s="112">
        <f>ROUND((SUM(BH128:BH169)),  2)</f>
        <v>0</v>
      </c>
      <c r="G40" s="33"/>
      <c r="H40" s="33"/>
      <c r="I40" s="113">
        <v>0.2</v>
      </c>
      <c r="J40" s="112">
        <f>0</f>
        <v>0</v>
      </c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customHeight="1" ht="14" hidden="1" customFormat="1" s="2">
      <c r="A41" s="33"/>
      <c r="B41" s="34"/>
      <c r="C41" s="33"/>
      <c r="D41" s="33"/>
      <c r="E41" s="28" t="s">
        <v>41</v>
      </c>
      <c r="F41" s="112">
        <f>ROUND((SUM(BI128:BI169)),  2)</f>
        <v>0</v>
      </c>
      <c r="G41" s="33"/>
      <c r="H41" s="33"/>
      <c r="I41" s="113">
        <v>0</v>
      </c>
      <c r="J41" s="112">
        <f>0</f>
        <v>0</v>
      </c>
      <c r="K41" s="3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Height="1" ht="6" customFormat="1" s="2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customHeight="1" ht="24" customFormat="1" s="2">
      <c r="A43" s="33"/>
      <c r="B43" s="34"/>
      <c r="C43" s="114"/>
      <c r="D43" s="115" t="s">
        <v>42</v>
      </c>
      <c r="E43" s="61"/>
      <c r="F43" s="61"/>
      <c r="G43" s="116" t="s">
        <v>43</v>
      </c>
      <c r="H43" s="117" t="s">
        <v>44</v>
      </c>
      <c r="I43" s="118"/>
      <c r="J43" s="119">
        <f>SUM(J34:J41)</f>
        <v>0</v>
      </c>
      <c r="K43" s="120"/>
      <c r="L43" s="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Height="1" ht="14" customFormat="1" s="2">
      <c r="A44" s="33"/>
      <c r="B44" s="34"/>
      <c r="C44" s="33"/>
      <c r="D44" s="33"/>
      <c r="E44" s="33"/>
      <c r="F44" s="33"/>
      <c r="G44" s="33"/>
      <c r="H44" s="33"/>
      <c r="I44" s="103"/>
      <c r="J44" s="33"/>
      <c r="K44" s="33"/>
      <c r="L44" s="4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Height="1" ht="14" customFormat="1" s="1">
      <c r="B45" s="21"/>
      <c r="I45" s="99"/>
      <c r="L45" s="21"/>
    </row>
    <row r="46" customHeight="1" ht="14" customFormat="1" s="1">
      <c r="B46" s="21"/>
      <c r="I46" s="99"/>
      <c r="L46" s="21"/>
    </row>
    <row r="47" customHeight="1" ht="14" customFormat="1" s="1">
      <c r="B47" s="21"/>
      <c r="I47" s="99"/>
      <c r="L47" s="21"/>
    </row>
    <row r="48" customHeight="1" ht="14" customFormat="1" s="1">
      <c r="B48" s="21"/>
      <c r="I48" s="99"/>
      <c r="L48" s="21"/>
    </row>
    <row r="49" customHeight="1" ht="14" customFormat="1" s="1">
      <c r="B49" s="21"/>
      <c r="I49" s="99"/>
      <c r="L49" s="21"/>
    </row>
    <row r="50" customHeight="1" ht="14" customFormat="1" s="2">
      <c r="B50" s="43"/>
      <c r="D50" s="44" t="s">
        <v>45</v>
      </c>
      <c r="E50" s="45"/>
      <c r="F50" s="45"/>
      <c r="G50" s="44" t="s">
        <v>46</v>
      </c>
      <c r="H50" s="45"/>
      <c r="I50" s="121"/>
      <c r="J50" s="45"/>
      <c r="K50" s="45"/>
      <c r="L50" s="43"/>
    </row>
    <row r="51" ht="11">
      <c r="B51" s="21"/>
      <c r="L51" s="21"/>
    </row>
    <row r="52" ht="11">
      <c r="B52" s="21"/>
      <c r="L52" s="21"/>
    </row>
    <row r="53" ht="11">
      <c r="B53" s="21"/>
      <c r="L53" s="21"/>
    </row>
    <row r="54" ht="11">
      <c r="B54" s="21"/>
      <c r="L54" s="21"/>
    </row>
    <row r="55" ht="11">
      <c r="B55" s="21"/>
      <c r="L55" s="21"/>
    </row>
    <row r="56" ht="11">
      <c r="B56" s="21"/>
      <c r="L56" s="21"/>
    </row>
    <row r="57" ht="11">
      <c r="B57" s="21"/>
      <c r="L57" s="21"/>
    </row>
    <row r="58" ht="11">
      <c r="B58" s="21"/>
      <c r="L58" s="21"/>
    </row>
    <row r="59" ht="11">
      <c r="B59" s="21"/>
      <c r="L59" s="21"/>
    </row>
    <row r="60" ht="11">
      <c r="B60" s="21"/>
      <c r="L60" s="21"/>
    </row>
    <row r="61" ht="12" customFormat="1" s="2">
      <c r="A61" s="33"/>
      <c r="B61" s="34"/>
      <c r="C61" s="33"/>
      <c r="D61" s="46" t="s">
        <v>47</v>
      </c>
      <c r="E61" s="36"/>
      <c r="F61" s="122" t="s">
        <v>48</v>
      </c>
      <c r="G61" s="46" t="s">
        <v>47</v>
      </c>
      <c r="H61" s="36"/>
      <c r="I61" s="123"/>
      <c r="J61" s="12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ht="11">
      <c r="B62" s="21"/>
      <c r="L62" s="21"/>
    </row>
    <row r="63" ht="11">
      <c r="B63" s="21"/>
      <c r="L63" s="21"/>
    </row>
    <row r="64" ht="11">
      <c r="B64" s="21"/>
      <c r="L64" s="21"/>
    </row>
    <row r="65" ht="12" customFormat="1" s="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ht="11">
      <c r="B66" s="21"/>
      <c r="L66" s="21"/>
    </row>
    <row r="67" ht="11">
      <c r="B67" s="21"/>
      <c r="L67" s="21"/>
    </row>
    <row r="68" ht="11">
      <c r="B68" s="21"/>
      <c r="L68" s="21"/>
    </row>
    <row r="69" ht="11">
      <c r="B69" s="21"/>
      <c r="L69" s="21"/>
    </row>
    <row r="70" ht="11">
      <c r="B70" s="21"/>
      <c r="L70" s="21"/>
    </row>
    <row r="71" ht="11">
      <c r="B71" s="21"/>
      <c r="L71" s="21"/>
    </row>
    <row r="72" ht="11">
      <c r="B72" s="21"/>
      <c r="L72" s="21"/>
    </row>
    <row r="73" ht="11">
      <c r="B73" s="21"/>
      <c r="L73" s="21"/>
    </row>
    <row r="74" ht="11">
      <c r="B74" s="21"/>
      <c r="L74" s="21"/>
    </row>
    <row r="75" ht="11">
      <c r="B75" s="21"/>
      <c r="L75" s="21"/>
    </row>
    <row r="76" ht="12" customFormat="1" s="2">
      <c r="A76" s="33"/>
      <c r="B76" s="34"/>
      <c r="C76" s="33"/>
      <c r="D76" s="46" t="s">
        <v>47</v>
      </c>
      <c r="E76" s="36"/>
      <c r="F76" s="122" t="s">
        <v>48</v>
      </c>
      <c r="G76" s="46" t="s">
        <v>47</v>
      </c>
      <c r="H76" s="36"/>
      <c r="I76" s="123"/>
      <c r="J76" s="12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customHeight="1" ht="14" customFormat="1" s="2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customHeight="1" ht="6" customFormat="1" s="2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customHeight="1" ht="24" customFormat="1" s="2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customHeight="1" ht="6" customFormat="1" s="2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customHeight="1" ht="12" customFormat="1" s="2">
      <c r="A84" s="33"/>
      <c r="B84" s="34"/>
      <c r="C84" s="28" t="s">
        <v>14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customHeight="1" ht="23" customFormat="1" s="2">
      <c r="A85" s="33"/>
      <c r="B85" s="34"/>
      <c r="C85" s="33"/>
      <c r="D85" s="33"/>
      <c r="E85" s="282" t="str">
        <f>E7</f>
        <v>Výmena vnútorných rozvodov ZTI (voda, kanál) - II. sekcia a stavebné úpravy soc. zariadení – IV. sekcia 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customHeight="1" ht="12" customFormat="1" s="1">
      <c r="B86" s="21"/>
      <c r="C86" s="28" t="s">
        <v>146</v>
      </c>
      <c r="I86" s="99"/>
      <c r="L86" s="21"/>
    </row>
    <row r="87" customHeight="1" ht="16" customFormat="1" s="1">
      <c r="B87" s="21"/>
      <c r="E87" s="282" t="s">
        <v>1521</v>
      </c>
      <c r="F87" s="266"/>
      <c r="G87" s="266"/>
      <c r="H87" s="266"/>
      <c r="I87" s="99"/>
      <c r="L87" s="21"/>
    </row>
    <row r="88" customHeight="1" ht="12" customFormat="1" s="1">
      <c r="B88" s="21"/>
      <c r="C88" s="28" t="s">
        <v>148</v>
      </c>
      <c r="I88" s="99"/>
      <c r="L88" s="21"/>
    </row>
    <row r="89" customHeight="1" ht="16" customFormat="1" s="2">
      <c r="A89" s="33"/>
      <c r="B89" s="34"/>
      <c r="C89" s="33"/>
      <c r="D89" s="33"/>
      <c r="E89" s="284" t="s">
        <v>1907</v>
      </c>
      <c r="F89" s="285"/>
      <c r="G89" s="285"/>
      <c r="H89" s="285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customHeight="1" ht="12" customFormat="1" s="2">
      <c r="A90" s="33"/>
      <c r="B90" s="34"/>
      <c r="C90" s="28" t="s">
        <v>150</v>
      </c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customHeight="1" ht="16" customFormat="1" s="2">
      <c r="A91" s="33"/>
      <c r="B91" s="34"/>
      <c r="C91" s="33"/>
      <c r="D91" s="33"/>
      <c r="E91" s="238" t="str">
        <f>E13</f>
        <v>E.2.2.A - Vodovod</v>
      </c>
      <c r="F91" s="285"/>
      <c r="G91" s="285"/>
      <c r="H91" s="285"/>
      <c r="I91" s="10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customHeight="1" ht="6" customFormat="1" s="2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customHeight="1" ht="12" customFormat="1" s="2">
      <c r="A93" s="33"/>
      <c r="B93" s="34"/>
      <c r="C93" s="28" t="s">
        <v>17</v>
      </c>
      <c r="D93" s="33"/>
      <c r="E93" s="33"/>
      <c r="F93" s="26">
        <f>F16</f>
      </c>
      <c r="G93" s="33"/>
      <c r="H93" s="33"/>
      <c r="I93" s="104" t="s">
        <v>19</v>
      </c>
      <c r="J93" s="56">
        <f>IF(J16="","",J16)</f>
        <v>43950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customHeight="1" ht="6" customFormat="1" s="2">
      <c r="A94" s="33"/>
      <c r="B94" s="34"/>
      <c r="C94" s="33"/>
      <c r="D94" s="33"/>
      <c r="E94" s="33"/>
      <c r="F94" s="33"/>
      <c r="G94" s="33"/>
      <c r="H94" s="33"/>
      <c r="I94" s="103"/>
      <c r="J94" s="33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customHeight="1" ht="25" customFormat="1" s="2">
      <c r="A95" s="33"/>
      <c r="B95" s="34"/>
      <c r="C95" s="28" t="s">
        <v>20</v>
      </c>
      <c r="D95" s="33"/>
      <c r="E95" s="33"/>
      <c r="F95" s="26" t="str">
        <f>E19</f>
        <v>UNIVERZITA PAVLA JOZEFA ŠAFÁRIKA V KOŠICIACH</v>
      </c>
      <c r="G95" s="33"/>
      <c r="H95" s="33"/>
      <c r="I95" s="104" t="s">
        <v>26</v>
      </c>
      <c r="J95" s="31" t="str">
        <f>E25</f>
        <v>d.g.A. design graphic architecture</v>
      </c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customFormat="1" s="2">
      <c r="A96" s="33"/>
      <c r="B96" s="34"/>
      <c r="C96" s="28" t="s">
        <v>24</v>
      </c>
      <c r="D96" s="33"/>
      <c r="E96" s="33"/>
      <c r="F96" s="26" t="str">
        <f>IF(E22="","",E22)</f>
        <v>Vyplň údaj</v>
      </c>
      <c r="G96" s="33"/>
      <c r="H96" s="33"/>
      <c r="I96" s="104" t="s">
        <v>30</v>
      </c>
      <c r="J96" s="31">
        <f>E28</f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customHeight="1" ht="9" customFormat="1" s="2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customHeight="1" ht="29" customFormat="1" s="2">
      <c r="A98" s="33"/>
      <c r="B98" s="34"/>
      <c r="C98" s="128" t="s">
        <v>153</v>
      </c>
      <c r="D98" s="114"/>
      <c r="E98" s="114"/>
      <c r="F98" s="114"/>
      <c r="G98" s="114"/>
      <c r="H98" s="114"/>
      <c r="I98" s="129"/>
      <c r="J98" s="130" t="s">
        <v>154</v>
      </c>
      <c r="K98" s="114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customHeight="1" ht="9" customFormat="1" s="2">
      <c r="A99" s="33"/>
      <c r="B99" s="34"/>
      <c r="C99" s="33"/>
      <c r="D99" s="33"/>
      <c r="E99" s="33"/>
      <c r="F99" s="33"/>
      <c r="G99" s="33"/>
      <c r="H99" s="33"/>
      <c r="I99" s="10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customHeight="1" ht="22" customFormat="1" s="2">
      <c r="A100" s="33"/>
      <c r="B100" s="34"/>
      <c r="C100" s="131" t="s">
        <v>155</v>
      </c>
      <c r="D100" s="33"/>
      <c r="E100" s="33"/>
      <c r="F100" s="33"/>
      <c r="G100" s="33"/>
      <c r="H100" s="33"/>
      <c r="I100" s="103"/>
      <c r="J100" s="72">
        <f>J128</f>
        <v>0</v>
      </c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156</v>
      </c>
    </row>
    <row r="101" customHeight="1" ht="24" customFormat="1" s="9">
      <c r="B101" s="132"/>
      <c r="D101" s="133" t="s">
        <v>159</v>
      </c>
      <c r="E101" s="134"/>
      <c r="F101" s="134"/>
      <c r="G101" s="134"/>
      <c r="H101" s="134"/>
      <c r="I101" s="135"/>
      <c r="J101" s="136">
        <f>J129</f>
        <v>0</v>
      </c>
      <c r="L101" s="132"/>
    </row>
    <row r="102" customHeight="1" ht="19" customFormat="1" s="10">
      <c r="B102" s="137"/>
      <c r="D102" s="138" t="s">
        <v>643</v>
      </c>
      <c r="E102" s="139"/>
      <c r="F102" s="139"/>
      <c r="G102" s="139"/>
      <c r="H102" s="139"/>
      <c r="I102" s="140"/>
      <c r="J102" s="141">
        <f>J130</f>
        <v>0</v>
      </c>
      <c r="L102" s="137"/>
    </row>
    <row r="103" customHeight="1" ht="19" customFormat="1" s="10">
      <c r="B103" s="137"/>
      <c r="D103" s="138" t="s">
        <v>161</v>
      </c>
      <c r="E103" s="139"/>
      <c r="F103" s="139"/>
      <c r="G103" s="139"/>
      <c r="H103" s="139"/>
      <c r="I103" s="140"/>
      <c r="J103" s="141">
        <f>J139</f>
        <v>0</v>
      </c>
      <c r="L103" s="137"/>
    </row>
    <row r="104" customHeight="1" ht="19" customFormat="1" s="10">
      <c r="B104" s="137"/>
      <c r="D104" s="138" t="s">
        <v>645</v>
      </c>
      <c r="E104" s="139"/>
      <c r="F104" s="139"/>
      <c r="G104" s="139"/>
      <c r="H104" s="139"/>
      <c r="I104" s="140"/>
      <c r="J104" s="141">
        <f>J167</f>
        <v>0</v>
      </c>
      <c r="L104" s="137"/>
    </row>
    <row r="105" customHeight="1" ht="21" customFormat="1" s="2">
      <c r="A105" s="33"/>
      <c r="B105" s="34"/>
      <c r="C105" s="33"/>
      <c r="D105" s="33"/>
      <c r="E105" s="33"/>
      <c r="F105" s="33"/>
      <c r="G105" s="33"/>
      <c r="H105" s="33"/>
      <c r="I105" s="10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customHeight="1" ht="6" customFormat="1" s="2">
      <c r="A106" s="33"/>
      <c r="B106" s="48"/>
      <c r="C106" s="49"/>
      <c r="D106" s="49"/>
      <c r="E106" s="49"/>
      <c r="F106" s="49"/>
      <c r="G106" s="49"/>
      <c r="H106" s="49"/>
      <c r="I106" s="126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customHeight="1" ht="6" customFormat="1" s="2">
      <c r="A110" s="33"/>
      <c r="B110" s="50"/>
      <c r="C110" s="51"/>
      <c r="D110" s="51"/>
      <c r="E110" s="51"/>
      <c r="F110" s="51"/>
      <c r="G110" s="51"/>
      <c r="H110" s="51"/>
      <c r="I110" s="127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customHeight="1" ht="24" customFormat="1" s="2">
      <c r="A111" s="33"/>
      <c r="B111" s="34"/>
      <c r="C111" s="22" t="s">
        <v>168</v>
      </c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customHeight="1" ht="6" customFormat="1" s="2">
      <c r="A112" s="33"/>
      <c r="B112" s="34"/>
      <c r="C112" s="33"/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customHeight="1" ht="12" customFormat="1" s="2">
      <c r="A113" s="33"/>
      <c r="B113" s="34"/>
      <c r="C113" s="28" t="s">
        <v>14</v>
      </c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customHeight="1" ht="23" customFormat="1" s="2">
      <c r="A114" s="33"/>
      <c r="B114" s="34"/>
      <c r="C114" s="33"/>
      <c r="D114" s="33"/>
      <c r="E114" s="282" t="str">
        <f>E7</f>
        <v>Výmena vnútorných rozvodov ZTI (voda, kanál) - II. sekcia a stavebné úpravy soc. zariadení – IV. sekcia </v>
      </c>
      <c r="F114" s="283"/>
      <c r="G114" s="283"/>
      <c r="H114" s="28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customHeight="1" ht="12" customFormat="1" s="1">
      <c r="B115" s="21"/>
      <c r="C115" s="28" t="s">
        <v>146</v>
      </c>
      <c r="I115" s="99"/>
      <c r="L115" s="21"/>
    </row>
    <row r="116" customHeight="1" ht="16" customFormat="1" s="1">
      <c r="B116" s="21"/>
      <c r="E116" s="282" t="s">
        <v>1521</v>
      </c>
      <c r="F116" s="266"/>
      <c r="G116" s="266"/>
      <c r="H116" s="266"/>
      <c r="I116" s="99"/>
      <c r="L116" s="21"/>
    </row>
    <row r="117" customHeight="1" ht="12" customFormat="1" s="1">
      <c r="B117" s="21"/>
      <c r="C117" s="28" t="s">
        <v>148</v>
      </c>
      <c r="I117" s="99"/>
      <c r="L117" s="21"/>
    </row>
    <row r="118" customHeight="1" ht="16" customFormat="1" s="2">
      <c r="A118" s="33"/>
      <c r="B118" s="34"/>
      <c r="C118" s="33"/>
      <c r="D118" s="33"/>
      <c r="E118" s="284" t="s">
        <v>1907</v>
      </c>
      <c r="F118" s="285"/>
      <c r="G118" s="285"/>
      <c r="H118" s="285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customHeight="1" ht="12" customFormat="1" s="2">
      <c r="A119" s="33"/>
      <c r="B119" s="34"/>
      <c r="C119" s="28" t="s">
        <v>150</v>
      </c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customHeight="1" ht="16" customFormat="1" s="2">
      <c r="A120" s="33"/>
      <c r="B120" s="34"/>
      <c r="C120" s="33"/>
      <c r="D120" s="33"/>
      <c r="E120" s="238" t="str">
        <f>E13</f>
        <v>E.2.2.A - Vodovod</v>
      </c>
      <c r="F120" s="285"/>
      <c r="G120" s="285"/>
      <c r="H120" s="285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customHeight="1" ht="6" customFormat="1" s="2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customHeight="1" ht="12" customFormat="1" s="2">
      <c r="A122" s="33"/>
      <c r="B122" s="34"/>
      <c r="C122" s="28" t="s">
        <v>17</v>
      </c>
      <c r="D122" s="33"/>
      <c r="E122" s="33"/>
      <c r="F122" s="26">
        <f>F16</f>
      </c>
      <c r="G122" s="33"/>
      <c r="H122" s="33"/>
      <c r="I122" s="104" t="s">
        <v>19</v>
      </c>
      <c r="J122" s="56">
        <f>IF(J16="","",J16)</f>
        <v>43950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customHeight="1" ht="6" customFormat="1" s="2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customHeight="1" ht="25" customFormat="1" s="2">
      <c r="A124" s="33"/>
      <c r="B124" s="34"/>
      <c r="C124" s="28" t="s">
        <v>20</v>
      </c>
      <c r="D124" s="33"/>
      <c r="E124" s="33"/>
      <c r="F124" s="26" t="str">
        <f>E19</f>
        <v>UNIVERZITA PAVLA JOZEFA ŠAFÁRIKA V KOŠICIACH</v>
      </c>
      <c r="G124" s="33"/>
      <c r="H124" s="33"/>
      <c r="I124" s="104" t="s">
        <v>26</v>
      </c>
      <c r="J124" s="31" t="str">
        <f>E25</f>
        <v>d.g.A. design graphic architecture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customFormat="1" s="2">
      <c r="A125" s="33"/>
      <c r="B125" s="34"/>
      <c r="C125" s="28" t="s">
        <v>24</v>
      </c>
      <c r="D125" s="33"/>
      <c r="E125" s="33"/>
      <c r="F125" s="26" t="str">
        <f>IF(E22="","",E22)</f>
        <v>Vyplň údaj</v>
      </c>
      <c r="G125" s="33"/>
      <c r="H125" s="33"/>
      <c r="I125" s="104" t="s">
        <v>30</v>
      </c>
      <c r="J125" s="31">
        <f>E28</f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customHeight="1" ht="9" customFormat="1" s="2">
      <c r="A126" s="33"/>
      <c r="B126" s="34"/>
      <c r="C126" s="33"/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customHeight="1" ht="29" customFormat="1" s="11">
      <c r="A127" s="142"/>
      <c r="B127" s="143"/>
      <c r="C127" s="144" t="s">
        <v>169</v>
      </c>
      <c r="D127" s="145" t="s">
        <v>57</v>
      </c>
      <c r="E127" s="145" t="s">
        <v>53</v>
      </c>
      <c r="F127" s="145" t="s">
        <v>54</v>
      </c>
      <c r="G127" s="145" t="s">
        <v>170</v>
      </c>
      <c r="H127" s="145" t="s">
        <v>171</v>
      </c>
      <c r="I127" s="146" t="s">
        <v>172</v>
      </c>
      <c r="J127" s="147" t="s">
        <v>154</v>
      </c>
      <c r="K127" s="148" t="s">
        <v>173</v>
      </c>
      <c r="L127" s="149"/>
      <c r="M127" s="63" t="s">
        <v>1</v>
      </c>
      <c r="N127" s="64" t="s">
        <v>36</v>
      </c>
      <c r="O127" s="64" t="s">
        <v>174</v>
      </c>
      <c r="P127" s="64" t="s">
        <v>175</v>
      </c>
      <c r="Q127" s="64" t="s">
        <v>176</v>
      </c>
      <c r="R127" s="64" t="s">
        <v>177</v>
      </c>
      <c r="S127" s="64" t="s">
        <v>178</v>
      </c>
      <c r="T127" s="65" t="s">
        <v>179</v>
      </c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customHeight="1" ht="22" customFormat="1" s="2">
      <c r="A128" s="33"/>
      <c r="B128" s="34"/>
      <c r="C128" s="70" t="s">
        <v>155</v>
      </c>
      <c r="D128" s="33"/>
      <c r="E128" s="33"/>
      <c r="F128" s="33"/>
      <c r="G128" s="33"/>
      <c r="H128" s="33"/>
      <c r="I128" s="103"/>
      <c r="J128" s="150">
        <f>BK128</f>
        <v>0</v>
      </c>
      <c r="K128" s="33"/>
      <c r="L128" s="34"/>
      <c r="M128" s="66"/>
      <c r="N128" s="57"/>
      <c r="O128" s="67"/>
      <c r="P128" s="151">
        <f>P129</f>
        <v>0</v>
      </c>
      <c r="Q128" s="67"/>
      <c r="R128" s="151">
        <f>R129</f>
        <v>0</v>
      </c>
      <c r="S128" s="67"/>
      <c r="T128" s="152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71</v>
      </c>
      <c r="AU128" s="18" t="s">
        <v>156</v>
      </c>
      <c r="BK128" s="153">
        <f>BK129</f>
        <v>0</v>
      </c>
    </row>
    <row r="129" customHeight="1" ht="25" customFormat="1" s="12">
      <c r="B129" s="154"/>
      <c r="D129" s="155" t="s">
        <v>71</v>
      </c>
      <c r="E129" s="156" t="s">
        <v>479</v>
      </c>
      <c r="F129" s="156" t="s">
        <v>480</v>
      </c>
      <c r="I129" s="157"/>
      <c r="J129" s="158">
        <f>BK129</f>
        <v>0</v>
      </c>
      <c r="L129" s="154"/>
      <c r="M129" s="159"/>
      <c r="N129" s="160"/>
      <c r="O129" s="160"/>
      <c r="P129" s="161">
        <f>P130+P139+P167</f>
        <v>0</v>
      </c>
      <c r="Q129" s="160"/>
      <c r="R129" s="161">
        <f>R130+R139+R167</f>
        <v>0</v>
      </c>
      <c r="S129" s="160"/>
      <c r="T129" s="162">
        <f>T130+T139+T167</f>
        <v>0</v>
      </c>
      <c r="AR129" s="155" t="s">
        <v>84</v>
      </c>
      <c r="AT129" s="163" t="s">
        <v>71</v>
      </c>
      <c r="AU129" s="163" t="s">
        <v>72</v>
      </c>
      <c r="AY129" s="155" t="s">
        <v>182</v>
      </c>
      <c r="BK129" s="164">
        <f>BK130+BK139+BK167</f>
        <v>0</v>
      </c>
    </row>
    <row r="130" customHeight="1" ht="22" customFormat="1" s="12">
      <c r="B130" s="154"/>
      <c r="D130" s="155" t="s">
        <v>71</v>
      </c>
      <c r="E130" s="165" t="s">
        <v>847</v>
      </c>
      <c r="F130" s="165" t="s">
        <v>848</v>
      </c>
      <c r="I130" s="157"/>
      <c r="J130" s="166">
        <f>BK130</f>
        <v>0</v>
      </c>
      <c r="L130" s="154"/>
      <c r="M130" s="159"/>
      <c r="N130" s="160"/>
      <c r="O130" s="160"/>
      <c r="P130" s="161">
        <f>SUM(P131:P138)</f>
        <v>0</v>
      </c>
      <c r="Q130" s="160"/>
      <c r="R130" s="161">
        <f>SUM(R131:R138)</f>
        <v>0</v>
      </c>
      <c r="S130" s="160"/>
      <c r="T130" s="162">
        <f>SUM(T131:T138)</f>
        <v>0</v>
      </c>
      <c r="AR130" s="155" t="s">
        <v>84</v>
      </c>
      <c r="AT130" s="163" t="s">
        <v>71</v>
      </c>
      <c r="AU130" s="163" t="s">
        <v>79</v>
      </c>
      <c r="AY130" s="155" t="s">
        <v>182</v>
      </c>
      <c r="BK130" s="164">
        <f>SUM(BK131:BK138)</f>
        <v>0</v>
      </c>
    </row>
    <row r="131" customHeight="1" ht="21" customFormat="1" s="2">
      <c r="A131" s="33"/>
      <c r="B131" s="167"/>
      <c r="C131" s="168" t="s">
        <v>79</v>
      </c>
      <c r="D131" s="168" t="s">
        <v>185</v>
      </c>
      <c r="E131" s="169" t="s">
        <v>1531</v>
      </c>
      <c r="F131" s="170" t="s">
        <v>1532</v>
      </c>
      <c r="G131" s="171" t="s">
        <v>609</v>
      </c>
      <c r="H131" s="172">
        <v>293</v>
      </c>
      <c r="I131" s="173"/>
      <c r="J131" s="172">
        <f>ROUND(I131*H131,3)</f>
        <v>0</v>
      </c>
      <c r="K131" s="174"/>
      <c r="L131" s="34"/>
      <c r="M131" s="175" t="s">
        <v>1</v>
      </c>
      <c r="N131" s="176" t="s">
        <v>38</v>
      </c>
      <c r="O131" s="59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9" t="s">
        <v>468</v>
      </c>
      <c r="AT131" s="179" t="s">
        <v>185</v>
      </c>
      <c r="AU131" s="179" t="s">
        <v>84</v>
      </c>
      <c r="AY131" s="18" t="s">
        <v>182</v>
      </c>
      <c r="BE131" s="180">
        <f>IF(N131="základná",J131,0)</f>
        <v>0</v>
      </c>
      <c r="BF131" s="180">
        <f>IF(N131="znížená",J131,0)</f>
        <v>0</v>
      </c>
      <c r="BG131" s="180">
        <f>IF(N131="zákl. prenesená",J131,0)</f>
        <v>0</v>
      </c>
      <c r="BH131" s="180">
        <f>IF(N131="zníž. prenesená",J131,0)</f>
        <v>0</v>
      </c>
      <c r="BI131" s="180">
        <f>IF(N131="nulová",J131,0)</f>
        <v>0</v>
      </c>
      <c r="BJ131" s="18" t="s">
        <v>84</v>
      </c>
      <c r="BK131" s="181">
        <f>ROUND(I131*H131,3)</f>
        <v>0</v>
      </c>
      <c r="BL131" s="18" t="s">
        <v>468</v>
      </c>
      <c r="BM131" s="179" t="s">
        <v>84</v>
      </c>
    </row>
    <row r="132" customHeight="1" ht="21" customFormat="1" s="2">
      <c r="A132" s="33"/>
      <c r="B132" s="167"/>
      <c r="C132" s="217" t="s">
        <v>84</v>
      </c>
      <c r="D132" s="217" t="s">
        <v>602</v>
      </c>
      <c r="E132" s="218" t="s">
        <v>1533</v>
      </c>
      <c r="F132" s="219" t="s">
        <v>1534</v>
      </c>
      <c r="G132" s="220" t="s">
        <v>609</v>
      </c>
      <c r="H132" s="221">
        <v>183.6</v>
      </c>
      <c r="I132" s="222"/>
      <c r="J132" s="221">
        <f>ROUND(I132*H132,3)</f>
        <v>0</v>
      </c>
      <c r="K132" s="223"/>
      <c r="L132" s="224"/>
      <c r="M132" s="225" t="s">
        <v>1</v>
      </c>
      <c r="N132" s="22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620</v>
      </c>
      <c r="AT132" s="179" t="s">
        <v>602</v>
      </c>
      <c r="AU132" s="179" t="s">
        <v>84</v>
      </c>
      <c r="AY132" s="18" t="s">
        <v>182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8" t="s">
        <v>84</v>
      </c>
      <c r="BK132" s="181">
        <f>ROUND(I132*H132,3)</f>
        <v>0</v>
      </c>
      <c r="BL132" s="18" t="s">
        <v>468</v>
      </c>
      <c r="BM132" s="179" t="s">
        <v>189</v>
      </c>
    </row>
    <row r="133" customHeight="1" ht="21" customFormat="1" s="2">
      <c r="A133" s="33"/>
      <c r="B133" s="167"/>
      <c r="C133" s="217" t="s">
        <v>89</v>
      </c>
      <c r="D133" s="217" t="s">
        <v>602</v>
      </c>
      <c r="E133" s="218" t="s">
        <v>1535</v>
      </c>
      <c r="F133" s="219" t="s">
        <v>1536</v>
      </c>
      <c r="G133" s="220" t="s">
        <v>609</v>
      </c>
      <c r="H133" s="221">
        <v>25.5</v>
      </c>
      <c r="I133" s="222"/>
      <c r="J133" s="221">
        <f>ROUND(I133*H133,3)</f>
        <v>0</v>
      </c>
      <c r="K133" s="223"/>
      <c r="L133" s="224"/>
      <c r="M133" s="225" t="s">
        <v>1</v>
      </c>
      <c r="N133" s="22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620</v>
      </c>
      <c r="AT133" s="179" t="s">
        <v>602</v>
      </c>
      <c r="AU133" s="179" t="s">
        <v>84</v>
      </c>
      <c r="AY133" s="18" t="s">
        <v>182</v>
      </c>
      <c r="BE133" s="180">
        <f>IF(N133="základná",J133,0)</f>
        <v>0</v>
      </c>
      <c r="BF133" s="180">
        <f>IF(N133="znížená",J133,0)</f>
        <v>0</v>
      </c>
      <c r="BG133" s="180">
        <f>IF(N133="zákl. prenesená",J133,0)</f>
        <v>0</v>
      </c>
      <c r="BH133" s="180">
        <f>IF(N133="zníž. prenesená",J133,0)</f>
        <v>0</v>
      </c>
      <c r="BI133" s="180">
        <f>IF(N133="nulová",J133,0)</f>
        <v>0</v>
      </c>
      <c r="BJ133" s="18" t="s">
        <v>84</v>
      </c>
      <c r="BK133" s="181">
        <f>ROUND(I133*H133,3)</f>
        <v>0</v>
      </c>
      <c r="BL133" s="18" t="s">
        <v>468</v>
      </c>
      <c r="BM133" s="179" t="s">
        <v>330</v>
      </c>
    </row>
    <row r="134" customHeight="1" ht="21" customFormat="1" s="2">
      <c r="A134" s="33"/>
      <c r="B134" s="167"/>
      <c r="C134" s="217" t="s">
        <v>189</v>
      </c>
      <c r="D134" s="217" t="s">
        <v>602</v>
      </c>
      <c r="E134" s="218" t="s">
        <v>1537</v>
      </c>
      <c r="F134" s="219" t="s">
        <v>1538</v>
      </c>
      <c r="G134" s="220" t="s">
        <v>609</v>
      </c>
      <c r="H134" s="221">
        <v>89.76</v>
      </c>
      <c r="I134" s="222"/>
      <c r="J134" s="221">
        <f>ROUND(I134*H134,3)</f>
        <v>0</v>
      </c>
      <c r="K134" s="223"/>
      <c r="L134" s="224"/>
      <c r="M134" s="225" t="s">
        <v>1</v>
      </c>
      <c r="N134" s="22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620</v>
      </c>
      <c r="AT134" s="179" t="s">
        <v>602</v>
      </c>
      <c r="AU134" s="179" t="s">
        <v>84</v>
      </c>
      <c r="AY134" s="18" t="s">
        <v>182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8" t="s">
        <v>84</v>
      </c>
      <c r="BK134" s="181">
        <f>ROUND(I134*H134,3)</f>
        <v>0</v>
      </c>
      <c r="BL134" s="18" t="s">
        <v>468</v>
      </c>
      <c r="BM134" s="179" t="s">
        <v>366</v>
      </c>
    </row>
    <row r="135" customHeight="1" ht="21" customFormat="1" s="2">
      <c r="A135" s="33"/>
      <c r="B135" s="167"/>
      <c r="C135" s="168" t="s">
        <v>249</v>
      </c>
      <c r="D135" s="168" t="s">
        <v>185</v>
      </c>
      <c r="E135" s="169" t="s">
        <v>1909</v>
      </c>
      <c r="F135" s="170" t="s">
        <v>1910</v>
      </c>
      <c r="G135" s="171" t="s">
        <v>609</v>
      </c>
      <c r="H135" s="172">
        <v>95</v>
      </c>
      <c r="I135" s="173"/>
      <c r="J135" s="172">
        <f>ROUND(I135*H135,3)</f>
        <v>0</v>
      </c>
      <c r="K135" s="174"/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468</v>
      </c>
      <c r="AT135" s="179" t="s">
        <v>185</v>
      </c>
      <c r="AU135" s="179" t="s">
        <v>84</v>
      </c>
      <c r="AY135" s="18" t="s">
        <v>182</v>
      </c>
      <c r="BE135" s="180">
        <f>IF(N135="základná",J135,0)</f>
        <v>0</v>
      </c>
      <c r="BF135" s="180">
        <f>IF(N135="znížená",J135,0)</f>
        <v>0</v>
      </c>
      <c r="BG135" s="180">
        <f>IF(N135="zákl. prenesená",J135,0)</f>
        <v>0</v>
      </c>
      <c r="BH135" s="180">
        <f>IF(N135="zníž. prenesená",J135,0)</f>
        <v>0</v>
      </c>
      <c r="BI135" s="180">
        <f>IF(N135="nulová",J135,0)</f>
        <v>0</v>
      </c>
      <c r="BJ135" s="18" t="s">
        <v>84</v>
      </c>
      <c r="BK135" s="181">
        <f>ROUND(I135*H135,3)</f>
        <v>0</v>
      </c>
      <c r="BL135" s="18" t="s">
        <v>468</v>
      </c>
      <c r="BM135" s="179" t="s">
        <v>440</v>
      </c>
    </row>
    <row r="136" customHeight="1" ht="21" customFormat="1" s="2">
      <c r="A136" s="33"/>
      <c r="B136" s="167"/>
      <c r="C136" s="217" t="s">
        <v>330</v>
      </c>
      <c r="D136" s="217" t="s">
        <v>602</v>
      </c>
      <c r="E136" s="218" t="s">
        <v>1911</v>
      </c>
      <c r="F136" s="219" t="s">
        <v>1912</v>
      </c>
      <c r="G136" s="220" t="s">
        <v>609</v>
      </c>
      <c r="H136" s="221">
        <v>9.18</v>
      </c>
      <c r="I136" s="222"/>
      <c r="J136" s="221">
        <f>ROUND(I136*H136,3)</f>
        <v>0</v>
      </c>
      <c r="K136" s="223"/>
      <c r="L136" s="224"/>
      <c r="M136" s="225" t="s">
        <v>1</v>
      </c>
      <c r="N136" s="22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620</v>
      </c>
      <c r="AT136" s="179" t="s">
        <v>602</v>
      </c>
      <c r="AU136" s="179" t="s">
        <v>84</v>
      </c>
      <c r="AY136" s="18" t="s">
        <v>182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8" t="s">
        <v>84</v>
      </c>
      <c r="BK136" s="181">
        <f>ROUND(I136*H136,3)</f>
        <v>0</v>
      </c>
      <c r="BL136" s="18" t="s">
        <v>468</v>
      </c>
      <c r="BM136" s="179" t="s">
        <v>449</v>
      </c>
    </row>
    <row r="137" customHeight="1" ht="21" customFormat="1" s="2">
      <c r="A137" s="33"/>
      <c r="B137" s="167"/>
      <c r="C137" s="217" t="s">
        <v>360</v>
      </c>
      <c r="D137" s="217" t="s">
        <v>602</v>
      </c>
      <c r="E137" s="218" t="s">
        <v>1913</v>
      </c>
      <c r="F137" s="219" t="s">
        <v>1914</v>
      </c>
      <c r="G137" s="220" t="s">
        <v>609</v>
      </c>
      <c r="H137" s="221">
        <v>87.72</v>
      </c>
      <c r="I137" s="222"/>
      <c r="J137" s="221">
        <f>ROUND(I137*H137,3)</f>
        <v>0</v>
      </c>
      <c r="K137" s="223"/>
      <c r="L137" s="224"/>
      <c r="M137" s="225" t="s">
        <v>1</v>
      </c>
      <c r="N137" s="226" t="s">
        <v>38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9" t="s">
        <v>620</v>
      </c>
      <c r="AT137" s="179" t="s">
        <v>602</v>
      </c>
      <c r="AU137" s="179" t="s">
        <v>84</v>
      </c>
      <c r="AY137" s="18" t="s">
        <v>182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8" t="s">
        <v>84</v>
      </c>
      <c r="BK137" s="181">
        <f>ROUND(I137*H137,3)</f>
        <v>0</v>
      </c>
      <c r="BL137" s="18" t="s">
        <v>468</v>
      </c>
      <c r="BM137" s="179" t="s">
        <v>458</v>
      </c>
    </row>
    <row r="138" customHeight="1" ht="21" customFormat="1" s="2">
      <c r="A138" s="33"/>
      <c r="B138" s="167"/>
      <c r="C138" s="168" t="s">
        <v>366</v>
      </c>
      <c r="D138" s="168" t="s">
        <v>185</v>
      </c>
      <c r="E138" s="169" t="s">
        <v>1551</v>
      </c>
      <c r="F138" s="170" t="s">
        <v>1552</v>
      </c>
      <c r="G138" s="171" t="s">
        <v>895</v>
      </c>
      <c r="H138" s="173"/>
      <c r="I138" s="173"/>
      <c r="J138" s="172">
        <f>ROUND(I138*H138,3)</f>
        <v>0</v>
      </c>
      <c r="K138" s="174"/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468</v>
      </c>
      <c r="AT138" s="179" t="s">
        <v>185</v>
      </c>
      <c r="AU138" s="179" t="s">
        <v>84</v>
      </c>
      <c r="AY138" s="18" t="s">
        <v>182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8" t="s">
        <v>84</v>
      </c>
      <c r="BK138" s="181">
        <f>ROUND(I138*H138,3)</f>
        <v>0</v>
      </c>
      <c r="BL138" s="18" t="s">
        <v>468</v>
      </c>
      <c r="BM138" s="179" t="s">
        <v>468</v>
      </c>
    </row>
    <row r="139" customHeight="1" ht="22" customFormat="1" s="12">
      <c r="B139" s="154"/>
      <c r="D139" s="155" t="s">
        <v>71</v>
      </c>
      <c r="E139" s="165" t="s">
        <v>491</v>
      </c>
      <c r="F139" s="165" t="s">
        <v>492</v>
      </c>
      <c r="I139" s="157"/>
      <c r="J139" s="166">
        <f>BK139</f>
        <v>0</v>
      </c>
      <c r="L139" s="154"/>
      <c r="M139" s="159"/>
      <c r="N139" s="160"/>
      <c r="O139" s="160"/>
      <c r="P139" s="161">
        <f>SUM(P140:P166)</f>
        <v>0</v>
      </c>
      <c r="Q139" s="160"/>
      <c r="R139" s="161">
        <f>SUM(R140:R166)</f>
        <v>0</v>
      </c>
      <c r="S139" s="160"/>
      <c r="T139" s="162">
        <f>SUM(T140:T166)</f>
        <v>0</v>
      </c>
      <c r="AR139" s="155" t="s">
        <v>84</v>
      </c>
      <c r="AT139" s="163" t="s">
        <v>71</v>
      </c>
      <c r="AU139" s="163" t="s">
        <v>79</v>
      </c>
      <c r="AY139" s="155" t="s">
        <v>182</v>
      </c>
      <c r="BK139" s="164">
        <f>SUM(BK140:BK166)</f>
        <v>0</v>
      </c>
    </row>
    <row r="140" customHeight="1" ht="21" customFormat="1" s="2">
      <c r="A140" s="33"/>
      <c r="B140" s="167"/>
      <c r="C140" s="168" t="s">
        <v>183</v>
      </c>
      <c r="D140" s="168" t="s">
        <v>185</v>
      </c>
      <c r="E140" s="169" t="s">
        <v>1559</v>
      </c>
      <c r="F140" s="170" t="s">
        <v>1560</v>
      </c>
      <c r="G140" s="171" t="s">
        <v>609</v>
      </c>
      <c r="H140" s="172">
        <v>293</v>
      </c>
      <c r="I140" s="173"/>
      <c r="J140" s="172">
        <f>ROUND(I140*H140,3)</f>
        <v>0</v>
      </c>
      <c r="K140" s="174"/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468</v>
      </c>
      <c r="AT140" s="179" t="s">
        <v>185</v>
      </c>
      <c r="AU140" s="179" t="s">
        <v>84</v>
      </c>
      <c r="AY140" s="18" t="s">
        <v>182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8" t="s">
        <v>84</v>
      </c>
      <c r="BK140" s="181">
        <f>ROUND(I140*H140,3)</f>
        <v>0</v>
      </c>
      <c r="BL140" s="18" t="s">
        <v>468</v>
      </c>
      <c r="BM140" s="179" t="s">
        <v>475</v>
      </c>
    </row>
    <row r="141" customHeight="1" ht="21" customFormat="1" s="2">
      <c r="A141" s="33"/>
      <c r="B141" s="167"/>
      <c r="C141" s="168" t="s">
        <v>440</v>
      </c>
      <c r="D141" s="168" t="s">
        <v>185</v>
      </c>
      <c r="E141" s="169" t="s">
        <v>1561</v>
      </c>
      <c r="F141" s="170" t="s">
        <v>1562</v>
      </c>
      <c r="G141" s="171" t="s">
        <v>609</v>
      </c>
      <c r="H141" s="172">
        <v>95</v>
      </c>
      <c r="I141" s="173"/>
      <c r="J141" s="172">
        <f>ROUND(I141*H141,3)</f>
        <v>0</v>
      </c>
      <c r="K141" s="174"/>
      <c r="L141" s="34"/>
      <c r="M141" s="175" t="s">
        <v>1</v>
      </c>
      <c r="N141" s="17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468</v>
      </c>
      <c r="AT141" s="179" t="s">
        <v>185</v>
      </c>
      <c r="AU141" s="179" t="s">
        <v>84</v>
      </c>
      <c r="AY141" s="18" t="s">
        <v>182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8" t="s">
        <v>84</v>
      </c>
      <c r="BK141" s="181">
        <f>ROUND(I141*H141,3)</f>
        <v>0</v>
      </c>
      <c r="BL141" s="18" t="s">
        <v>468</v>
      </c>
      <c r="BM141" s="179" t="s">
        <v>7</v>
      </c>
    </row>
    <row r="142" customHeight="1" ht="21" customFormat="1" s="2">
      <c r="A142" s="33"/>
      <c r="B142" s="167"/>
      <c r="C142" s="168" t="s">
        <v>445</v>
      </c>
      <c r="D142" s="168" t="s">
        <v>185</v>
      </c>
      <c r="E142" s="169" t="s">
        <v>1571</v>
      </c>
      <c r="F142" s="170" t="s">
        <v>1572</v>
      </c>
      <c r="G142" s="171" t="s">
        <v>609</v>
      </c>
      <c r="H142" s="172">
        <v>180</v>
      </c>
      <c r="I142" s="173"/>
      <c r="J142" s="172">
        <f>ROUND(I142*H142,3)</f>
        <v>0</v>
      </c>
      <c r="K142" s="174"/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468</v>
      </c>
      <c r="AT142" s="179" t="s">
        <v>185</v>
      </c>
      <c r="AU142" s="179" t="s">
        <v>84</v>
      </c>
      <c r="AY142" s="18" t="s">
        <v>182</v>
      </c>
      <c r="BE142" s="180">
        <f>IF(N142="základná",J142,0)</f>
        <v>0</v>
      </c>
      <c r="BF142" s="180">
        <f>IF(N142="znížená",J142,0)</f>
        <v>0</v>
      </c>
      <c r="BG142" s="180">
        <f>IF(N142="zákl. prenesená",J142,0)</f>
        <v>0</v>
      </c>
      <c r="BH142" s="180">
        <f>IF(N142="zníž. prenesená",J142,0)</f>
        <v>0</v>
      </c>
      <c r="BI142" s="180">
        <f>IF(N142="nulová",J142,0)</f>
        <v>0</v>
      </c>
      <c r="BJ142" s="18" t="s">
        <v>84</v>
      </c>
      <c r="BK142" s="181">
        <f>ROUND(I142*H142,3)</f>
        <v>0</v>
      </c>
      <c r="BL142" s="18" t="s">
        <v>468</v>
      </c>
      <c r="BM142" s="179" t="s">
        <v>511</v>
      </c>
    </row>
    <row r="143" customHeight="1" ht="21" customFormat="1" s="2">
      <c r="A143" s="33"/>
      <c r="B143" s="167"/>
      <c r="C143" s="168" t="s">
        <v>449</v>
      </c>
      <c r="D143" s="168" t="s">
        <v>185</v>
      </c>
      <c r="E143" s="169" t="s">
        <v>1573</v>
      </c>
      <c r="F143" s="170" t="s">
        <v>1574</v>
      </c>
      <c r="G143" s="171" t="s">
        <v>609</v>
      </c>
      <c r="H143" s="172">
        <v>25</v>
      </c>
      <c r="I143" s="173"/>
      <c r="J143" s="172">
        <f>ROUND(I143*H143,3)</f>
        <v>0</v>
      </c>
      <c r="K143" s="174"/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468</v>
      </c>
      <c r="AT143" s="179" t="s">
        <v>185</v>
      </c>
      <c r="AU143" s="179" t="s">
        <v>84</v>
      </c>
      <c r="AY143" s="18" t="s">
        <v>182</v>
      </c>
      <c r="BE143" s="180">
        <f>IF(N143="základná",J143,0)</f>
        <v>0</v>
      </c>
      <c r="BF143" s="180">
        <f>IF(N143="znížená",J143,0)</f>
        <v>0</v>
      </c>
      <c r="BG143" s="180">
        <f>IF(N143="zákl. prenesená",J143,0)</f>
        <v>0</v>
      </c>
      <c r="BH143" s="180">
        <f>IF(N143="zníž. prenesená",J143,0)</f>
        <v>0</v>
      </c>
      <c r="BI143" s="180">
        <f>IF(N143="nulová",J143,0)</f>
        <v>0</v>
      </c>
      <c r="BJ143" s="18" t="s">
        <v>84</v>
      </c>
      <c r="BK143" s="181">
        <f>ROUND(I143*H143,3)</f>
        <v>0</v>
      </c>
      <c r="BL143" s="18" t="s">
        <v>468</v>
      </c>
      <c r="BM143" s="179" t="s">
        <v>532</v>
      </c>
    </row>
    <row r="144" customHeight="1" ht="21" customFormat="1" s="2">
      <c r="A144" s="33"/>
      <c r="B144" s="167"/>
      <c r="C144" s="168" t="s">
        <v>454</v>
      </c>
      <c r="D144" s="168" t="s">
        <v>185</v>
      </c>
      <c r="E144" s="169" t="s">
        <v>1575</v>
      </c>
      <c r="F144" s="170" t="s">
        <v>1576</v>
      </c>
      <c r="G144" s="171" t="s">
        <v>609</v>
      </c>
      <c r="H144" s="172">
        <v>88</v>
      </c>
      <c r="I144" s="173"/>
      <c r="J144" s="172">
        <f>ROUND(I144*H144,3)</f>
        <v>0</v>
      </c>
      <c r="K144" s="174"/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468</v>
      </c>
      <c r="AT144" s="179" t="s">
        <v>185</v>
      </c>
      <c r="AU144" s="179" t="s">
        <v>84</v>
      </c>
      <c r="AY144" s="18" t="s">
        <v>182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8" t="s">
        <v>84</v>
      </c>
      <c r="BK144" s="181">
        <f>ROUND(I144*H144,3)</f>
        <v>0</v>
      </c>
      <c r="BL144" s="18" t="s">
        <v>468</v>
      </c>
      <c r="BM144" s="179" t="s">
        <v>557</v>
      </c>
    </row>
    <row r="145" customHeight="1" ht="21" customFormat="1" s="2">
      <c r="A145" s="33"/>
      <c r="B145" s="167"/>
      <c r="C145" s="168" t="s">
        <v>458</v>
      </c>
      <c r="D145" s="168" t="s">
        <v>185</v>
      </c>
      <c r="E145" s="169" t="s">
        <v>1577</v>
      </c>
      <c r="F145" s="170" t="s">
        <v>1578</v>
      </c>
      <c r="G145" s="171" t="s">
        <v>609</v>
      </c>
      <c r="H145" s="172">
        <v>9</v>
      </c>
      <c r="I145" s="173"/>
      <c r="J145" s="172">
        <f>ROUND(I145*H145,3)</f>
        <v>0</v>
      </c>
      <c r="K145" s="174"/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468</v>
      </c>
      <c r="AT145" s="179" t="s">
        <v>185</v>
      </c>
      <c r="AU145" s="179" t="s">
        <v>84</v>
      </c>
      <c r="AY145" s="18" t="s">
        <v>182</v>
      </c>
      <c r="BE145" s="180">
        <f>IF(N145="základná",J145,0)</f>
        <v>0</v>
      </c>
      <c r="BF145" s="180">
        <f>IF(N145="znížená",J145,0)</f>
        <v>0</v>
      </c>
      <c r="BG145" s="180">
        <f>IF(N145="zákl. prenesená",J145,0)</f>
        <v>0</v>
      </c>
      <c r="BH145" s="180">
        <f>IF(N145="zníž. prenesená",J145,0)</f>
        <v>0</v>
      </c>
      <c r="BI145" s="180">
        <f>IF(N145="nulová",J145,0)</f>
        <v>0</v>
      </c>
      <c r="BJ145" s="18" t="s">
        <v>84</v>
      </c>
      <c r="BK145" s="181">
        <f>ROUND(I145*H145,3)</f>
        <v>0</v>
      </c>
      <c r="BL145" s="18" t="s">
        <v>468</v>
      </c>
      <c r="BM145" s="179" t="s">
        <v>606</v>
      </c>
    </row>
    <row r="146" customHeight="1" ht="21" customFormat="1" s="2">
      <c r="A146" s="33"/>
      <c r="B146" s="167"/>
      <c r="C146" s="168" t="s">
        <v>463</v>
      </c>
      <c r="D146" s="168" t="s">
        <v>185</v>
      </c>
      <c r="E146" s="169" t="s">
        <v>1579</v>
      </c>
      <c r="F146" s="170" t="s">
        <v>1580</v>
      </c>
      <c r="G146" s="171" t="s">
        <v>609</v>
      </c>
      <c r="H146" s="172">
        <v>86</v>
      </c>
      <c r="I146" s="173"/>
      <c r="J146" s="172">
        <f>ROUND(I146*H146,3)</f>
        <v>0</v>
      </c>
      <c r="K146" s="174"/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468</v>
      </c>
      <c r="AT146" s="179" t="s">
        <v>185</v>
      </c>
      <c r="AU146" s="179" t="s">
        <v>84</v>
      </c>
      <c r="AY146" s="18" t="s">
        <v>182</v>
      </c>
      <c r="BE146" s="180">
        <f>IF(N146="základná",J146,0)</f>
        <v>0</v>
      </c>
      <c r="BF146" s="180">
        <f>IF(N146="znížená",J146,0)</f>
        <v>0</v>
      </c>
      <c r="BG146" s="180">
        <f>IF(N146="zákl. prenesená",J146,0)</f>
        <v>0</v>
      </c>
      <c r="BH146" s="180">
        <f>IF(N146="zníž. prenesená",J146,0)</f>
        <v>0</v>
      </c>
      <c r="BI146" s="180">
        <f>IF(N146="nulová",J146,0)</f>
        <v>0</v>
      </c>
      <c r="BJ146" s="18" t="s">
        <v>84</v>
      </c>
      <c r="BK146" s="181">
        <f>ROUND(I146*H146,3)</f>
        <v>0</v>
      </c>
      <c r="BL146" s="18" t="s">
        <v>468</v>
      </c>
      <c r="BM146" s="179" t="s">
        <v>623</v>
      </c>
    </row>
    <row r="147" customHeight="1" ht="21" customFormat="1" s="2">
      <c r="A147" s="33"/>
      <c r="B147" s="167"/>
      <c r="C147" s="168" t="s">
        <v>468</v>
      </c>
      <c r="D147" s="168" t="s">
        <v>185</v>
      </c>
      <c r="E147" s="169" t="s">
        <v>1585</v>
      </c>
      <c r="F147" s="170" t="s">
        <v>1586</v>
      </c>
      <c r="G147" s="171" t="s">
        <v>327</v>
      </c>
      <c r="H147" s="172">
        <v>108</v>
      </c>
      <c r="I147" s="173"/>
      <c r="J147" s="172">
        <f>ROUND(I147*H147,3)</f>
        <v>0</v>
      </c>
      <c r="K147" s="174"/>
      <c r="L147" s="34"/>
      <c r="M147" s="175" t="s">
        <v>1</v>
      </c>
      <c r="N147" s="176" t="s">
        <v>38</v>
      </c>
      <c r="O147" s="59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9" t="s">
        <v>468</v>
      </c>
      <c r="AT147" s="179" t="s">
        <v>185</v>
      </c>
      <c r="AU147" s="179" t="s">
        <v>84</v>
      </c>
      <c r="AY147" s="18" t="s">
        <v>182</v>
      </c>
      <c r="BE147" s="180">
        <f>IF(N147="základná",J147,0)</f>
        <v>0</v>
      </c>
      <c r="BF147" s="180">
        <f>IF(N147="znížená",J147,0)</f>
        <v>0</v>
      </c>
      <c r="BG147" s="180">
        <f>IF(N147="zákl. prenesená",J147,0)</f>
        <v>0</v>
      </c>
      <c r="BH147" s="180">
        <f>IF(N147="zníž. prenesená",J147,0)</f>
        <v>0</v>
      </c>
      <c r="BI147" s="180">
        <f>IF(N147="nulová",J147,0)</f>
        <v>0</v>
      </c>
      <c r="BJ147" s="18" t="s">
        <v>84</v>
      </c>
      <c r="BK147" s="181">
        <f>ROUND(I147*H147,3)</f>
        <v>0</v>
      </c>
      <c r="BL147" s="18" t="s">
        <v>468</v>
      </c>
      <c r="BM147" s="179" t="s">
        <v>620</v>
      </c>
    </row>
    <row r="148" customHeight="1" ht="21" customFormat="1" s="2">
      <c r="A148" s="33"/>
      <c r="B148" s="167"/>
      <c r="C148" s="168" t="s">
        <v>348</v>
      </c>
      <c r="D148" s="168" t="s">
        <v>185</v>
      </c>
      <c r="E148" s="169" t="s">
        <v>1587</v>
      </c>
      <c r="F148" s="170" t="s">
        <v>1588</v>
      </c>
      <c r="G148" s="171" t="s">
        <v>327</v>
      </c>
      <c r="H148" s="172">
        <v>42</v>
      </c>
      <c r="I148" s="173"/>
      <c r="J148" s="172">
        <f>ROUND(I148*H148,3)</f>
        <v>0</v>
      </c>
      <c r="K148" s="174"/>
      <c r="L148" s="34"/>
      <c r="M148" s="175" t="s">
        <v>1</v>
      </c>
      <c r="N148" s="17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468</v>
      </c>
      <c r="AT148" s="179" t="s">
        <v>185</v>
      </c>
      <c r="AU148" s="179" t="s">
        <v>84</v>
      </c>
      <c r="AY148" s="18" t="s">
        <v>182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8" t="s">
        <v>84</v>
      </c>
      <c r="BK148" s="181">
        <f>ROUND(I148*H148,3)</f>
        <v>0</v>
      </c>
      <c r="BL148" s="18" t="s">
        <v>468</v>
      </c>
      <c r="BM148" s="179" t="s">
        <v>936</v>
      </c>
    </row>
    <row r="149" customHeight="1" ht="21" customFormat="1" s="2">
      <c r="A149" s="33"/>
      <c r="B149" s="167"/>
      <c r="C149" s="168" t="s">
        <v>475</v>
      </c>
      <c r="D149" s="168" t="s">
        <v>185</v>
      </c>
      <c r="E149" s="169" t="s">
        <v>1597</v>
      </c>
      <c r="F149" s="170" t="s">
        <v>1598</v>
      </c>
      <c r="G149" s="171" t="s">
        <v>327</v>
      </c>
      <c r="H149" s="172">
        <v>6</v>
      </c>
      <c r="I149" s="173"/>
      <c r="J149" s="172">
        <f>ROUND(I149*H149,3)</f>
        <v>0</v>
      </c>
      <c r="K149" s="174"/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468</v>
      </c>
      <c r="AT149" s="179" t="s">
        <v>185</v>
      </c>
      <c r="AU149" s="179" t="s">
        <v>84</v>
      </c>
      <c r="AY149" s="18" t="s">
        <v>182</v>
      </c>
      <c r="BE149" s="180">
        <f>IF(N149="základná",J149,0)</f>
        <v>0</v>
      </c>
      <c r="BF149" s="180">
        <f>IF(N149="znížená",J149,0)</f>
        <v>0</v>
      </c>
      <c r="BG149" s="180">
        <f>IF(N149="zákl. prenesená",J149,0)</f>
        <v>0</v>
      </c>
      <c r="BH149" s="180">
        <f>IF(N149="zníž. prenesená",J149,0)</f>
        <v>0</v>
      </c>
      <c r="BI149" s="180">
        <f>IF(N149="nulová",J149,0)</f>
        <v>0</v>
      </c>
      <c r="BJ149" s="18" t="s">
        <v>84</v>
      </c>
      <c r="BK149" s="181">
        <f>ROUND(I149*H149,3)</f>
        <v>0</v>
      </c>
      <c r="BL149" s="18" t="s">
        <v>468</v>
      </c>
      <c r="BM149" s="179" t="s">
        <v>944</v>
      </c>
    </row>
    <row r="150" customHeight="1" ht="16" customFormat="1" s="2">
      <c r="A150" s="33"/>
      <c r="B150" s="167"/>
      <c r="C150" s="217" t="s">
        <v>387</v>
      </c>
      <c r="D150" s="217" t="s">
        <v>602</v>
      </c>
      <c r="E150" s="218" t="s">
        <v>1599</v>
      </c>
      <c r="F150" s="219" t="s">
        <v>1600</v>
      </c>
      <c r="G150" s="220" t="s">
        <v>327</v>
      </c>
      <c r="H150" s="221">
        <v>6</v>
      </c>
      <c r="I150" s="222"/>
      <c r="J150" s="221">
        <f>ROUND(I150*H150,3)</f>
        <v>0</v>
      </c>
      <c r="K150" s="223"/>
      <c r="L150" s="224"/>
      <c r="M150" s="225" t="s">
        <v>1</v>
      </c>
      <c r="N150" s="22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620</v>
      </c>
      <c r="AT150" s="179" t="s">
        <v>602</v>
      </c>
      <c r="AU150" s="179" t="s">
        <v>84</v>
      </c>
      <c r="AY150" s="18" t="s">
        <v>182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8" t="s">
        <v>84</v>
      </c>
      <c r="BK150" s="181">
        <f>ROUND(I150*H150,3)</f>
        <v>0</v>
      </c>
      <c r="BL150" s="18" t="s">
        <v>468</v>
      </c>
      <c r="BM150" s="179" t="s">
        <v>866</v>
      </c>
    </row>
    <row r="151" customHeight="1" ht="21" customFormat="1" s="2">
      <c r="A151" s="33"/>
      <c r="B151" s="167"/>
      <c r="C151" s="168" t="s">
        <v>7</v>
      </c>
      <c r="D151" s="168" t="s">
        <v>185</v>
      </c>
      <c r="E151" s="169" t="s">
        <v>1601</v>
      </c>
      <c r="F151" s="170" t="s">
        <v>1602</v>
      </c>
      <c r="G151" s="171" t="s">
        <v>327</v>
      </c>
      <c r="H151" s="172">
        <v>30</v>
      </c>
      <c r="I151" s="173"/>
      <c r="J151" s="172">
        <f>ROUND(I151*H151,3)</f>
        <v>0</v>
      </c>
      <c r="K151" s="174"/>
      <c r="L151" s="34"/>
      <c r="M151" s="175" t="s">
        <v>1</v>
      </c>
      <c r="N151" s="17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468</v>
      </c>
      <c r="AT151" s="179" t="s">
        <v>185</v>
      </c>
      <c r="AU151" s="179" t="s">
        <v>84</v>
      </c>
      <c r="AY151" s="18" t="s">
        <v>182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8" t="s">
        <v>84</v>
      </c>
      <c r="BK151" s="181">
        <f>ROUND(I151*H151,3)</f>
        <v>0</v>
      </c>
      <c r="BL151" s="18" t="s">
        <v>468</v>
      </c>
      <c r="BM151" s="179" t="s">
        <v>962</v>
      </c>
    </row>
    <row r="152" customHeight="1" ht="16" customFormat="1" s="2">
      <c r="A152" s="33"/>
      <c r="B152" s="167"/>
      <c r="C152" s="217" t="s">
        <v>493</v>
      </c>
      <c r="D152" s="217" t="s">
        <v>602</v>
      </c>
      <c r="E152" s="218" t="s">
        <v>1603</v>
      </c>
      <c r="F152" s="219" t="s">
        <v>1604</v>
      </c>
      <c r="G152" s="220" t="s">
        <v>327</v>
      </c>
      <c r="H152" s="221">
        <v>30</v>
      </c>
      <c r="I152" s="222"/>
      <c r="J152" s="221">
        <f>ROUND(I152*H152,3)</f>
        <v>0</v>
      </c>
      <c r="K152" s="223"/>
      <c r="L152" s="224"/>
      <c r="M152" s="225" t="s">
        <v>1</v>
      </c>
      <c r="N152" s="22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620</v>
      </c>
      <c r="AT152" s="179" t="s">
        <v>602</v>
      </c>
      <c r="AU152" s="179" t="s">
        <v>84</v>
      </c>
      <c r="AY152" s="18" t="s">
        <v>182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8" t="s">
        <v>84</v>
      </c>
      <c r="BK152" s="181">
        <f>ROUND(I152*H152,3)</f>
        <v>0</v>
      </c>
      <c r="BL152" s="18" t="s">
        <v>468</v>
      </c>
      <c r="BM152" s="179" t="s">
        <v>973</v>
      </c>
    </row>
    <row r="153" customHeight="1" ht="21" customFormat="1" s="2">
      <c r="A153" s="33"/>
      <c r="B153" s="167"/>
      <c r="C153" s="168" t="s">
        <v>511</v>
      </c>
      <c r="D153" s="168" t="s">
        <v>185</v>
      </c>
      <c r="E153" s="169" t="s">
        <v>1635</v>
      </c>
      <c r="F153" s="170" t="s">
        <v>1636</v>
      </c>
      <c r="G153" s="171" t="s">
        <v>327</v>
      </c>
      <c r="H153" s="172">
        <v>108</v>
      </c>
      <c r="I153" s="173"/>
      <c r="J153" s="172">
        <f>ROUND(I153*H153,3)</f>
        <v>0</v>
      </c>
      <c r="K153" s="174"/>
      <c r="L153" s="34"/>
      <c r="M153" s="175" t="s">
        <v>1</v>
      </c>
      <c r="N153" s="17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468</v>
      </c>
      <c r="AT153" s="179" t="s">
        <v>185</v>
      </c>
      <c r="AU153" s="179" t="s">
        <v>84</v>
      </c>
      <c r="AY153" s="18" t="s">
        <v>182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8" t="s">
        <v>84</v>
      </c>
      <c r="BK153" s="181">
        <f>ROUND(I153*H153,3)</f>
        <v>0</v>
      </c>
      <c r="BL153" s="18" t="s">
        <v>468</v>
      </c>
      <c r="BM153" s="179" t="s">
        <v>873</v>
      </c>
    </row>
    <row r="154" customHeight="1" ht="16" customFormat="1" s="2">
      <c r="A154" s="33"/>
      <c r="B154" s="167"/>
      <c r="C154" s="217" t="s">
        <v>518</v>
      </c>
      <c r="D154" s="217" t="s">
        <v>602</v>
      </c>
      <c r="E154" s="218" t="s">
        <v>1638</v>
      </c>
      <c r="F154" s="219" t="s">
        <v>1639</v>
      </c>
      <c r="G154" s="220" t="s">
        <v>327</v>
      </c>
      <c r="H154" s="221">
        <v>108</v>
      </c>
      <c r="I154" s="222"/>
      <c r="J154" s="221">
        <f>ROUND(I154*H154,3)</f>
        <v>0</v>
      </c>
      <c r="K154" s="223"/>
      <c r="L154" s="224"/>
      <c r="M154" s="225" t="s">
        <v>1</v>
      </c>
      <c r="N154" s="22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620</v>
      </c>
      <c r="AT154" s="179" t="s">
        <v>602</v>
      </c>
      <c r="AU154" s="179" t="s">
        <v>84</v>
      </c>
      <c r="AY154" s="18" t="s">
        <v>182</v>
      </c>
      <c r="BE154" s="180">
        <f>IF(N154="základná",J154,0)</f>
        <v>0</v>
      </c>
      <c r="BF154" s="180">
        <f>IF(N154="znížená",J154,0)</f>
        <v>0</v>
      </c>
      <c r="BG154" s="180">
        <f>IF(N154="zákl. prenesená",J154,0)</f>
        <v>0</v>
      </c>
      <c r="BH154" s="180">
        <f>IF(N154="zníž. prenesená",J154,0)</f>
        <v>0</v>
      </c>
      <c r="BI154" s="180">
        <f>IF(N154="nulová",J154,0)</f>
        <v>0</v>
      </c>
      <c r="BJ154" s="18" t="s">
        <v>84</v>
      </c>
      <c r="BK154" s="181">
        <f>ROUND(I154*H154,3)</f>
        <v>0</v>
      </c>
      <c r="BL154" s="18" t="s">
        <v>468</v>
      </c>
      <c r="BM154" s="179" t="s">
        <v>991</v>
      </c>
    </row>
    <row r="155" customHeight="1" ht="16" customFormat="1" s="2">
      <c r="A155" s="33"/>
      <c r="B155" s="167"/>
      <c r="C155" s="168" t="s">
        <v>532</v>
      </c>
      <c r="D155" s="168" t="s">
        <v>185</v>
      </c>
      <c r="E155" s="169" t="s">
        <v>1641</v>
      </c>
      <c r="F155" s="170" t="s">
        <v>1642</v>
      </c>
      <c r="G155" s="171" t="s">
        <v>327</v>
      </c>
      <c r="H155" s="172">
        <v>3</v>
      </c>
      <c r="I155" s="173"/>
      <c r="J155" s="172">
        <f>ROUND(I155*H155,3)</f>
        <v>0</v>
      </c>
      <c r="K155" s="174"/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468</v>
      </c>
      <c r="AT155" s="179" t="s">
        <v>185</v>
      </c>
      <c r="AU155" s="179" t="s">
        <v>84</v>
      </c>
      <c r="AY155" s="18" t="s">
        <v>182</v>
      </c>
      <c r="BE155" s="180">
        <f>IF(N155="základná",J155,0)</f>
        <v>0</v>
      </c>
      <c r="BF155" s="180">
        <f>IF(N155="znížená",J155,0)</f>
        <v>0</v>
      </c>
      <c r="BG155" s="180">
        <f>IF(N155="zákl. prenesená",J155,0)</f>
        <v>0</v>
      </c>
      <c r="BH155" s="180">
        <f>IF(N155="zníž. prenesená",J155,0)</f>
        <v>0</v>
      </c>
      <c r="BI155" s="180">
        <f>IF(N155="nulová",J155,0)</f>
        <v>0</v>
      </c>
      <c r="BJ155" s="18" t="s">
        <v>84</v>
      </c>
      <c r="BK155" s="181">
        <f>ROUND(I155*H155,3)</f>
        <v>0</v>
      </c>
      <c r="BL155" s="18" t="s">
        <v>468</v>
      </c>
      <c r="BM155" s="179" t="s">
        <v>999</v>
      </c>
    </row>
    <row r="156" customHeight="1" ht="16" customFormat="1" s="2">
      <c r="A156" s="33"/>
      <c r="B156" s="167"/>
      <c r="C156" s="217" t="s">
        <v>551</v>
      </c>
      <c r="D156" s="217" t="s">
        <v>602</v>
      </c>
      <c r="E156" s="218" t="s">
        <v>1644</v>
      </c>
      <c r="F156" s="219" t="s">
        <v>1645</v>
      </c>
      <c r="G156" s="220" t="s">
        <v>327</v>
      </c>
      <c r="H156" s="221">
        <v>3</v>
      </c>
      <c r="I156" s="222"/>
      <c r="J156" s="221">
        <f>ROUND(I156*H156,3)</f>
        <v>0</v>
      </c>
      <c r="K156" s="223"/>
      <c r="L156" s="224"/>
      <c r="M156" s="225" t="s">
        <v>1</v>
      </c>
      <c r="N156" s="226" t="s">
        <v>38</v>
      </c>
      <c r="O156" s="59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620</v>
      </c>
      <c r="AT156" s="179" t="s">
        <v>602</v>
      </c>
      <c r="AU156" s="179" t="s">
        <v>84</v>
      </c>
      <c r="AY156" s="18" t="s">
        <v>182</v>
      </c>
      <c r="BE156" s="180">
        <f>IF(N156="základná",J156,0)</f>
        <v>0</v>
      </c>
      <c r="BF156" s="180">
        <f>IF(N156="znížená",J156,0)</f>
        <v>0</v>
      </c>
      <c r="BG156" s="180">
        <f>IF(N156="zákl. prenesená",J156,0)</f>
        <v>0</v>
      </c>
      <c r="BH156" s="180">
        <f>IF(N156="zníž. prenesená",J156,0)</f>
        <v>0</v>
      </c>
      <c r="BI156" s="180">
        <f>IF(N156="nulová",J156,0)</f>
        <v>0</v>
      </c>
      <c r="BJ156" s="18" t="s">
        <v>84</v>
      </c>
      <c r="BK156" s="181">
        <f>ROUND(I156*H156,3)</f>
        <v>0</v>
      </c>
      <c r="BL156" s="18" t="s">
        <v>468</v>
      </c>
      <c r="BM156" s="179" t="s">
        <v>910</v>
      </c>
    </row>
    <row r="157" customHeight="1" ht="16" customFormat="1" s="2">
      <c r="A157" s="33"/>
      <c r="B157" s="167"/>
      <c r="C157" s="168" t="s">
        <v>557</v>
      </c>
      <c r="D157" s="168" t="s">
        <v>185</v>
      </c>
      <c r="E157" s="169" t="s">
        <v>1647</v>
      </c>
      <c r="F157" s="170" t="s">
        <v>1648</v>
      </c>
      <c r="G157" s="171" t="s">
        <v>327</v>
      </c>
      <c r="H157" s="172">
        <v>108</v>
      </c>
      <c r="I157" s="173"/>
      <c r="J157" s="172">
        <f>ROUND(I157*H157,3)</f>
        <v>0</v>
      </c>
      <c r="K157" s="174"/>
      <c r="L157" s="34"/>
      <c r="M157" s="175" t="s">
        <v>1</v>
      </c>
      <c r="N157" s="176" t="s">
        <v>38</v>
      </c>
      <c r="O157" s="59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9" t="s">
        <v>468</v>
      </c>
      <c r="AT157" s="179" t="s">
        <v>185</v>
      </c>
      <c r="AU157" s="179" t="s">
        <v>84</v>
      </c>
      <c r="AY157" s="18" t="s">
        <v>182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8" t="s">
        <v>84</v>
      </c>
      <c r="BK157" s="181">
        <f>ROUND(I157*H157,3)</f>
        <v>0</v>
      </c>
      <c r="BL157" s="18" t="s">
        <v>468</v>
      </c>
      <c r="BM157" s="179" t="s">
        <v>1031</v>
      </c>
    </row>
    <row r="158" customHeight="1" ht="21" customFormat="1" s="2">
      <c r="A158" s="33"/>
      <c r="B158" s="167"/>
      <c r="C158" s="217" t="s">
        <v>573</v>
      </c>
      <c r="D158" s="217" t="s">
        <v>602</v>
      </c>
      <c r="E158" s="218" t="s">
        <v>1650</v>
      </c>
      <c r="F158" s="219" t="s">
        <v>1651</v>
      </c>
      <c r="G158" s="220" t="s">
        <v>327</v>
      </c>
      <c r="H158" s="221">
        <v>108</v>
      </c>
      <c r="I158" s="222"/>
      <c r="J158" s="221">
        <f>ROUND(I158*H158,3)</f>
        <v>0</v>
      </c>
      <c r="K158" s="223"/>
      <c r="L158" s="224"/>
      <c r="M158" s="225" t="s">
        <v>1</v>
      </c>
      <c r="N158" s="22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620</v>
      </c>
      <c r="AT158" s="179" t="s">
        <v>602</v>
      </c>
      <c r="AU158" s="179" t="s">
        <v>84</v>
      </c>
      <c r="AY158" s="18" t="s">
        <v>182</v>
      </c>
      <c r="BE158" s="180">
        <f>IF(N158="základná",J158,0)</f>
        <v>0</v>
      </c>
      <c r="BF158" s="180">
        <f>IF(N158="znížená",J158,0)</f>
        <v>0</v>
      </c>
      <c r="BG158" s="180">
        <f>IF(N158="zákl. prenesená",J158,0)</f>
        <v>0</v>
      </c>
      <c r="BH158" s="180">
        <f>IF(N158="zníž. prenesená",J158,0)</f>
        <v>0</v>
      </c>
      <c r="BI158" s="180">
        <f>IF(N158="nulová",J158,0)</f>
        <v>0</v>
      </c>
      <c r="BJ158" s="18" t="s">
        <v>84</v>
      </c>
      <c r="BK158" s="181">
        <f>ROUND(I158*H158,3)</f>
        <v>0</v>
      </c>
      <c r="BL158" s="18" t="s">
        <v>468</v>
      </c>
      <c r="BM158" s="179" t="s">
        <v>1042</v>
      </c>
    </row>
    <row r="159" customHeight="1" ht="16" customFormat="1" s="2">
      <c r="A159" s="33"/>
      <c r="B159" s="167"/>
      <c r="C159" s="168" t="s">
        <v>606</v>
      </c>
      <c r="D159" s="168" t="s">
        <v>185</v>
      </c>
      <c r="E159" s="169" t="s">
        <v>1915</v>
      </c>
      <c r="F159" s="170" t="s">
        <v>1916</v>
      </c>
      <c r="G159" s="171" t="s">
        <v>327</v>
      </c>
      <c r="H159" s="172">
        <v>1</v>
      </c>
      <c r="I159" s="173"/>
      <c r="J159" s="172">
        <f>ROUND(I159*H159,3)</f>
        <v>0</v>
      </c>
      <c r="K159" s="174"/>
      <c r="L159" s="34"/>
      <c r="M159" s="175" t="s">
        <v>1</v>
      </c>
      <c r="N159" s="17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468</v>
      </c>
      <c r="AT159" s="179" t="s">
        <v>185</v>
      </c>
      <c r="AU159" s="179" t="s">
        <v>84</v>
      </c>
      <c r="AY159" s="18" t="s">
        <v>182</v>
      </c>
      <c r="BE159" s="180">
        <f>IF(N159="základná",J159,0)</f>
        <v>0</v>
      </c>
      <c r="BF159" s="180">
        <f>IF(N159="znížená",J159,0)</f>
        <v>0</v>
      </c>
      <c r="BG159" s="180">
        <f>IF(N159="zákl. prenesená",J159,0)</f>
        <v>0</v>
      </c>
      <c r="BH159" s="180">
        <f>IF(N159="zníž. prenesená",J159,0)</f>
        <v>0</v>
      </c>
      <c r="BI159" s="180">
        <f>IF(N159="nulová",J159,0)</f>
        <v>0</v>
      </c>
      <c r="BJ159" s="18" t="s">
        <v>84</v>
      </c>
      <c r="BK159" s="181">
        <f>ROUND(I159*H159,3)</f>
        <v>0</v>
      </c>
      <c r="BL159" s="18" t="s">
        <v>468</v>
      </c>
      <c r="BM159" s="179" t="s">
        <v>1052</v>
      </c>
    </row>
    <row r="160" customHeight="1" ht="16" customFormat="1" s="2">
      <c r="A160" s="33"/>
      <c r="B160" s="167"/>
      <c r="C160" s="217" t="s">
        <v>616</v>
      </c>
      <c r="D160" s="217" t="s">
        <v>602</v>
      </c>
      <c r="E160" s="218" t="s">
        <v>1917</v>
      </c>
      <c r="F160" s="219" t="s">
        <v>1918</v>
      </c>
      <c r="G160" s="220" t="s">
        <v>327</v>
      </c>
      <c r="H160" s="221">
        <v>1</v>
      </c>
      <c r="I160" s="222"/>
      <c r="J160" s="221">
        <f>ROUND(I160*H160,3)</f>
        <v>0</v>
      </c>
      <c r="K160" s="223"/>
      <c r="L160" s="224"/>
      <c r="M160" s="225" t="s">
        <v>1</v>
      </c>
      <c r="N160" s="22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620</v>
      </c>
      <c r="AT160" s="179" t="s">
        <v>602</v>
      </c>
      <c r="AU160" s="179" t="s">
        <v>84</v>
      </c>
      <c r="AY160" s="18" t="s">
        <v>182</v>
      </c>
      <c r="BE160" s="180">
        <f>IF(N160="základná",J160,0)</f>
        <v>0</v>
      </c>
      <c r="BF160" s="180">
        <f>IF(N160="znížená",J160,0)</f>
        <v>0</v>
      </c>
      <c r="BG160" s="180">
        <f>IF(N160="zákl. prenesená",J160,0)</f>
        <v>0</v>
      </c>
      <c r="BH160" s="180">
        <f>IF(N160="zníž. prenesená",J160,0)</f>
        <v>0</v>
      </c>
      <c r="BI160" s="180">
        <f>IF(N160="nulová",J160,0)</f>
        <v>0</v>
      </c>
      <c r="BJ160" s="18" t="s">
        <v>84</v>
      </c>
      <c r="BK160" s="181">
        <f>ROUND(I160*H160,3)</f>
        <v>0</v>
      </c>
      <c r="BL160" s="18" t="s">
        <v>468</v>
      </c>
      <c r="BM160" s="179" t="s">
        <v>1060</v>
      </c>
    </row>
    <row r="161" customHeight="1" ht="16" customFormat="1" s="2">
      <c r="A161" s="33"/>
      <c r="B161" s="167"/>
      <c r="C161" s="168" t="s">
        <v>623</v>
      </c>
      <c r="D161" s="168" t="s">
        <v>185</v>
      </c>
      <c r="E161" s="169" t="s">
        <v>1919</v>
      </c>
      <c r="F161" s="170" t="s">
        <v>1920</v>
      </c>
      <c r="G161" s="171" t="s">
        <v>327</v>
      </c>
      <c r="H161" s="172">
        <v>2</v>
      </c>
      <c r="I161" s="173"/>
      <c r="J161" s="172">
        <f>ROUND(I161*H161,3)</f>
        <v>0</v>
      </c>
      <c r="K161" s="174"/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468</v>
      </c>
      <c r="AT161" s="179" t="s">
        <v>185</v>
      </c>
      <c r="AU161" s="179" t="s">
        <v>84</v>
      </c>
      <c r="AY161" s="18" t="s">
        <v>182</v>
      </c>
      <c r="BE161" s="180">
        <f>IF(N161="základná",J161,0)</f>
        <v>0</v>
      </c>
      <c r="BF161" s="180">
        <f>IF(N161="znížená",J161,0)</f>
        <v>0</v>
      </c>
      <c r="BG161" s="180">
        <f>IF(N161="zákl. prenesená",J161,0)</f>
        <v>0</v>
      </c>
      <c r="BH161" s="180">
        <f>IF(N161="zníž. prenesená",J161,0)</f>
        <v>0</v>
      </c>
      <c r="BI161" s="180">
        <f>IF(N161="nulová",J161,0)</f>
        <v>0</v>
      </c>
      <c r="BJ161" s="18" t="s">
        <v>84</v>
      </c>
      <c r="BK161" s="181">
        <f>ROUND(I161*H161,3)</f>
        <v>0</v>
      </c>
      <c r="BL161" s="18" t="s">
        <v>468</v>
      </c>
      <c r="BM161" s="179" t="s">
        <v>1073</v>
      </c>
    </row>
    <row r="162" customHeight="1" ht="16" customFormat="1" s="2">
      <c r="A162" s="33"/>
      <c r="B162" s="167"/>
      <c r="C162" s="217" t="s">
        <v>906</v>
      </c>
      <c r="D162" s="217" t="s">
        <v>602</v>
      </c>
      <c r="E162" s="218" t="s">
        <v>1921</v>
      </c>
      <c r="F162" s="219" t="s">
        <v>1922</v>
      </c>
      <c r="G162" s="220" t="s">
        <v>327</v>
      </c>
      <c r="H162" s="221">
        <v>2</v>
      </c>
      <c r="I162" s="222"/>
      <c r="J162" s="221">
        <f>ROUND(I162*H162,3)</f>
        <v>0</v>
      </c>
      <c r="K162" s="223"/>
      <c r="L162" s="224"/>
      <c r="M162" s="225" t="s">
        <v>1</v>
      </c>
      <c r="N162" s="226" t="s">
        <v>38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620</v>
      </c>
      <c r="AT162" s="179" t="s">
        <v>602</v>
      </c>
      <c r="AU162" s="179" t="s">
        <v>84</v>
      </c>
      <c r="AY162" s="18" t="s">
        <v>182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8" t="s">
        <v>84</v>
      </c>
      <c r="BK162" s="181">
        <f>ROUND(I162*H162,3)</f>
        <v>0</v>
      </c>
      <c r="BL162" s="18" t="s">
        <v>468</v>
      </c>
      <c r="BM162" s="179" t="s">
        <v>1084</v>
      </c>
    </row>
    <row r="163" customHeight="1" ht="16" customFormat="1" s="2">
      <c r="A163" s="33"/>
      <c r="B163" s="167"/>
      <c r="C163" s="168" t="s">
        <v>620</v>
      </c>
      <c r="D163" s="168" t="s">
        <v>185</v>
      </c>
      <c r="E163" s="169" t="s">
        <v>1671</v>
      </c>
      <c r="F163" s="170" t="s">
        <v>1672</v>
      </c>
      <c r="G163" s="171" t="s">
        <v>609</v>
      </c>
      <c r="H163" s="172">
        <v>388</v>
      </c>
      <c r="I163" s="173"/>
      <c r="J163" s="172">
        <f>ROUND(I163*H163,3)</f>
        <v>0</v>
      </c>
      <c r="K163" s="174"/>
      <c r="L163" s="34"/>
      <c r="M163" s="175" t="s">
        <v>1</v>
      </c>
      <c r="N163" s="17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468</v>
      </c>
      <c r="AT163" s="179" t="s">
        <v>185</v>
      </c>
      <c r="AU163" s="179" t="s">
        <v>84</v>
      </c>
      <c r="AY163" s="18" t="s">
        <v>182</v>
      </c>
      <c r="BE163" s="180">
        <f>IF(N163="základná",J163,0)</f>
        <v>0</v>
      </c>
      <c r="BF163" s="180">
        <f>IF(N163="znížená",J163,0)</f>
        <v>0</v>
      </c>
      <c r="BG163" s="180">
        <f>IF(N163="zákl. prenesená",J163,0)</f>
        <v>0</v>
      </c>
      <c r="BH163" s="180">
        <f>IF(N163="zníž. prenesená",J163,0)</f>
        <v>0</v>
      </c>
      <c r="BI163" s="180">
        <f>IF(N163="nulová",J163,0)</f>
        <v>0</v>
      </c>
      <c r="BJ163" s="18" t="s">
        <v>84</v>
      </c>
      <c r="BK163" s="181">
        <f>ROUND(I163*H163,3)</f>
        <v>0</v>
      </c>
      <c r="BL163" s="18" t="s">
        <v>468</v>
      </c>
      <c r="BM163" s="179" t="s">
        <v>610</v>
      </c>
    </row>
    <row r="164" customHeight="1" ht="21" customFormat="1" s="2">
      <c r="A164" s="33"/>
      <c r="B164" s="167"/>
      <c r="C164" s="168" t="s">
        <v>923</v>
      </c>
      <c r="D164" s="168" t="s">
        <v>185</v>
      </c>
      <c r="E164" s="169" t="s">
        <v>1675</v>
      </c>
      <c r="F164" s="170" t="s">
        <v>1676</v>
      </c>
      <c r="G164" s="171" t="s">
        <v>609</v>
      </c>
      <c r="H164" s="172">
        <v>388</v>
      </c>
      <c r="I164" s="173"/>
      <c r="J164" s="172">
        <f>ROUND(I164*H164,3)</f>
        <v>0</v>
      </c>
      <c r="K164" s="174"/>
      <c r="L164" s="34"/>
      <c r="M164" s="175" t="s">
        <v>1</v>
      </c>
      <c r="N164" s="17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468</v>
      </c>
      <c r="AT164" s="179" t="s">
        <v>185</v>
      </c>
      <c r="AU164" s="179" t="s">
        <v>84</v>
      </c>
      <c r="AY164" s="18" t="s">
        <v>182</v>
      </c>
      <c r="BE164" s="180">
        <f>IF(N164="základná",J164,0)</f>
        <v>0</v>
      </c>
      <c r="BF164" s="180">
        <f>IF(N164="znížená",J164,0)</f>
        <v>0</v>
      </c>
      <c r="BG164" s="180">
        <f>IF(N164="zákl. prenesená",J164,0)</f>
        <v>0</v>
      </c>
      <c r="BH164" s="180">
        <f>IF(N164="zníž. prenesená",J164,0)</f>
        <v>0</v>
      </c>
      <c r="BI164" s="180">
        <f>IF(N164="nulová",J164,0)</f>
        <v>0</v>
      </c>
      <c r="BJ164" s="18" t="s">
        <v>84</v>
      </c>
      <c r="BK164" s="181">
        <f>ROUND(I164*H164,3)</f>
        <v>0</v>
      </c>
      <c r="BL164" s="18" t="s">
        <v>468</v>
      </c>
      <c r="BM164" s="179" t="s">
        <v>1150</v>
      </c>
    </row>
    <row r="165" customHeight="1" ht="21" customFormat="1" s="2">
      <c r="A165" s="33"/>
      <c r="B165" s="167"/>
      <c r="C165" s="168" t="s">
        <v>936</v>
      </c>
      <c r="D165" s="168" t="s">
        <v>185</v>
      </c>
      <c r="E165" s="169" t="s">
        <v>1681</v>
      </c>
      <c r="F165" s="170" t="s">
        <v>1682</v>
      </c>
      <c r="G165" s="171" t="s">
        <v>438</v>
      </c>
      <c r="H165" s="172">
        <v>1.193</v>
      </c>
      <c r="I165" s="173"/>
      <c r="J165" s="172">
        <f>ROUND(I165*H165,3)</f>
        <v>0</v>
      </c>
      <c r="K165" s="174"/>
      <c r="L165" s="34"/>
      <c r="M165" s="175" t="s">
        <v>1</v>
      </c>
      <c r="N165" s="17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468</v>
      </c>
      <c r="AT165" s="179" t="s">
        <v>185</v>
      </c>
      <c r="AU165" s="179" t="s">
        <v>84</v>
      </c>
      <c r="AY165" s="18" t="s">
        <v>182</v>
      </c>
      <c r="BE165" s="180">
        <f>IF(N165="základná",J165,0)</f>
        <v>0</v>
      </c>
      <c r="BF165" s="180">
        <f>IF(N165="znížená",J165,0)</f>
        <v>0</v>
      </c>
      <c r="BG165" s="180">
        <f>IF(N165="zákl. prenesená",J165,0)</f>
        <v>0</v>
      </c>
      <c r="BH165" s="180">
        <f>IF(N165="zníž. prenesená",J165,0)</f>
        <v>0</v>
      </c>
      <c r="BI165" s="180">
        <f>IF(N165="nulová",J165,0)</f>
        <v>0</v>
      </c>
      <c r="BJ165" s="18" t="s">
        <v>84</v>
      </c>
      <c r="BK165" s="181">
        <f>ROUND(I165*H165,3)</f>
        <v>0</v>
      </c>
      <c r="BL165" s="18" t="s">
        <v>468</v>
      </c>
      <c r="BM165" s="179" t="s">
        <v>1159</v>
      </c>
    </row>
    <row r="166" customHeight="1" ht="21" customFormat="1" s="2">
      <c r="A166" s="33"/>
      <c r="B166" s="167"/>
      <c r="C166" s="168" t="s">
        <v>940</v>
      </c>
      <c r="D166" s="168" t="s">
        <v>185</v>
      </c>
      <c r="E166" s="169" t="s">
        <v>1684</v>
      </c>
      <c r="F166" s="170" t="s">
        <v>1685</v>
      </c>
      <c r="G166" s="171" t="s">
        <v>895</v>
      </c>
      <c r="H166" s="173"/>
      <c r="I166" s="173"/>
      <c r="J166" s="172">
        <f>ROUND(I166*H166,3)</f>
        <v>0</v>
      </c>
      <c r="K166" s="174"/>
      <c r="L166" s="34"/>
      <c r="M166" s="175" t="s">
        <v>1</v>
      </c>
      <c r="N166" s="176" t="s">
        <v>38</v>
      </c>
      <c r="O166" s="59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468</v>
      </c>
      <c r="AT166" s="179" t="s">
        <v>185</v>
      </c>
      <c r="AU166" s="179" t="s">
        <v>84</v>
      </c>
      <c r="AY166" s="18" t="s">
        <v>182</v>
      </c>
      <c r="BE166" s="180">
        <f>IF(N166="základná",J166,0)</f>
        <v>0</v>
      </c>
      <c r="BF166" s="180">
        <f>IF(N166="znížená",J166,0)</f>
        <v>0</v>
      </c>
      <c r="BG166" s="180">
        <f>IF(N166="zákl. prenesená",J166,0)</f>
        <v>0</v>
      </c>
      <c r="BH166" s="180">
        <f>IF(N166="zníž. prenesená",J166,0)</f>
        <v>0</v>
      </c>
      <c r="BI166" s="180">
        <f>IF(N166="nulová",J166,0)</f>
        <v>0</v>
      </c>
      <c r="BJ166" s="18" t="s">
        <v>84</v>
      </c>
      <c r="BK166" s="181">
        <f>ROUND(I166*H166,3)</f>
        <v>0</v>
      </c>
      <c r="BL166" s="18" t="s">
        <v>468</v>
      </c>
      <c r="BM166" s="179" t="s">
        <v>1171</v>
      </c>
    </row>
    <row r="167" customHeight="1" ht="22" customFormat="1" s="12">
      <c r="B167" s="154"/>
      <c r="D167" s="155" t="s">
        <v>71</v>
      </c>
      <c r="E167" s="165" t="s">
        <v>897</v>
      </c>
      <c r="F167" s="165" t="s">
        <v>898</v>
      </c>
      <c r="I167" s="157"/>
      <c r="J167" s="166">
        <f>BK167</f>
        <v>0</v>
      </c>
      <c r="L167" s="154"/>
      <c r="M167" s="159"/>
      <c r="N167" s="160"/>
      <c r="O167" s="160"/>
      <c r="P167" s="161">
        <f>SUM(P168:P169)</f>
        <v>0</v>
      </c>
      <c r="Q167" s="160"/>
      <c r="R167" s="161">
        <f>SUM(R168:R169)</f>
        <v>0</v>
      </c>
      <c r="S167" s="160"/>
      <c r="T167" s="162">
        <f>SUM(T168:T169)</f>
        <v>0</v>
      </c>
      <c r="AR167" s="155" t="s">
        <v>84</v>
      </c>
      <c r="AT167" s="163" t="s">
        <v>71</v>
      </c>
      <c r="AU167" s="163" t="s">
        <v>79</v>
      </c>
      <c r="AY167" s="155" t="s">
        <v>182</v>
      </c>
      <c r="BK167" s="164">
        <f>SUM(BK168:BK169)</f>
        <v>0</v>
      </c>
    </row>
    <row r="168" customHeight="1" ht="16" customFormat="1" s="2">
      <c r="A168" s="33"/>
      <c r="B168" s="167"/>
      <c r="C168" s="168" t="s">
        <v>944</v>
      </c>
      <c r="D168" s="168" t="s">
        <v>185</v>
      </c>
      <c r="E168" s="169" t="s">
        <v>1777</v>
      </c>
      <c r="F168" s="170" t="s">
        <v>1778</v>
      </c>
      <c r="G168" s="171" t="s">
        <v>327</v>
      </c>
      <c r="H168" s="172">
        <v>12</v>
      </c>
      <c r="I168" s="173"/>
      <c r="J168" s="172">
        <f>ROUND(I168*H168,3)</f>
        <v>0</v>
      </c>
      <c r="K168" s="174"/>
      <c r="L168" s="34"/>
      <c r="M168" s="175" t="s">
        <v>1</v>
      </c>
      <c r="N168" s="17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468</v>
      </c>
      <c r="AT168" s="179" t="s">
        <v>185</v>
      </c>
      <c r="AU168" s="179" t="s">
        <v>84</v>
      </c>
      <c r="AY168" s="18" t="s">
        <v>182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8" t="s">
        <v>84</v>
      </c>
      <c r="BK168" s="181">
        <f>ROUND(I168*H168,3)</f>
        <v>0</v>
      </c>
      <c r="BL168" s="18" t="s">
        <v>468</v>
      </c>
      <c r="BM168" s="179" t="s">
        <v>1181</v>
      </c>
    </row>
    <row r="169" customHeight="1" ht="21" customFormat="1" s="2">
      <c r="A169" s="33"/>
      <c r="B169" s="167"/>
      <c r="C169" s="168" t="s">
        <v>948</v>
      </c>
      <c r="D169" s="168" t="s">
        <v>185</v>
      </c>
      <c r="E169" s="169" t="s">
        <v>1779</v>
      </c>
      <c r="F169" s="170" t="s">
        <v>1780</v>
      </c>
      <c r="G169" s="171" t="s">
        <v>895</v>
      </c>
      <c r="H169" s="173"/>
      <c r="I169" s="173"/>
      <c r="J169" s="172">
        <f>ROUND(I169*H169,3)</f>
        <v>0</v>
      </c>
      <c r="K169" s="174"/>
      <c r="L169" s="34"/>
      <c r="M169" s="230" t="s">
        <v>1</v>
      </c>
      <c r="N169" s="231" t="s">
        <v>38</v>
      </c>
      <c r="O169" s="232"/>
      <c r="P169" s="233">
        <f>O169*H169</f>
        <v>0</v>
      </c>
      <c r="Q169" s="233">
        <v>0</v>
      </c>
      <c r="R169" s="233">
        <f>Q169*H169</f>
        <v>0</v>
      </c>
      <c r="S169" s="233">
        <v>0</v>
      </c>
      <c r="T169" s="234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468</v>
      </c>
      <c r="AT169" s="179" t="s">
        <v>185</v>
      </c>
      <c r="AU169" s="179" t="s">
        <v>84</v>
      </c>
      <c r="AY169" s="18" t="s">
        <v>182</v>
      </c>
      <c r="BE169" s="180">
        <f>IF(N169="základná",J169,0)</f>
        <v>0</v>
      </c>
      <c r="BF169" s="180">
        <f>IF(N169="znížená",J169,0)</f>
        <v>0</v>
      </c>
      <c r="BG169" s="180">
        <f>IF(N169="zákl. prenesená",J169,0)</f>
        <v>0</v>
      </c>
      <c r="BH169" s="180">
        <f>IF(N169="zníž. prenesená",J169,0)</f>
        <v>0</v>
      </c>
      <c r="BI169" s="180">
        <f>IF(N169="nulová",J169,0)</f>
        <v>0</v>
      </c>
      <c r="BJ169" s="18" t="s">
        <v>84</v>
      </c>
      <c r="BK169" s="181">
        <f>ROUND(I169*H169,3)</f>
        <v>0</v>
      </c>
      <c r="BL169" s="18" t="s">
        <v>468</v>
      </c>
      <c r="BM169" s="179" t="s">
        <v>1193</v>
      </c>
    </row>
    <row r="170" customHeight="1" ht="6" customFormat="1" s="2">
      <c r="A170" s="33"/>
      <c r="B170" s="48"/>
      <c r="C170" s="49"/>
      <c r="D170" s="49"/>
      <c r="E170" s="49"/>
      <c r="F170" s="49"/>
      <c r="G170" s="49"/>
      <c r="H170" s="49"/>
      <c r="I170" s="126"/>
      <c r="J170" s="49"/>
      <c r="K170" s="49"/>
      <c r="L170" s="34"/>
      <c r="M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</row>
  </sheetData>
  <autoFilter ref="C127:K169"/>
  <mergeCells count="15"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E114:H114"/>
    <mergeCell ref="E116:H116"/>
    <mergeCell ref="E118:H118"/>
    <mergeCell ref="E120:H12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E.1.1.A - Búracie práce</vt:lpstr>
      <vt:lpstr>E.1.1.B - Architektúra</vt:lpstr>
      <vt:lpstr>E.1.2.A - Búracie práce</vt:lpstr>
      <vt:lpstr>E.1.2.B - Architektúra</vt:lpstr>
      <vt:lpstr>E.2.1.A - Vodovod</vt:lpstr>
      <vt:lpstr>E.2.1.B - Kanalizácia</vt:lpstr>
      <vt:lpstr>E.2.1.C - Zariaďovacie pr...</vt:lpstr>
      <vt:lpstr>E.2.2.A - Vodovod</vt:lpstr>
      <vt:lpstr>E.2.2.B - Kanalizácia</vt:lpstr>
      <vt:lpstr>E.2.2.C - Zariaďovacie pr...</vt:lpstr>
      <vt:lpstr>E.3.1. - ELI - II. sekcia</vt:lpstr>
      <vt:lpstr>E.3.2. - ELI - IV sekcia</vt:lpstr>
      <vt:lpstr>E.4.1. - VZT - II. sekcia</vt:lpstr>
      <vt:lpstr>E.4.2. - VZT - IV. sekcia</vt:lpstr>
      <vt:lpstr>E.5. - Ostatné</vt:lpstr>
      <vt:lpstr>'E.1.1.A - Búracie práce'!Názvy_tlače</vt:lpstr>
      <vt:lpstr>'E.1.1.B - Architektúra'!Názvy_tlače</vt:lpstr>
      <vt:lpstr>'E.1.2.A - Búracie práce'!Názvy_tlače</vt:lpstr>
      <vt:lpstr>'E.1.2.B - Architektúra'!Názvy_tlače</vt:lpstr>
      <vt:lpstr>'E.2.1.A - Vodovod'!Názvy_tlače</vt:lpstr>
      <vt:lpstr>'E.2.1.B - Kanalizácia'!Názvy_tlače</vt:lpstr>
      <vt:lpstr>'E.2.1.C - Zariaďovacie pr...'!Názvy_tlače</vt:lpstr>
      <vt:lpstr>'E.2.2.A - Vodovod'!Názvy_tlače</vt:lpstr>
      <vt:lpstr>'E.2.2.B - Kanalizácia'!Názvy_tlače</vt:lpstr>
      <vt:lpstr>'E.2.2.C - Zariaďovacie pr...'!Názvy_tlače</vt:lpstr>
      <vt:lpstr>'E.3.1. - ELI - II. sekcia'!Názvy_tlače</vt:lpstr>
      <vt:lpstr>'E.3.2. - ELI - IV sekcia'!Názvy_tlače</vt:lpstr>
      <vt:lpstr>'E.4.1. - VZT - II. sekcia'!Názvy_tlače</vt:lpstr>
      <vt:lpstr>'E.4.2. - VZT - IV. sekcia'!Názvy_tlače</vt:lpstr>
      <vt:lpstr>'E.5. - Ostatné'!Názvy_tlače</vt:lpstr>
      <vt:lpstr>'Rekapitulácia stavby'!Názvy_tlače</vt:lpstr>
      <vt:lpstr>'E.1.1.A - Búracie práce'!Oblasť_tlače</vt:lpstr>
      <vt:lpstr>'E.1.1.B - Architektúra'!Oblasť_tlače</vt:lpstr>
      <vt:lpstr>'E.1.2.A - Búracie práce'!Oblasť_tlače</vt:lpstr>
      <vt:lpstr>'E.1.2.B - Architektúra'!Oblasť_tlače</vt:lpstr>
      <vt:lpstr>'E.2.1.A - Vodovod'!Oblasť_tlače</vt:lpstr>
      <vt:lpstr>'E.2.1.B - Kanalizácia'!Oblasť_tlače</vt:lpstr>
      <vt:lpstr>'E.2.1.C - Zariaďovacie pr...'!Oblasť_tlače</vt:lpstr>
      <vt:lpstr>'E.2.2.A - Vodovod'!Oblasť_tlače</vt:lpstr>
      <vt:lpstr>'E.2.2.B - Kanalizácia'!Oblasť_tlače</vt:lpstr>
      <vt:lpstr>'E.2.2.C - Zariaďovacie pr...'!Oblasť_tlače</vt:lpstr>
      <vt:lpstr>'E.3.1. - ELI - II. sekcia'!Oblasť_tlače</vt:lpstr>
      <vt:lpstr>'E.3.2. - ELI - IV sekcia'!Oblasť_tlače</vt:lpstr>
      <vt:lpstr>'E.4.1. - VZT - II. sekcia'!Oblasť_tlače</vt:lpstr>
      <vt:lpstr>'E.4.2. - VZT - IV. sekcia'!Oblasť_tlače</vt:lpstr>
      <vt:lpstr>'E.5. - Ostatné'!Oblasť_tlače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Bystrianský</dc:creator>
  <cp:lastModifiedBy>maducho</cp:lastModifiedBy>
  <dcterms:created xsi:type="dcterms:W3CDTF">2020-05-04T11:11:35Z</dcterms:created>
  <dcterms:modified xsi:type="dcterms:W3CDTF">2020-05-15T10:31:32Z</dcterms:modified>
</cp:coreProperties>
</file>