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ácia stavby" sheetId="1" state="visible" r:id="rId2"/>
    <sheet name="02A - Zateplenie strechy" sheetId="2" state="visible" r:id="rId3"/>
    <sheet name="04A - Bleskozvod objekt A" sheetId="3" state="visible" r:id="rId4"/>
    <sheet name="Objekty A,B,C - Bleskozvo..." sheetId="4" state="visible" r:id="rId5"/>
  </sheets>
  <definedNames>
    <definedName function="false" hidden="false" localSheetId="1" name="_xlnm.Print_Area" vbProcedure="false">'02A - Zateplenie strechy'!$C$4:$J$76;'02A - Zateplenie strechy'!$C$82:$J$107;'02A - Zateplenie strechy'!$C$113:$J$213</definedName>
    <definedName function="false" hidden="false" localSheetId="1" name="_xlnm.Print_Titles" vbProcedure="false">'02A - Zateplenie strechy'!$127:$127</definedName>
    <definedName function="false" hidden="true" localSheetId="1" name="_xlnm._FilterDatabase" vbProcedure="false">'02A - Zateplenie strechy'!$C$127:$K$213</definedName>
    <definedName function="false" hidden="false" localSheetId="2" name="_xlnm.Print_Area" vbProcedure="false">'04A - Bleskozvod objekt A'!$C$4:$J$76;'04A - Bleskozvod objekt A'!$C$82:$J$102;'04A - Bleskozvod objekt A'!$C$108:$J$154</definedName>
    <definedName function="false" hidden="false" localSheetId="2" name="_xlnm.Print_Titles" vbProcedure="false">'04A - Bleskozvod objekt A'!$122:$122</definedName>
    <definedName function="false" hidden="true" localSheetId="2" name="_xlnm._FilterDatabase" vbProcedure="false">'04A - Bleskozvod objekt A'!$C$122:$K$154</definedName>
    <definedName function="false" hidden="false" localSheetId="3" name="_xlnm.Print_Area" vbProcedure="false">'Objekty A,B,C - Bleskozvo...'!$C$4:$J$76;'Objekty A,B,C - Bleskozvo...'!$C$82:$J$98;'Objekty A,B,C - Bleskozvo...'!$C$104:$J$132</definedName>
    <definedName function="false" hidden="false" localSheetId="3" name="_xlnm.Print_Titles" vbProcedure="false">'Objekty A,B,C - Bleskozvo...'!$116:$116</definedName>
    <definedName function="false" hidden="true" localSheetId="3" name="_xlnm._FilterDatabase" vbProcedure="false">'Objekty A,B,C - Bleskozvo...'!$C$116:$K$132</definedName>
    <definedName function="false" hidden="false" localSheetId="0" name="_xlnm.Print_Area" vbProcedure="false">'Rekapitulácia stavby'!$D$4:$AO$76;'Rekapitulácia stavby'!$C$82:$AQ$99</definedName>
    <definedName function="false" hidden="false" localSheetId="0" name="_xlnm.Print_Titles" vbProcedure="false">'Rekapitulácia stavby'!$92:$92</definedName>
    <definedName function="false" hidden="false" localSheetId="0" name="_xlnm.Print_Titles" vbProcedure="false">'Rekapitulácia stavby'!$92:$92</definedName>
    <definedName function="false" hidden="false" localSheetId="1" name="_xlnm.Print_Titles" vbProcedure="false">'02A - Zateplenie strechy'!$127:$127</definedName>
    <definedName function="false" hidden="false" localSheetId="2" name="_xlnm.Print_Titles" vbProcedure="false">'04A - Bleskozvod objekt A'!$122:$122</definedName>
    <definedName function="false" hidden="false" localSheetId="3" name="_xlnm.Print_Titles" vbProcedure="false">'Objekty A,B,C - Bleskozvo...'!$116:$116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<sst xmlns="http://schemas.openxmlformats.org/spreadsheetml/2006/main" count="2094" uniqueCount="551">
  <si>
    <t xml:space="preserve">Export Komplet</t>
  </si>
  <si>
    <t xml:space="preserve">2.0</t>
  </si>
  <si>
    <t xml:space="preserve">False</t>
  </si>
  <si>
    <t xml:space="preserve">{516f7203-85a7-4676-a3ae-79ea5bd492f9}</t>
  </si>
  <si>
    <t xml:space="preserve">&gt;&gt;  skryté stĺpce  &lt;&lt;</t>
  </si>
  <si>
    <t xml:space="preserve">0,001</t>
  </si>
  <si>
    <t xml:space="preserve">20</t>
  </si>
  <si>
    <t xml:space="preserve">REKAPITULÁCIA STAVBY</t>
  </si>
  <si>
    <t xml:space="preserve">v ---  nižšie sa nachádzajú doplnkové a pomocné údaje k zostavám  --- v</t>
  </si>
  <si>
    <t xml:space="preserve">Návod na vyplnenie</t>
  </si>
  <si>
    <t xml:space="preserve">Kód:</t>
  </si>
  <si>
    <t xml:space="preserve">1481</t>
  </si>
  <si>
    <t xml:space="preserve">Meniť je možné iba bunky so žltým podfarbením!_x005F_x000D_
_x005F_x000D_
1) na prvom liste Rekapitulácie stavby vyplňte v zostave_x005F_x000D_
_x005F_x000D_
    a) Rekapitulácia stavby_x005F_x000D_
       - údaje o Zhotoviteľovi_x005F_x000D_
         (prenesú sa do ostatných zostáv aj v iných listoch)_x005F_x000D_
_x005F_x000D_
    b) Rekapitulácia objektov stavby_x005F_x000D_
       - potrebné Ostatné náklady_x005F_x000D_
_x005F_x000D_
2) na vybraných listoch vyplňte v zostave_x005F_x000D_
_x005F_x000D_
    a) Krycí list_x005F_x000D_
       - údaje o Zhotoviteľovi, pokiaľ sa líšia od údajov o Zhotoviteľovi na Rekapitulácii stavby_x005F_x000D_
         (údaje se prenesú do ostatných zostav v danom liste)_x005F_x000D_
_x005F_x000D_
    b) Rekapitulácia rozpočtu_x005F_x000D_
       - potrebné Ostatné náklady_x005F_x000D_
_x005F_x000D_
    c) Celkové náklady za stavbu_x005F_x000D_
       - ceny na položkách_x005F_x000D_
       - množstvo, pokiaľ má žlté podfarbenie_x005F_x000D_
       - a v prípade potreby poznámku (tá je v skrytom stĺpci)</t>
  </si>
  <si>
    <t xml:space="preserve">Stavba:</t>
  </si>
  <si>
    <t xml:space="preserve">Významná obnova objektov UPJŠ na Popradskej 66 v Košiciach</t>
  </si>
  <si>
    <t xml:space="preserve">JKSO:</t>
  </si>
  <si>
    <t xml:space="preserve">KS:</t>
  </si>
  <si>
    <t xml:space="preserve">Miesto:</t>
  </si>
  <si>
    <t xml:space="preserve">Popradská 66 v Košiciach  </t>
  </si>
  <si>
    <t xml:space="preserve">Dátum:</t>
  </si>
  <si>
    <t xml:space="preserve">20. 11. 2020</t>
  </si>
  <si>
    <t xml:space="preserve">Objednávateľ:</t>
  </si>
  <si>
    <t xml:space="preserve">IČO:</t>
  </si>
  <si>
    <t xml:space="preserve">UPJŠ v Košiciach, Šrobárová 2, 041 80 Košice</t>
  </si>
  <si>
    <t xml:space="preserve">IČ DPH:</t>
  </si>
  <si>
    <t xml:space="preserve">Zhotoviteľ:</t>
  </si>
  <si>
    <t xml:space="preserve">Vyplň údaj</t>
  </si>
  <si>
    <t xml:space="preserve">Projektant:</t>
  </si>
  <si>
    <t xml:space="preserve">Look Arch s.r.o., Pajorova 9, Košice</t>
  </si>
  <si>
    <t xml:space="preserve">True</t>
  </si>
  <si>
    <t xml:space="preserve">0,01</t>
  </si>
  <si>
    <t xml:space="preserve">Spracovateľ:</t>
  </si>
  <si>
    <t xml:space="preserve"> </t>
  </si>
  <si>
    <t xml:space="preserve">Poznámka:</t>
  </si>
  <si>
    <t xml:space="preserve">Cena bez DPH</t>
  </si>
  <si>
    <t xml:space="preserve">Sadzba dane</t>
  </si>
  <si>
    <t xml:space="preserve">Základ dane</t>
  </si>
  <si>
    <t xml:space="preserve">Výška dane</t>
  </si>
  <si>
    <t xml:space="preserve">DPH</t>
  </si>
  <si>
    <t xml:space="preserve">základná</t>
  </si>
  <si>
    <t xml:space="preserve">znížená</t>
  </si>
  <si>
    <t xml:space="preserve">zákl. prenesená</t>
  </si>
  <si>
    <t xml:space="preserve">zníž. prenesená</t>
  </si>
  <si>
    <t xml:space="preserve">nulová</t>
  </si>
  <si>
    <t xml:space="preserve">Cena s DPH</t>
  </si>
  <si>
    <t xml:space="preserve">v</t>
  </si>
  <si>
    <t xml:space="preserve">EUR</t>
  </si>
  <si>
    <t xml:space="preserve">Projektant</t>
  </si>
  <si>
    <t xml:space="preserve">Spracovateľ</t>
  </si>
  <si>
    <t xml:space="preserve">Dátum a podpis:</t>
  </si>
  <si>
    <t xml:space="preserve">Pečiatka</t>
  </si>
  <si>
    <t xml:space="preserve">Objednávateľ</t>
  </si>
  <si>
    <t xml:space="preserve">Zhotoviteľ</t>
  </si>
  <si>
    <t xml:space="preserve">REKAPITULÁCIA OBJEKTOV STAVBY</t>
  </si>
  <si>
    <t xml:space="preserve">Informatívne údaje z listov zákaziek</t>
  </si>
  <si>
    <t xml:space="preserve">Kód</t>
  </si>
  <si>
    <t xml:space="preserve">Popis</t>
  </si>
  <si>
    <t xml:space="preserve">Cena bez DPH [EUR]</t>
  </si>
  <si>
    <t xml:space="preserve">Cena s DPH [EUR]</t>
  </si>
  <si>
    <t xml:space="preserve">Typ</t>
  </si>
  <si>
    <t xml:space="preserve">z toho Ostat._x005F_x000D_
náklady [EUR]</t>
  </si>
  <si>
    <t xml:space="preserve">DPH [EUR]</t>
  </si>
  <si>
    <t xml:space="preserve">Normohodiny [h]</t>
  </si>
  <si>
    <t xml:space="preserve">DPH základná [EUR]</t>
  </si>
  <si>
    <t xml:space="preserve">DPH znížená [EUR]</t>
  </si>
  <si>
    <t xml:space="preserve">DPH základná prenesená_x005F_x000D_
[EUR]</t>
  </si>
  <si>
    <t xml:space="preserve">DPH znížená prenesená_x005F_x000D_
[EUR]</t>
  </si>
  <si>
    <t xml:space="preserve">Základňa_x005F_x000D_
DPH základná</t>
  </si>
  <si>
    <t xml:space="preserve">Základňa_x005F_x000D_
DPH znížená</t>
  </si>
  <si>
    <t xml:space="preserve">Základňa_x005F_x000D_
DPH zákl. prenesená</t>
  </si>
  <si>
    <t xml:space="preserve">Základňa_x005F_x000D_
DPH zníž. prenesená</t>
  </si>
  <si>
    <t xml:space="preserve">Základňa_x005F_x000D_
DPH nulová</t>
  </si>
  <si>
    <t xml:space="preserve">Náklady z rozpočtov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</si>
  <si>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</si>
  <si>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</si>
  <si>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</si>
  <si>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</si>
  <si>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</si>
  <si>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Objekt A</t>
  </si>
  <si>
    <t xml:space="preserve">Výukový objekt a jedáleň</t>
  </si>
  <si>
    <t xml:space="preserve">STA</t>
  </si>
  <si>
    <t xml:space="preserve">1</t>
  </si>
  <si>
    <t xml:space="preserve">{fc6ce0c0-9f76-4dce-933e-382231304a28}</t>
  </si>
  <si>
    <t xml:space="preserve">/</t>
  </si>
  <si>
    <t xml:space="preserve">02A</t>
  </si>
  <si>
    <t xml:space="preserve">Zateplenie strechy</t>
  </si>
  <si>
    <t xml:space="preserve">Časť</t>
  </si>
  <si>
    <t xml:space="preserve">2</t>
  </si>
  <si>
    <t xml:space="preserve">{a31d5236-d1c4-4fc2-9ed2-99d9a4f8a9ad}</t>
  </si>
  <si>
    <t xml:space="preserve">04A</t>
  </si>
  <si>
    <t xml:space="preserve">Bleskozvod objekt A</t>
  </si>
  <si>
    <t xml:space="preserve">{92d839ad-3d0b-41e3-9d9d-556077575d39}</t>
  </si>
  <si>
    <t xml:space="preserve">Objekty A,B,C</t>
  </si>
  <si>
    <t xml:space="preserve">Bleskozvod - Dodatok</t>
  </si>
  <si>
    <t xml:space="preserve">{af33e2b4-bad6-49df-a935-2a915a162995}</t>
  </si>
  <si>
    <t xml:space="preserve">KRYCÍ LIST ROZPOČTU</t>
  </si>
  <si>
    <t xml:space="preserve">Objekt:</t>
  </si>
  <si>
    <t xml:space="preserve">Objekt A - Výukový objekt a jedáleň</t>
  </si>
  <si>
    <t xml:space="preserve">Časť:</t>
  </si>
  <si>
    <t xml:space="preserve">02A - Zateplenie strechy</t>
  </si>
  <si>
    <t xml:space="preserve">REKAPITULÁCIA ROZPOČTU</t>
  </si>
  <si>
    <t xml:space="preserve">Kód dielu - Popis</t>
  </si>
  <si>
    <t xml:space="preserve">Cena celkom [EUR]</t>
  </si>
  <si>
    <t xml:space="preserve">Náklady z rozpočtu</t>
  </si>
  <si>
    <t xml:space="preserve">-1</t>
  </si>
  <si>
    <t xml:space="preserve">HSV - Práce a dodávky HSV</t>
  </si>
  <si>
    <t xml:space="preserve">    9 - Ostatné konštrukcie a práce-búranie</t>
  </si>
  <si>
    <t xml:space="preserve">PSV - Práce a dodávky PSV</t>
  </si>
  <si>
    <t xml:space="preserve">    712 - Izolácie striech, povlakové krytiny</t>
  </si>
  <si>
    <t xml:space="preserve">    713 - Izolácie tepelné</t>
  </si>
  <si>
    <t xml:space="preserve">    721 - Zdravotechnika - vnútorná kanalizácia</t>
  </si>
  <si>
    <t xml:space="preserve">    764 - Konštrukcie klampiarske</t>
  </si>
  <si>
    <t xml:space="preserve">HZS - Hodinové zúčtovacie sadzby</t>
  </si>
  <si>
    <t xml:space="preserve">ROZPOČET</t>
  </si>
  <si>
    <t xml:space="preserve">PČ</t>
  </si>
  <si>
    <t xml:space="preserve">MJ</t>
  </si>
  <si>
    <t xml:space="preserve">Množstvo</t>
  </si>
  <si>
    <t xml:space="preserve">J.cena [EUR]</t>
  </si>
  <si>
    <t xml:space="preserve">Cenová sústava</t>
  </si>
  <si>
    <t xml:space="preserve">J. Nh [h]</t>
  </si>
  <si>
    <t xml:space="preserve">Nh celkom [h]</t>
  </si>
  <si>
    <t xml:space="preserve">J. hmotnosť [t]</t>
  </si>
  <si>
    <t xml:space="preserve">Hmotnosť celkom [t]</t>
  </si>
  <si>
    <t xml:space="preserve">J. suť [t]</t>
  </si>
  <si>
    <t xml:space="preserve">Suť Celkom [t]</t>
  </si>
  <si>
    <t xml:space="preserve">HSV</t>
  </si>
  <si>
    <t xml:space="preserve">Práce a dodávky HSV</t>
  </si>
  <si>
    <t xml:space="preserve">ROZPOCET</t>
  </si>
  <si>
    <t xml:space="preserve">9</t>
  </si>
  <si>
    <t xml:space="preserve">Ostatné konštrukcie a práce-búranie</t>
  </si>
  <si>
    <t xml:space="preserve">K</t>
  </si>
  <si>
    <t xml:space="preserve">979011111</t>
  </si>
  <si>
    <t xml:space="preserve">Zvislá doprava sutiny a vybúraných hmôt za prvé podlažie nad alebo pod základným podlažím</t>
  </si>
  <si>
    <t xml:space="preserve">t</t>
  </si>
  <si>
    <t xml:space="preserve">4</t>
  </si>
  <si>
    <t xml:space="preserve">-1501516993</t>
  </si>
  <si>
    <t xml:space="preserve">979011121</t>
  </si>
  <si>
    <t xml:space="preserve">Zvislá doprava sutiny a vybúraných hmôt za každé ďalšie podlažie</t>
  </si>
  <si>
    <t xml:space="preserve">877911229</t>
  </si>
  <si>
    <t xml:space="preserve">3</t>
  </si>
  <si>
    <t xml:space="preserve">979081111</t>
  </si>
  <si>
    <t xml:space="preserve">Odvoz sutiny a vybúraných hmôt na skládku do 1 km</t>
  </si>
  <si>
    <t xml:space="preserve">-2107319532</t>
  </si>
  <si>
    <t xml:space="preserve">979081121</t>
  </si>
  <si>
    <t xml:space="preserve">Odvoz sutiny a vybúraných hmôt na skládku za každý ďalší 1 km</t>
  </si>
  <si>
    <t xml:space="preserve">7504321</t>
  </si>
  <si>
    <t xml:space="preserve">5</t>
  </si>
  <si>
    <t xml:space="preserve">979082111</t>
  </si>
  <si>
    <t xml:space="preserve">Vnútrostavenisková doprava sutiny a vybúraných hmôt do 10 m</t>
  </si>
  <si>
    <t xml:space="preserve">348267803</t>
  </si>
  <si>
    <t xml:space="preserve">6</t>
  </si>
  <si>
    <t xml:space="preserve">979082121</t>
  </si>
  <si>
    <t xml:space="preserve">Vnútrostavenisková doprava sutiny a vybúraných hmôt za každých ďalších 5 m</t>
  </si>
  <si>
    <t xml:space="preserve">1048414732</t>
  </si>
  <si>
    <t xml:space="preserve">7</t>
  </si>
  <si>
    <t xml:space="preserve">979089012</t>
  </si>
  <si>
    <t xml:space="preserve">Poplatok za skladovanie - betón, tehly, dlaždice (17 01 ), ostatné</t>
  </si>
  <si>
    <t xml:space="preserve">-899217582</t>
  </si>
  <si>
    <t xml:space="preserve">8</t>
  </si>
  <si>
    <t xml:space="preserve">979089212</t>
  </si>
  <si>
    <t xml:space="preserve">Poplatok za skladovanie - bitúmenové zmesi, uholný decht, dechtové výrobky (17 03 ), ostatné</t>
  </si>
  <si>
    <t xml:space="preserve">1587271</t>
  </si>
  <si>
    <t xml:space="preserve">979089412</t>
  </si>
  <si>
    <t xml:space="preserve">Poplatok za skladovanie - izolačné materiály  (17 06), ostatné</t>
  </si>
  <si>
    <t xml:space="preserve">748146287</t>
  </si>
  <si>
    <t xml:space="preserve">PSV</t>
  </si>
  <si>
    <t xml:space="preserve">Práce a dodávky PSV</t>
  </si>
  <si>
    <t xml:space="preserve">712</t>
  </si>
  <si>
    <t xml:space="preserve">Izolácie striech, povlakové krytiny</t>
  </si>
  <si>
    <t xml:space="preserve">10</t>
  </si>
  <si>
    <t xml:space="preserve">712300832</t>
  </si>
  <si>
    <t xml:space="preserve">Odstránenie povlakovej krytiny na strechách plochých 10° dvojvrstvovej,  -0,01000t</t>
  </si>
  <si>
    <t xml:space="preserve">m2</t>
  </si>
  <si>
    <t xml:space="preserve">16</t>
  </si>
  <si>
    <t xml:space="preserve">-1569978594</t>
  </si>
  <si>
    <t xml:space="preserve">11</t>
  </si>
  <si>
    <t xml:space="preserve">712300833</t>
  </si>
  <si>
    <t xml:space="preserve">Odstránenie povlakovej krytiny na strechách plochých 10° trojvrstvovej,  -0,01400t</t>
  </si>
  <si>
    <t xml:space="preserve">103979590</t>
  </si>
  <si>
    <t xml:space="preserve">12</t>
  </si>
  <si>
    <t xml:space="preserve">712300834</t>
  </si>
  <si>
    <t xml:space="preserve">Odstránenie povlakovej krytiny na strechách plochých do 10° každé ďalšie vrstvy,  -0,00600t</t>
  </si>
  <si>
    <t xml:space="preserve">-858773433</t>
  </si>
  <si>
    <t xml:space="preserve">13</t>
  </si>
  <si>
    <t xml:space="preserve">712311101</t>
  </si>
  <si>
    <t xml:space="preserve">Zhotovenie povlakovej krytiny striech plochých do 10° za studena náterom penetračným</t>
  </si>
  <si>
    <t xml:space="preserve">1723277600</t>
  </si>
  <si>
    <t xml:space="preserve">14</t>
  </si>
  <si>
    <t xml:space="preserve">M</t>
  </si>
  <si>
    <t xml:space="preserve">245620000105</t>
  </si>
  <si>
    <t xml:space="preserve">Náter hydroizolačný , penetrácia a adhézny podklad na živičnej báze</t>
  </si>
  <si>
    <t xml:space="preserve">l</t>
  </si>
  <si>
    <t xml:space="preserve">32</t>
  </si>
  <si>
    <t xml:space="preserve">-1553681891</t>
  </si>
  <si>
    <t xml:space="preserve">15</t>
  </si>
  <si>
    <t xml:space="preserve">712341559</t>
  </si>
  <si>
    <t xml:space="preserve">Zhotovenie povlak. krytiny striech plochých do 10° pásmi pritav. NAIP na celej ploche</t>
  </si>
  <si>
    <t xml:space="preserve">2073611243</t>
  </si>
  <si>
    <t xml:space="preserve">1010452060</t>
  </si>
  <si>
    <t xml:space="preserve">Modifikovaný asfaltovaný pás GLASTEK AL 40 MINERAL</t>
  </si>
  <si>
    <t xml:space="preserve">1679763318</t>
  </si>
  <si>
    <t xml:space="preserve">17</t>
  </si>
  <si>
    <t xml:space="preserve">712341659</t>
  </si>
  <si>
    <t xml:space="preserve">Zhotovenie povlakovej krytiny striech plochých do 10° pásmi pritavením. NAIP bodovo</t>
  </si>
  <si>
    <t xml:space="preserve">-162288534</t>
  </si>
  <si>
    <t xml:space="preserve">18</t>
  </si>
  <si>
    <t xml:space="preserve">628320000605</t>
  </si>
  <si>
    <t xml:space="preserve">Pás hydroizolačný asflatovaný spodný modifikovaný</t>
  </si>
  <si>
    <t xml:space="preserve">-140467558</t>
  </si>
  <si>
    <t xml:space="preserve">19</t>
  </si>
  <si>
    <t xml:space="preserve">712370060</t>
  </si>
  <si>
    <t xml:space="preserve">Zhotovenie povlakovej krytiny striech plochých do 10° PVC-P fóliou celoplošne lepenou so zvarením spoju</t>
  </si>
  <si>
    <t xml:space="preserve">1621664167</t>
  </si>
  <si>
    <t xml:space="preserve">245920000100</t>
  </si>
  <si>
    <t xml:space="preserve">Zálievka PVC fólie Alkorplan šedá, 2 kg</t>
  </si>
  <si>
    <t xml:space="preserve">ks</t>
  </si>
  <si>
    <t xml:space="preserve">134940040</t>
  </si>
  <si>
    <t xml:space="preserve">21</t>
  </si>
  <si>
    <t xml:space="preserve">245920000400</t>
  </si>
  <si>
    <t xml:space="preserve">Čistič Alkorplan 750 g, doplnok k fóliovým bazénovým systémom</t>
  </si>
  <si>
    <t xml:space="preserve">1248128595</t>
  </si>
  <si>
    <t xml:space="preserve">22</t>
  </si>
  <si>
    <t xml:space="preserve">247410003000</t>
  </si>
  <si>
    <t xml:space="preserve">Lepidlo polyuretánové POWER KLEBER D4, 310 g, DEN BRAVEN</t>
  </si>
  <si>
    <t xml:space="preserve">1405681753</t>
  </si>
  <si>
    <t xml:space="preserve">23</t>
  </si>
  <si>
    <t xml:space="preserve">283220001600</t>
  </si>
  <si>
    <t xml:space="preserve">Strešná hydroizolačná fólia PVC-P ALKORPLAN 35179 s PES, hr. 3,2 mm, š. 2,1 m, určená k lepeniu PU lepidlom, farba sivá</t>
  </si>
  <si>
    <t xml:space="preserve">941728487</t>
  </si>
  <si>
    <t xml:space="preserve">24</t>
  </si>
  <si>
    <t xml:space="preserve">712973240</t>
  </si>
  <si>
    <t xml:space="preserve">Detaily k PVC-P fóliam osadenie vetracích komínkov - 13k</t>
  </si>
  <si>
    <t xml:space="preserve">1193625838</t>
  </si>
  <si>
    <t xml:space="preserve">25</t>
  </si>
  <si>
    <t xml:space="preserve">283770004000</t>
  </si>
  <si>
    <t xml:space="preserve">Odvetrávací komín, výška 225 mm, priemer 75 mm</t>
  </si>
  <si>
    <t xml:space="preserve">-1620420687</t>
  </si>
  <si>
    <t xml:space="preserve">26</t>
  </si>
  <si>
    <t xml:space="preserve">712973420</t>
  </si>
  <si>
    <t xml:space="preserve">Detaily k termoplastom všeobecne, kútový uholník z hrubopoplastovaného plechu RŠ 100 mm, ohyb 90-135° - 11kA</t>
  </si>
  <si>
    <t xml:space="preserve">m</t>
  </si>
  <si>
    <t xml:space="preserve">1743046195</t>
  </si>
  <si>
    <t xml:space="preserve">27</t>
  </si>
  <si>
    <t xml:space="preserve">712973620</t>
  </si>
  <si>
    <t xml:space="preserve">Detaily k termoplastom všeobecne, nárožný uholník z hrubopoplast. plechu RŠ 100 mm, ohyb 90-135° - 11kB</t>
  </si>
  <si>
    <t xml:space="preserve">766035937</t>
  </si>
  <si>
    <t xml:space="preserve">28</t>
  </si>
  <si>
    <t xml:space="preserve">712973767</t>
  </si>
  <si>
    <t xml:space="preserve">Detaily k termoplastom všeobecne, ukončujúci profil na stene tvaru "Z" pri ukončení z HPP rš 275 mm - 14k</t>
  </si>
  <si>
    <t xml:space="preserve">1589478837</t>
  </si>
  <si>
    <t xml:space="preserve">29</t>
  </si>
  <si>
    <t xml:space="preserve">712973781</t>
  </si>
  <si>
    <t xml:space="preserve">Detaily k termoplastom všeobecne, stenový kotviaci pásik z hrubopoplast. plechu RŠ 70 mm - 11kC</t>
  </si>
  <si>
    <t xml:space="preserve">-1186654211</t>
  </si>
  <si>
    <t xml:space="preserve">30</t>
  </si>
  <si>
    <t xml:space="preserve">712991040</t>
  </si>
  <si>
    <t xml:space="preserve">Montáž podkladnej konštrukcie z OSB dosiek atike šírky 411 - 620 mm pod klampiarske konštrukcie - 4k</t>
  </si>
  <si>
    <t xml:space="preserve">-861182718</t>
  </si>
  <si>
    <t xml:space="preserve">31</t>
  </si>
  <si>
    <t xml:space="preserve">607260000400</t>
  </si>
  <si>
    <t xml:space="preserve">Doska OSB 3 Superfinish ECO nebrúsené hrxlxš 22x2500x1250 mm, JAFHOLZ</t>
  </si>
  <si>
    <t xml:space="preserve">1229703875</t>
  </si>
  <si>
    <t xml:space="preserve">998712202</t>
  </si>
  <si>
    <t xml:space="preserve">Presun hmôt pre izoláciu povlakovej krytiny v objektoch výšky nad 6 do 12 m</t>
  </si>
  <si>
    <t xml:space="preserve">%</t>
  </si>
  <si>
    <t xml:space="preserve">-709163038</t>
  </si>
  <si>
    <t xml:space="preserve">713</t>
  </si>
  <si>
    <t xml:space="preserve">Izolácie tepelné</t>
  </si>
  <si>
    <t xml:space="preserve">33</t>
  </si>
  <si>
    <t xml:space="preserve">713000042</t>
  </si>
  <si>
    <t xml:space="preserve">Odstránenie nadstresnej tepelnej izolácie striech plochých kladenej voľne z polystyrénu hr. do 10 cm -0,0028t</t>
  </si>
  <si>
    <t xml:space="preserve">1641467466</t>
  </si>
  <si>
    <t xml:space="preserve">34</t>
  </si>
  <si>
    <t xml:space="preserve">713132132</t>
  </si>
  <si>
    <t xml:space="preserve">Montáž tepelnej izolácie stien polystyrénom, celoplošným prilepením</t>
  </si>
  <si>
    <t xml:space="preserve">1923506058</t>
  </si>
  <si>
    <t xml:space="preserve">35</t>
  </si>
  <si>
    <t xml:space="preserve">283720007700</t>
  </si>
  <si>
    <t xml:space="preserve">Doska EPS 100S hr. 50 mm, na zateplenie podláh a plochých striech, ISOVER</t>
  </si>
  <si>
    <t xml:space="preserve">-1553697505</t>
  </si>
  <si>
    <t xml:space="preserve">36</t>
  </si>
  <si>
    <t xml:space="preserve">713142160</t>
  </si>
  <si>
    <t xml:space="preserve">Montáž tepelnej izolácie striech plochých do 10° spádovými doskami z polystyrénu v jednej vrstve</t>
  </si>
  <si>
    <t xml:space="preserve">1857480807</t>
  </si>
  <si>
    <t xml:space="preserve">37</t>
  </si>
  <si>
    <t xml:space="preserve">283760007600</t>
  </si>
  <si>
    <t xml:space="preserve">Spádová doska zo sivého EPS 200S pre vyspádovanie plochých striech, ISOVER</t>
  </si>
  <si>
    <t xml:space="preserve">m3</t>
  </si>
  <si>
    <t xml:space="preserve">1458741733</t>
  </si>
  <si>
    <t xml:space="preserve">38</t>
  </si>
  <si>
    <t xml:space="preserve">713142230</t>
  </si>
  <si>
    <t xml:space="preserve">Montáž tepelnej izolácie striech plochých do 10° polystyrénom, dvojvrstvová prilep. za studena</t>
  </si>
  <si>
    <t xml:space="preserve">1557919064</t>
  </si>
  <si>
    <t xml:space="preserve">39</t>
  </si>
  <si>
    <t xml:space="preserve">283720008300</t>
  </si>
  <si>
    <t xml:space="preserve">Doska EPS 100S hr. 160 mm, na zateplenie podláh a plochých striech, ISOVER</t>
  </si>
  <si>
    <t xml:space="preserve">1921691385</t>
  </si>
  <si>
    <t xml:space="preserve">40</t>
  </si>
  <si>
    <t xml:space="preserve">283720010100</t>
  </si>
  <si>
    <t xml:space="preserve">Doska EPS 200S hr. 120 mm, na zateplenie podláh a strešných terás, ISOVER</t>
  </si>
  <si>
    <t xml:space="preserve">152809462</t>
  </si>
  <si>
    <t xml:space="preserve">41</t>
  </si>
  <si>
    <t xml:space="preserve">998713202</t>
  </si>
  <si>
    <t xml:space="preserve">Presun hmôt pre izolácie tepelné v objektoch výšky nad 6 m do 12 m</t>
  </si>
  <si>
    <t xml:space="preserve">-1481676086</t>
  </si>
  <si>
    <t xml:space="preserve">721</t>
  </si>
  <si>
    <t xml:space="preserve">Zdravotechnika - vnútorná kanalizácia</t>
  </si>
  <si>
    <t xml:space="preserve">42</t>
  </si>
  <si>
    <t xml:space="preserve">721210823</t>
  </si>
  <si>
    <t xml:space="preserve">Demontáž strešného vtoku DN 125,  -0,02011t - ozn. n</t>
  </si>
  <si>
    <t xml:space="preserve">1523493870</t>
  </si>
  <si>
    <t xml:space="preserve">43</t>
  </si>
  <si>
    <t xml:space="preserve">721230065</t>
  </si>
  <si>
    <t xml:space="preserve">Montáž strešného vtoku "izolovaného boxu" pre mPVC izolácie DN 110 - 9k</t>
  </si>
  <si>
    <t xml:space="preserve">-57474471</t>
  </si>
  <si>
    <t xml:space="preserve">44</t>
  </si>
  <si>
    <t xml:space="preserve">358.008.00.1</t>
  </si>
  <si>
    <t xml:space="preserve">Bezpečnostný strešný vtok Geberit Pluvia</t>
  </si>
  <si>
    <t xml:space="preserve">380222237</t>
  </si>
  <si>
    <t xml:space="preserve">45</t>
  </si>
  <si>
    <t xml:space="preserve">359.006.25.1</t>
  </si>
  <si>
    <t xml:space="preserve">Pripevňovací plech, pre strešný vtok Geberit Pluvia s pripevňovacou prírubou, pre strešné izolačné fólie</t>
  </si>
  <si>
    <t xml:space="preserve">-126077007</t>
  </si>
  <si>
    <t xml:space="preserve">46</t>
  </si>
  <si>
    <t xml:space="preserve">721230099</t>
  </si>
  <si>
    <t xml:space="preserve">Montáž strešného vtoku pre mPVC izolácie DN 110 - 10k</t>
  </si>
  <si>
    <t xml:space="preserve">-293085685</t>
  </si>
  <si>
    <t xml:space="preserve">47</t>
  </si>
  <si>
    <t xml:space="preserve">286630010100</t>
  </si>
  <si>
    <t xml:space="preserve">Strešný vtok HL64P/1, DN 110, (7,8 l/s), PVC límec, horizontálny odtok, záchytný kôš D 180 mm, PVC</t>
  </si>
  <si>
    <t xml:space="preserve">1961467520</t>
  </si>
  <si>
    <t xml:space="preserve">48</t>
  </si>
  <si>
    <t xml:space="preserve">721242806</t>
  </si>
  <si>
    <t xml:space="preserve">Demontáž ventilačných hlavíc - ozn. h</t>
  </si>
  <si>
    <t xml:space="preserve">-1373237037</t>
  </si>
  <si>
    <t xml:space="preserve">49</t>
  </si>
  <si>
    <t xml:space="preserve">721274103</t>
  </si>
  <si>
    <t xml:space="preserve">Ventilačné hlavice strešná - plastové DN 100 HUL 810 - 8k</t>
  </si>
  <si>
    <t xml:space="preserve">1419924269</t>
  </si>
  <si>
    <t xml:space="preserve">50</t>
  </si>
  <si>
    <t xml:space="preserve">721274113</t>
  </si>
  <si>
    <t xml:space="preserve">Montáž ventilačných hlavíc - iných typov - turbína LOMANCO - 7k</t>
  </si>
  <si>
    <t xml:space="preserve">-124481715</t>
  </si>
  <si>
    <t xml:space="preserve">51</t>
  </si>
  <si>
    <t xml:space="preserve">251101</t>
  </si>
  <si>
    <t xml:space="preserve">Samočinné odvetrávacie turbíny LOMANCO BIB 14 f 356mm - prírodný hliník</t>
  </si>
  <si>
    <t xml:space="preserve">-194462664</t>
  </si>
  <si>
    <t xml:space="preserve">52</t>
  </si>
  <si>
    <t xml:space="preserve">998721202</t>
  </si>
  <si>
    <t xml:space="preserve">Presun hmôt pre vnútornú kanalizáciu v objektoch výšky nad 6 do 12 m</t>
  </si>
  <si>
    <t xml:space="preserve">74781457</t>
  </si>
  <si>
    <t xml:space="preserve">764</t>
  </si>
  <si>
    <t xml:space="preserve">Konštrukcie klampiarske</t>
  </si>
  <si>
    <t xml:space="preserve">53</t>
  </si>
  <si>
    <t xml:space="preserve">764323420</t>
  </si>
  <si>
    <t xml:space="preserve">Oplechovanie z pozinkovaného farbeného PZf plechu, odkvapov na strechách s lepenkovou krytinou r.š. 250 mm - 5k</t>
  </si>
  <si>
    <t xml:space="preserve">-1080053618</t>
  </si>
  <si>
    <t xml:space="preserve">54</t>
  </si>
  <si>
    <t xml:space="preserve">764323820</t>
  </si>
  <si>
    <t xml:space="preserve">Demontáž odkvapov na strechách s lepenkovou krytinou rš 250 mm,  -0,00260t - ozn. k</t>
  </si>
  <si>
    <t xml:space="preserve">-1037437591</t>
  </si>
  <si>
    <t xml:space="preserve">55</t>
  </si>
  <si>
    <t xml:space="preserve">764351810</t>
  </si>
  <si>
    <t xml:space="preserve">Demontáž žľabov pododkvap. štvorhranných rovných, oblúkových, do 30° rš 250 a 330 mm,  -0,00347t  - ozn. k</t>
  </si>
  <si>
    <t xml:space="preserve">-879889177</t>
  </si>
  <si>
    <t xml:space="preserve">56</t>
  </si>
  <si>
    <t xml:space="preserve">764359431</t>
  </si>
  <si>
    <t xml:space="preserve">Kotlík štvorhranný z pozinkovaného farbeného PZf plechu - 10k</t>
  </si>
  <si>
    <t xml:space="preserve">-1160286007</t>
  </si>
  <si>
    <t xml:space="preserve">57</t>
  </si>
  <si>
    <t xml:space="preserve">764359820</t>
  </si>
  <si>
    <t xml:space="preserve">Demontáž kotlíka oválneho a štvorhranného, so sklonom žľabu do 30st.,  -0,00320t  - ozn. k</t>
  </si>
  <si>
    <t xml:space="preserve">95942056</t>
  </si>
  <si>
    <t xml:space="preserve">58</t>
  </si>
  <si>
    <t xml:space="preserve">764359842</t>
  </si>
  <si>
    <t xml:space="preserve">Demontáž kotlíka zberného na plochej streche vrátane chrliča  - ozn. k</t>
  </si>
  <si>
    <t xml:space="preserve">-574974438</t>
  </si>
  <si>
    <t xml:space="preserve">59</t>
  </si>
  <si>
    <t xml:space="preserve">764430420</t>
  </si>
  <si>
    <t xml:space="preserve">Oplechovanie muriva a atík z pozinkovaného farbeného PZf plechu, vrátane rohov r.š. 330 mm - 4k</t>
  </si>
  <si>
    <t xml:space="preserve">2093264339</t>
  </si>
  <si>
    <t xml:space="preserve">60</t>
  </si>
  <si>
    <t xml:space="preserve">764430840</t>
  </si>
  <si>
    <t xml:space="preserve">Demontáž oplechovania múrov a nadmuroviek rš od 330 do 500 mm,  -0,00230t - ozn j</t>
  </si>
  <si>
    <t xml:space="preserve">1543464949</t>
  </si>
  <si>
    <t xml:space="preserve">61</t>
  </si>
  <si>
    <t xml:space="preserve">764451402</t>
  </si>
  <si>
    <t xml:space="preserve">Zvodové rúry z pozinkovaného farbeného PZf plechu, štvorcové s dĺžkou strany 100 mm - 10k</t>
  </si>
  <si>
    <t xml:space="preserve">-171564524</t>
  </si>
  <si>
    <t xml:space="preserve">62</t>
  </si>
  <si>
    <t xml:space="preserve">764451802</t>
  </si>
  <si>
    <t xml:space="preserve">Demontáž odpadových rúr štvorcových so stranou 100 mm,  -0,00338t  - ozn. k</t>
  </si>
  <si>
    <t xml:space="preserve">1751048488</t>
  </si>
  <si>
    <t xml:space="preserve">63</t>
  </si>
  <si>
    <t xml:space="preserve">764454801</t>
  </si>
  <si>
    <t xml:space="preserve">Demontáž odpadových rúr kruhových, s priemerom 75 a 100 mm,  -0,00226t  - ozn. k</t>
  </si>
  <si>
    <t xml:space="preserve">1171987170</t>
  </si>
  <si>
    <t xml:space="preserve">64</t>
  </si>
  <si>
    <t xml:space="preserve">764751112</t>
  </si>
  <si>
    <t xml:space="preserve">Odpadová rúra kruhová D 100 mm Lindab Rainline Elite - 6k</t>
  </si>
  <si>
    <t xml:space="preserve">1902566649</t>
  </si>
  <si>
    <t xml:space="preserve">65</t>
  </si>
  <si>
    <t xml:space="preserve">764751132</t>
  </si>
  <si>
    <t xml:space="preserve">Koleno odpadovej rúry D 100 mm Lindab Rainline Elite - 6k</t>
  </si>
  <si>
    <t xml:space="preserve">-1796730062</t>
  </si>
  <si>
    <t xml:space="preserve">66</t>
  </si>
  <si>
    <t xml:space="preserve">764751171</t>
  </si>
  <si>
    <t xml:space="preserve">Zachytávač nečistôt Lindab Rainline Elite - 6k</t>
  </si>
  <si>
    <t xml:space="preserve">1448241138</t>
  </si>
  <si>
    <t xml:space="preserve">67</t>
  </si>
  <si>
    <t xml:space="preserve">764761111</t>
  </si>
  <si>
    <t xml:space="preserve">Žľab pododkvapový štvorcový rozmer 136 mm, vrátane čela, hákov, rohov, kútov Lindab - 6k</t>
  </si>
  <si>
    <t xml:space="preserve">-2005771924</t>
  </si>
  <si>
    <t xml:space="preserve">68</t>
  </si>
  <si>
    <t xml:space="preserve">764761122</t>
  </si>
  <si>
    <t xml:space="preserve">Žľab pododkvapový polkruhový R 150 mm, vrátane čela, hákov, rohov, kútov Lindab - 6k</t>
  </si>
  <si>
    <t xml:space="preserve">370845445</t>
  </si>
  <si>
    <t xml:space="preserve">69</t>
  </si>
  <si>
    <t xml:space="preserve">764761235</t>
  </si>
  <si>
    <t xml:space="preserve">Žľabový kotlík k štvorhranným žľabom rozmer 136 mm Lindab Rainline Elite - 6k</t>
  </si>
  <si>
    <t xml:space="preserve">-929090611</t>
  </si>
  <si>
    <t xml:space="preserve">70</t>
  </si>
  <si>
    <t xml:space="preserve">764762112</t>
  </si>
  <si>
    <t xml:space="preserve">Montáž hákov k pododkvapovým žľabom - 6k</t>
  </si>
  <si>
    <t xml:space="preserve">47907748</t>
  </si>
  <si>
    <t xml:space="preserve">71</t>
  </si>
  <si>
    <t xml:space="preserve">553440003600</t>
  </si>
  <si>
    <t xml:space="preserve">Hák žľabový štvorcový REK21 dĺžka háku 210 mm LINDAB</t>
  </si>
  <si>
    <t xml:space="preserve">361311424</t>
  </si>
  <si>
    <t xml:space="preserve">72</t>
  </si>
  <si>
    <t xml:space="preserve">764762113</t>
  </si>
  <si>
    <t xml:space="preserve">Montáž čiel pododkvapových žľabov - 6k</t>
  </si>
  <si>
    <t xml:space="preserve">1847804464</t>
  </si>
  <si>
    <t xml:space="preserve">73</t>
  </si>
  <si>
    <t xml:space="preserve">553440000800</t>
  </si>
  <si>
    <t xml:space="preserve">Čelo žľabové štvorcové RERGV/RERGH LINDAB ľavé/pravé rozmer 136 mm</t>
  </si>
  <si>
    <t xml:space="preserve">1612392696</t>
  </si>
  <si>
    <t xml:space="preserve">74</t>
  </si>
  <si>
    <t xml:space="preserve">764762122</t>
  </si>
  <si>
    <t xml:space="preserve">Montáž spojok pododkvapových žľabov s tesnením - 6k</t>
  </si>
  <si>
    <t xml:space="preserve">-1196156682</t>
  </si>
  <si>
    <t xml:space="preserve">75</t>
  </si>
  <si>
    <t xml:space="preserve">553440007800</t>
  </si>
  <si>
    <t xml:space="preserve">Spojka žľabová s tesnením štvorcová RERSK LINDAB rozmer 136 mm</t>
  </si>
  <si>
    <t xml:space="preserve">1917904706</t>
  </si>
  <si>
    <t xml:space="preserve">76</t>
  </si>
  <si>
    <t xml:space="preserve">998764202</t>
  </si>
  <si>
    <t xml:space="preserve">Presun hmôt pre konštrukcie klampiarske v objektoch výšky nad 6 do 12 m</t>
  </si>
  <si>
    <t xml:space="preserve">906857518</t>
  </si>
  <si>
    <t xml:space="preserve">HZS</t>
  </si>
  <si>
    <t xml:space="preserve">Hodinové zúčtovacie sadzby</t>
  </si>
  <si>
    <t xml:space="preserve">77</t>
  </si>
  <si>
    <t xml:space="preserve">HZS000211</t>
  </si>
  <si>
    <t xml:space="preserve">Stavebno montážne práce menej náročne, pomocné alebo manipulačné (Tr. 1) v rozsahu viac 4 a menej ako 8 hodín</t>
  </si>
  <si>
    <t xml:space="preserve">hod</t>
  </si>
  <si>
    <t xml:space="preserve">512</t>
  </si>
  <si>
    <t xml:space="preserve">935684088</t>
  </si>
  <si>
    <t xml:space="preserve">04A - Bleskozvod objekt A</t>
  </si>
  <si>
    <t xml:space="preserve">21-M -   Zachytávacia sústava</t>
  </si>
  <si>
    <t xml:space="preserve">D1 -   Zvodové vedenie</t>
  </si>
  <si>
    <t xml:space="preserve">D2 -   Uzemňovacia sústava - doplnenie existujúceho uzemnenia</t>
  </si>
  <si>
    <t xml:space="preserve">21-M</t>
  </si>
  <si>
    <t xml:space="preserve">  Zachytávacia sústava</t>
  </si>
  <si>
    <t xml:space="preserve">MAT.</t>
  </si>
  <si>
    <t xml:space="preserve">Drôt pozinkovaný zachytávací AlMgSi  8.00mm</t>
  </si>
  <si>
    <t xml:space="preserve">256</t>
  </si>
  <si>
    <t xml:space="preserve">MAT..1</t>
  </si>
  <si>
    <t xml:space="preserve">HR-Podpera vedenia PV 21 - na ploché  strechy</t>
  </si>
  <si>
    <t xml:space="preserve">MAT..2</t>
  </si>
  <si>
    <t xml:space="preserve">HR-Podpera vedenia PV 32 - podpera vedenia na atyku</t>
  </si>
  <si>
    <t xml:space="preserve">745620102</t>
  </si>
  <si>
    <t xml:space="preserve">Zachytávacie a zvodové vodiče vrátane podpery FeZn lano do D 70 mm - demontáž</t>
  </si>
  <si>
    <t xml:space="preserve">745620102.1</t>
  </si>
  <si>
    <t xml:space="preserve">Zachytávacie a zvodové vodiče vrátane podpery FeZn lano do D 70 mm - montáž</t>
  </si>
  <si>
    <t xml:space="preserve">MAT..3</t>
  </si>
  <si>
    <t xml:space="preserve">HR-Svorka SK  svorka krížová</t>
  </si>
  <si>
    <t xml:space="preserve">MAT..4</t>
  </si>
  <si>
    <t xml:space="preserve">HR-Svorka SO   svorka na odkvap</t>
  </si>
  <si>
    <t xml:space="preserve">MAT..5</t>
  </si>
  <si>
    <t xml:space="preserve">HR-Svorka SS   spojovacia svorka</t>
  </si>
  <si>
    <t xml:space="preserve">210220301</t>
  </si>
  <si>
    <t xml:space="preserve">Bleskozvodová svorka do 2 skrutiek (SS, SR 03) - demontáž</t>
  </si>
  <si>
    <t xml:space="preserve">210220301.1</t>
  </si>
  <si>
    <t xml:space="preserve">Bleskozvodová svorka do 2 skrutiek (SS, SR 03) - montáž</t>
  </si>
  <si>
    <t xml:space="preserve">210220302</t>
  </si>
  <si>
    <t xml:space="preserve">Bleskozvodová svorka nad 2 skrutky (ST, SJ, SK, SZ, SR 01, 02) - montáž</t>
  </si>
  <si>
    <t xml:space="preserve">D1</t>
  </si>
  <si>
    <t xml:space="preserve">  Zvodové vedenie</t>
  </si>
  <si>
    <t xml:space="preserve">MAT..6</t>
  </si>
  <si>
    <t xml:space="preserve">Zvodové vedenie do zateplenia s PVC D-8 AlMgSi</t>
  </si>
  <si>
    <t xml:space="preserve">MAT..7</t>
  </si>
  <si>
    <t xml:space="preserve">Drôt pozinkovaný zvodový d 10 mm</t>
  </si>
  <si>
    <t xml:space="preserve">210220102</t>
  </si>
  <si>
    <t xml:space="preserve">Zvodový vodič včítane podpery FeZn lano do D 70 mm - demontáž</t>
  </si>
  <si>
    <t xml:space="preserve">210220102.1</t>
  </si>
  <si>
    <t xml:space="preserve">Zvodový vodič včítane podpery FeZn lano do D 70 mm - montáž</t>
  </si>
  <si>
    <t xml:space="preserve">MAT..8</t>
  </si>
  <si>
    <t xml:space="preserve">PV PVC – prýchytka vedenia do zateplené fasády</t>
  </si>
  <si>
    <t xml:space="preserve">MAT..9</t>
  </si>
  <si>
    <t xml:space="preserve">HR-Svorka SZ  skúšobná svorka</t>
  </si>
  <si>
    <t xml:space="preserve">MAT..10</t>
  </si>
  <si>
    <t xml:space="preserve">Krabica  KO-125</t>
  </si>
  <si>
    <t xml:space="preserve">MAT..11</t>
  </si>
  <si>
    <t xml:space="preserve">Štítok smaltovaný do 5 písmen 10x15 mm</t>
  </si>
  <si>
    <t xml:space="preserve">210010313</t>
  </si>
  <si>
    <t xml:space="preserve">Škatuľa odbočná s viečkom, bez zapojenia (KO 125) štvorcová</t>
  </si>
  <si>
    <t xml:space="preserve">210220401</t>
  </si>
  <si>
    <t xml:space="preserve">Označenie zvodov štítkami smaltované, z umelej hmot</t>
  </si>
  <si>
    <t xml:space="preserve">D2</t>
  </si>
  <si>
    <t xml:space="preserve">  Uzemňovacia sústava - doplnenie existujúceho uzemnenia</t>
  </si>
  <si>
    <t xml:space="preserve">MAT..12</t>
  </si>
  <si>
    <t xml:space="preserve">Páska uzemňovacia 30x4 mm</t>
  </si>
  <si>
    <t xml:space="preserve">kg</t>
  </si>
  <si>
    <t xml:space="preserve">MAT..13</t>
  </si>
  <si>
    <t xml:space="preserve">HR-Zemniaca tyč ZT 2 m</t>
  </si>
  <si>
    <t xml:space="preserve">MAT..14</t>
  </si>
  <si>
    <t xml:space="preserve">HR-Svorka SJ 01  svorka k uzemňovacej tyči</t>
  </si>
  <si>
    <t xml:space="preserve">210220022</t>
  </si>
  <si>
    <t xml:space="preserve">Uzemňovacie vedenie v zemi včít. svoriek, prepojenia, izolácie spojov FeZn D 8 - 10 mm</t>
  </si>
  <si>
    <t xml:space="preserve">210220361</t>
  </si>
  <si>
    <t xml:space="preserve">Tyčový uzemňovač zarazený do zeme a pripoj.vedenie do 2 m</t>
  </si>
  <si>
    <t xml:space="preserve">460070103</t>
  </si>
  <si>
    <t xml:space="preserve">Jama pre ulož. pás. uzemň. zemný pásik FeZn 30x4 mm. zemina tr. 3</t>
  </si>
  <si>
    <t xml:space="preserve">VRN</t>
  </si>
  <si>
    <t xml:space="preserve">Ostatný drobný upevňovací a montážny materiál</t>
  </si>
  <si>
    <t xml:space="preserve">-126022598</t>
  </si>
  <si>
    <t xml:space="preserve">Objekty A,B,C - Bleskozvod - Dodatok</t>
  </si>
  <si>
    <t xml:space="preserve">21-M - Uzemnenie</t>
  </si>
  <si>
    <t xml:space="preserve">Uzemnenie</t>
  </si>
  <si>
    <t xml:space="preserve">Drôt bleskozvodový FeZn, d 10 mm</t>
  </si>
  <si>
    <t xml:space="preserve">Svorka FeZn uzemňovacia označenie SR 03 A</t>
  </si>
  <si>
    <t xml:space="preserve">Svorka FeZn k uzemňovacej tyči označenie SJ 02</t>
  </si>
  <si>
    <t xml:space="preserve">Svorka FeZn spojovacia označenie SS 2 skrutky s príložkou</t>
  </si>
  <si>
    <t xml:space="preserve">Tyč uzemňovacia FeZn označenie ZT 1,5 m</t>
  </si>
  <si>
    <t xml:space="preserve">Chránička d-25 mm</t>
  </si>
  <si>
    <t xml:space="preserve">461030082</t>
  </si>
  <si>
    <t xml:space="preserve">Rezanie špáry v asfalte alebo betóne nad 5 cm do 10 cm</t>
  </si>
  <si>
    <t xml:space="preserve">460200003</t>
  </si>
  <si>
    <t xml:space="preserve">Hĺbenie káblovej ryhy ručne 20 cm širokej a 50 cm hlbokej, v zemine triedy 3</t>
  </si>
  <si>
    <t xml:space="preserve">210220003</t>
  </si>
  <si>
    <t xml:space="preserve">Skrytý zvod pri zatepľovacom systéme FeZn 10</t>
  </si>
  <si>
    <t xml:space="preserve">210220021</t>
  </si>
  <si>
    <t xml:space="preserve">Uzemňovacie vedenie v zemi FeZn vrátane izolácie spojov</t>
  </si>
  <si>
    <t xml:space="preserve">210220240</t>
  </si>
  <si>
    <t xml:space="preserve">Svorka FeZn k uzemňovacej tyči  SJ</t>
  </si>
  <si>
    <t xml:space="preserve">210220280</t>
  </si>
  <si>
    <t xml:space="preserve">Uzemňovacia tyč FeZn ZT</t>
  </si>
  <si>
    <t xml:space="preserve">460560003</t>
  </si>
  <si>
    <t xml:space="preserve">Ručný zásyp  káblovej ryhy  20 cm širokej, 50 cm hlbokej v zemine tr. 3</t>
  </si>
  <si>
    <t xml:space="preserve">PC</t>
  </si>
  <si>
    <t xml:space="preserve">Asfaltovanie - penetrácia, podložka liat. asf. do 2 cm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</si>
</sst>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#,##0.00"/>
    <numFmt numFmtId="167" formatCode="#,##0.00%"/>
    <numFmt numFmtId="168" formatCode="General"/>
    <numFmt numFmtId="169" formatCode="DD\.MM\.YYYY"/>
    <numFmt numFmtId="170" formatCode="#,##0.00000"/>
    <numFmt numFmtId="171" formatCode="#,##0.000"/>
  </numFmts>
  <fonts count="38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8"/>
      <color rgb="FF0000FF"/>
      <name val="Wingdings 2"/>
      <family val="0"/>
      <charset val="1"/>
    </font>
    <font>
      <u val="single"/>
      <sz val="11"/>
      <color rgb="FF0000FF"/>
      <name val="Calibri"/>
      <family val="0"/>
      <charset val="1"/>
    </font>
    <font>
      <sz val="10"/>
      <color rgb="FF003366"/>
      <name val="Arial CE"/>
      <family val="0"/>
      <charset val="1"/>
    </font>
    <font>
      <b val="true"/>
      <sz val="10"/>
      <color rgb="FF00336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4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2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2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7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71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33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33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71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3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3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2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7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7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17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6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6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6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6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6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1" fontId="36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7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3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6" fillId="3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CM111"/>
  <sheetViews>
    <sheetView showFormulas="false" showGridLines="false" showRowColHeaders="true" showZeros="true" rightToLeft="false" tabSelected="true" showOutlineSymbols="true" defaultGridColor="true" view="normal" topLeftCell="A82" colorId="64" zoomScale="100" zoomScaleNormal="100" zoomScalePageLayoutView="100" workbookViewId="0">
      <selection pane="topLeft" activeCell="BE99" activeCellId="0" sqref="BE99"/>
    </sheetView>
  </sheetViews>
  <sheetFormatPr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7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6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7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8" min="48" style="0" width="21.66"/>
    <col collapsed="false" customWidth="true" hidden="true" outlineLevel="0" max="49" min="49" style="0" width="14.17"/>
    <col collapsed="false" customWidth="true" hidden="true" outlineLevel="0" max="50" min="50" style="0" width="12.66"/>
    <col collapsed="false" customWidth="true" hidden="true" outlineLevel="0" max="51" min="51" style="0" width="11.66"/>
    <col collapsed="false" customWidth="true" hidden="true" outlineLevel="0" max="52" min="52" style="0" width="9.17"/>
    <col collapsed="false" customWidth="true" hidden="true" outlineLevel="0" max="53" min="53" style="0" width="9.83"/>
    <col collapsed="false" customWidth="true" hidden="true" outlineLevel="0" max="54" min="54" style="0" width="7"/>
    <col collapsed="false" customWidth="true" hidden="true" outlineLevel="0" max="55" min="55" style="0" width="10.5"/>
    <col collapsed="false" customWidth="true" hidden="true" outlineLevel="0" max="56" min="56" style="0" width="26.17"/>
    <col collapsed="false" customWidth="true" hidden="false" outlineLevel="0" max="57" min="57" style="0" width="21.5"/>
    <col collapsed="false" customWidth="true" hidden="false" outlineLevel="0" max="70" min="58" style="0" width="8.84"/>
    <col collapsed="false" customWidth="true" hidden="true" outlineLevel="0" max="91" min="71" style="0" width="9.34"/>
    <col collapsed="false" customWidth="true" hidden="false" outlineLevel="0" max="1025" min="92" style="0" width="8.84"/>
  </cols>
  <sheetData>
    <row r="1" customFormat="false" ht="11.25" hidden="false" customHeight="false" outlineLevel="0" collapsed="false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customFormat="false" ht="36.95" hidden="false" customHeight="true" outlineLevel="0" collapsed="false">
      <c r="AR2" s="2" t="s">
        <v>4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6</v>
      </c>
    </row>
    <row r="4" customFormat="false" ht="24.95" hidden="false" customHeight="true" outlineLevel="0" collapsed="false">
      <c r="B4" s="6"/>
      <c r="D4" s="7" t="s">
        <v>7</v>
      </c>
      <c r="AR4" s="6"/>
      <c r="AS4" s="8" t="s">
        <v>8</v>
      </c>
      <c r="BE4" s="9" t="s">
        <v>9</v>
      </c>
      <c r="BS4" s="3" t="s">
        <v>5</v>
      </c>
    </row>
    <row r="5" customFormat="false" ht="12" hidden="false" customHeight="true" outlineLevel="0" collapsed="false">
      <c r="B5" s="6"/>
      <c r="D5" s="10" t="s">
        <v>10</v>
      </c>
      <c r="K5" s="11" t="s">
        <v>11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R5" s="6"/>
      <c r="BE5" s="12" t="s">
        <v>12</v>
      </c>
      <c r="BS5" s="3" t="s">
        <v>5</v>
      </c>
    </row>
    <row r="6" customFormat="false" ht="36.95" hidden="false" customHeight="true" outlineLevel="0" collapsed="false">
      <c r="B6" s="6"/>
      <c r="D6" s="13" t="s">
        <v>13</v>
      </c>
      <c r="K6" s="14" t="s">
        <v>14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R6" s="6"/>
      <c r="BE6" s="12"/>
      <c r="BS6" s="3" t="s">
        <v>5</v>
      </c>
    </row>
    <row r="7" customFormat="false" ht="12" hidden="false" customHeight="true" outlineLevel="0" collapsed="false">
      <c r="B7" s="6"/>
      <c r="D7" s="15" t="s">
        <v>15</v>
      </c>
      <c r="K7" s="16"/>
      <c r="AK7" s="15" t="s">
        <v>16</v>
      </c>
      <c r="AN7" s="16"/>
      <c r="AR7" s="6"/>
      <c r="BE7" s="12"/>
      <c r="BS7" s="3" t="s">
        <v>5</v>
      </c>
    </row>
    <row r="8" customFormat="false" ht="12" hidden="false" customHeight="true" outlineLevel="0" collapsed="false">
      <c r="B8" s="6"/>
      <c r="D8" s="15" t="s">
        <v>17</v>
      </c>
      <c r="K8" s="16" t="s">
        <v>18</v>
      </c>
      <c r="AK8" s="15" t="s">
        <v>19</v>
      </c>
      <c r="AN8" s="17" t="s">
        <v>20</v>
      </c>
      <c r="AR8" s="6"/>
      <c r="BE8" s="12"/>
      <c r="BS8" s="3" t="s">
        <v>5</v>
      </c>
    </row>
    <row r="9" customFormat="false" ht="14.45" hidden="false" customHeight="true" outlineLevel="0" collapsed="false">
      <c r="B9" s="6"/>
      <c r="AR9" s="6"/>
      <c r="BE9" s="12"/>
      <c r="BS9" s="3" t="s">
        <v>5</v>
      </c>
    </row>
    <row r="10" customFormat="false" ht="12" hidden="false" customHeight="true" outlineLevel="0" collapsed="false">
      <c r="B10" s="6"/>
      <c r="D10" s="15" t="s">
        <v>21</v>
      </c>
      <c r="AK10" s="15" t="s">
        <v>22</v>
      </c>
      <c r="AN10" s="16"/>
      <c r="AR10" s="6"/>
      <c r="BE10" s="12"/>
      <c r="BS10" s="3" t="s">
        <v>5</v>
      </c>
    </row>
    <row r="11" customFormat="false" ht="18.4" hidden="false" customHeight="true" outlineLevel="0" collapsed="false">
      <c r="B11" s="6"/>
      <c r="E11" s="16" t="s">
        <v>23</v>
      </c>
      <c r="AK11" s="15" t="s">
        <v>24</v>
      </c>
      <c r="AN11" s="16"/>
      <c r="AR11" s="6"/>
      <c r="BE11" s="12"/>
      <c r="BS11" s="3" t="s">
        <v>5</v>
      </c>
    </row>
    <row r="12" customFormat="false" ht="6.95" hidden="false" customHeight="true" outlineLevel="0" collapsed="false">
      <c r="B12" s="6"/>
      <c r="AR12" s="6"/>
      <c r="BE12" s="12"/>
      <c r="BS12" s="3" t="s">
        <v>5</v>
      </c>
    </row>
    <row r="13" customFormat="false" ht="12" hidden="false" customHeight="true" outlineLevel="0" collapsed="false">
      <c r="B13" s="6"/>
      <c r="D13" s="15" t="s">
        <v>25</v>
      </c>
      <c r="AK13" s="15" t="s">
        <v>22</v>
      </c>
      <c r="AN13" s="18" t="s">
        <v>26</v>
      </c>
      <c r="AR13" s="6"/>
      <c r="BE13" s="12"/>
      <c r="BS13" s="3" t="s">
        <v>5</v>
      </c>
    </row>
    <row r="14" customFormat="false" ht="12.75" hidden="false" customHeight="false" outlineLevel="0" collapsed="false">
      <c r="B14" s="6"/>
      <c r="E14" s="19" t="s">
        <v>26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5" t="s">
        <v>24</v>
      </c>
      <c r="AN14" s="18" t="s">
        <v>26</v>
      </c>
      <c r="AR14" s="6"/>
      <c r="BE14" s="12"/>
      <c r="BS14" s="3" t="s">
        <v>5</v>
      </c>
    </row>
    <row r="15" customFormat="false" ht="6.95" hidden="false" customHeight="true" outlineLevel="0" collapsed="false">
      <c r="B15" s="6"/>
      <c r="AR15" s="6"/>
      <c r="BE15" s="12"/>
      <c r="BS15" s="3" t="s">
        <v>2</v>
      </c>
    </row>
    <row r="16" customFormat="false" ht="12" hidden="false" customHeight="true" outlineLevel="0" collapsed="false">
      <c r="B16" s="6"/>
      <c r="D16" s="15" t="s">
        <v>27</v>
      </c>
      <c r="AK16" s="15" t="s">
        <v>22</v>
      </c>
      <c r="AN16" s="16"/>
      <c r="AR16" s="6"/>
      <c r="BE16" s="12"/>
      <c r="BS16" s="3" t="s">
        <v>2</v>
      </c>
    </row>
    <row r="17" customFormat="false" ht="18.4" hidden="false" customHeight="true" outlineLevel="0" collapsed="false">
      <c r="B17" s="6"/>
      <c r="E17" s="16" t="s">
        <v>28</v>
      </c>
      <c r="AK17" s="15" t="s">
        <v>24</v>
      </c>
      <c r="AN17" s="16"/>
      <c r="AR17" s="6"/>
      <c r="BE17" s="12"/>
      <c r="BS17" s="3" t="s">
        <v>29</v>
      </c>
    </row>
    <row r="18" customFormat="false" ht="6.95" hidden="false" customHeight="true" outlineLevel="0" collapsed="false">
      <c r="B18" s="6"/>
      <c r="AR18" s="6"/>
      <c r="BE18" s="12"/>
      <c r="BS18" s="3" t="s">
        <v>30</v>
      </c>
    </row>
    <row r="19" customFormat="false" ht="12" hidden="false" customHeight="true" outlineLevel="0" collapsed="false">
      <c r="B19" s="6"/>
      <c r="D19" s="15" t="s">
        <v>31</v>
      </c>
      <c r="AK19" s="15" t="s">
        <v>22</v>
      </c>
      <c r="AN19" s="16"/>
      <c r="AR19" s="6"/>
      <c r="BE19" s="12"/>
      <c r="BS19" s="3" t="s">
        <v>30</v>
      </c>
    </row>
    <row r="20" customFormat="false" ht="18.4" hidden="false" customHeight="true" outlineLevel="0" collapsed="false">
      <c r="B20" s="6"/>
      <c r="E20" s="16" t="s">
        <v>32</v>
      </c>
      <c r="AK20" s="15" t="s">
        <v>24</v>
      </c>
      <c r="AN20" s="16"/>
      <c r="AR20" s="6"/>
      <c r="BE20" s="12"/>
      <c r="BS20" s="3" t="s">
        <v>29</v>
      </c>
    </row>
    <row r="21" customFormat="false" ht="6.95" hidden="false" customHeight="true" outlineLevel="0" collapsed="false">
      <c r="B21" s="6"/>
      <c r="AR21" s="6"/>
      <c r="BE21" s="12"/>
    </row>
    <row r="22" customFormat="false" ht="12" hidden="false" customHeight="true" outlineLevel="0" collapsed="false">
      <c r="B22" s="6"/>
      <c r="D22" s="15" t="s">
        <v>33</v>
      </c>
      <c r="AR22" s="6"/>
      <c r="BE22" s="12"/>
    </row>
    <row r="23" customFormat="false" ht="16.5" hidden="false" customHeight="true" outlineLevel="0" collapsed="false">
      <c r="B23" s="6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R23" s="6"/>
      <c r="BE23" s="12"/>
    </row>
    <row r="24" customFormat="false" ht="6.95" hidden="false" customHeight="true" outlineLevel="0" collapsed="false">
      <c r="B24" s="6"/>
      <c r="AR24" s="6"/>
      <c r="BE24" s="12"/>
    </row>
    <row r="25" customFormat="false" ht="6.95" hidden="false" customHeight="true" outlineLevel="0" collapsed="false">
      <c r="B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6"/>
      <c r="BE25" s="12"/>
    </row>
    <row r="26" s="27" customFormat="true" ht="25.9" hidden="false" customHeight="true" outlineLevel="0" collapsed="false">
      <c r="A26" s="22"/>
      <c r="B26" s="23"/>
      <c r="C26" s="22"/>
      <c r="D26" s="24" t="s">
        <v>34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6" t="n">
        <f aca="false">ROUND(AG94,2)</f>
        <v>0</v>
      </c>
      <c r="AL26" s="26"/>
      <c r="AM26" s="26"/>
      <c r="AN26" s="26"/>
      <c r="AO26" s="26"/>
      <c r="AP26" s="22"/>
      <c r="AQ26" s="22"/>
      <c r="AR26" s="23"/>
      <c r="BE26" s="12"/>
    </row>
    <row r="27" s="27" customFormat="true" ht="6.95" hidden="false" customHeight="true" outlineLevel="0" collapsed="false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3"/>
      <c r="BE27" s="12"/>
    </row>
    <row r="28" s="27" customFormat="true" ht="12.75" hidden="false" customHeight="fals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8" t="s">
        <v>35</v>
      </c>
      <c r="M28" s="28"/>
      <c r="N28" s="28"/>
      <c r="O28" s="28"/>
      <c r="P28" s="28"/>
      <c r="Q28" s="22"/>
      <c r="R28" s="22"/>
      <c r="S28" s="22"/>
      <c r="T28" s="22"/>
      <c r="U28" s="22"/>
      <c r="V28" s="22"/>
      <c r="W28" s="28" t="s">
        <v>36</v>
      </c>
      <c r="X28" s="28"/>
      <c r="Y28" s="28"/>
      <c r="Z28" s="28"/>
      <c r="AA28" s="28"/>
      <c r="AB28" s="28"/>
      <c r="AC28" s="28"/>
      <c r="AD28" s="28"/>
      <c r="AE28" s="28"/>
      <c r="AF28" s="22"/>
      <c r="AG28" s="22"/>
      <c r="AH28" s="22"/>
      <c r="AI28" s="22"/>
      <c r="AJ28" s="22"/>
      <c r="AK28" s="28" t="s">
        <v>37</v>
      </c>
      <c r="AL28" s="28"/>
      <c r="AM28" s="28"/>
      <c r="AN28" s="28"/>
      <c r="AO28" s="28"/>
      <c r="AP28" s="22"/>
      <c r="AQ28" s="22"/>
      <c r="AR28" s="23"/>
      <c r="BE28" s="12"/>
    </row>
    <row r="29" s="29" customFormat="true" ht="14.45" hidden="false" customHeight="true" outlineLevel="0" collapsed="false">
      <c r="B29" s="30"/>
      <c r="D29" s="15" t="s">
        <v>38</v>
      </c>
      <c r="F29" s="15" t="s">
        <v>39</v>
      </c>
      <c r="L29" s="31" t="n">
        <v>0.2</v>
      </c>
      <c r="M29" s="31"/>
      <c r="N29" s="31"/>
      <c r="O29" s="31"/>
      <c r="P29" s="31"/>
      <c r="W29" s="32" t="n">
        <f aca="false">ROUND(AZ94, 2)</f>
        <v>0</v>
      </c>
      <c r="X29" s="32"/>
      <c r="Y29" s="32"/>
      <c r="Z29" s="32"/>
      <c r="AA29" s="32"/>
      <c r="AB29" s="32"/>
      <c r="AC29" s="32"/>
      <c r="AD29" s="32"/>
      <c r="AE29" s="32"/>
      <c r="AK29" s="32" t="n">
        <f aca="false">ROUND(AV94, 2)</f>
        <v>0</v>
      </c>
      <c r="AL29" s="32"/>
      <c r="AM29" s="32"/>
      <c r="AN29" s="32"/>
      <c r="AO29" s="32"/>
      <c r="AR29" s="30"/>
      <c r="BE29" s="12"/>
    </row>
    <row r="30" s="29" customFormat="true" ht="14.45" hidden="false" customHeight="true" outlineLevel="0" collapsed="false">
      <c r="B30" s="30"/>
      <c r="F30" s="15" t="s">
        <v>40</v>
      </c>
      <c r="L30" s="31" t="n">
        <v>0.2</v>
      </c>
      <c r="M30" s="31"/>
      <c r="N30" s="31"/>
      <c r="O30" s="31"/>
      <c r="P30" s="31"/>
      <c r="W30" s="32" t="n">
        <f aca="false">ROUND(BA94, 2)</f>
        <v>0</v>
      </c>
      <c r="X30" s="32"/>
      <c r="Y30" s="32"/>
      <c r="Z30" s="32"/>
      <c r="AA30" s="32"/>
      <c r="AB30" s="32"/>
      <c r="AC30" s="32"/>
      <c r="AD30" s="32"/>
      <c r="AE30" s="32"/>
      <c r="AK30" s="32" t="n">
        <f aca="false">ROUND(AW94, 2)</f>
        <v>0</v>
      </c>
      <c r="AL30" s="32"/>
      <c r="AM30" s="32"/>
      <c r="AN30" s="32"/>
      <c r="AO30" s="32"/>
      <c r="AR30" s="30"/>
      <c r="BE30" s="12"/>
    </row>
    <row r="31" s="29" customFormat="true" ht="14.45" hidden="true" customHeight="true" outlineLevel="0" collapsed="false">
      <c r="B31" s="30"/>
      <c r="F31" s="15" t="s">
        <v>41</v>
      </c>
      <c r="L31" s="31" t="n">
        <v>0.2</v>
      </c>
      <c r="M31" s="31"/>
      <c r="N31" s="31"/>
      <c r="O31" s="31"/>
      <c r="P31" s="31"/>
      <c r="W31" s="32" t="n">
        <f aca="false">ROUND(BB94, 2)</f>
        <v>0</v>
      </c>
      <c r="X31" s="32"/>
      <c r="Y31" s="32"/>
      <c r="Z31" s="32"/>
      <c r="AA31" s="32"/>
      <c r="AB31" s="32"/>
      <c r="AC31" s="32"/>
      <c r="AD31" s="32"/>
      <c r="AE31" s="32"/>
      <c r="AK31" s="32" t="n">
        <v>0</v>
      </c>
      <c r="AL31" s="32"/>
      <c r="AM31" s="32"/>
      <c r="AN31" s="32"/>
      <c r="AO31" s="32"/>
      <c r="AR31" s="30"/>
      <c r="BE31" s="12"/>
    </row>
    <row r="32" s="29" customFormat="true" ht="14.45" hidden="true" customHeight="true" outlineLevel="0" collapsed="false">
      <c r="B32" s="30"/>
      <c r="F32" s="15" t="s">
        <v>42</v>
      </c>
      <c r="L32" s="31" t="n">
        <v>0.2</v>
      </c>
      <c r="M32" s="31"/>
      <c r="N32" s="31"/>
      <c r="O32" s="31"/>
      <c r="P32" s="31"/>
      <c r="W32" s="32" t="n">
        <f aca="false">ROUND(BC94, 2)</f>
        <v>0</v>
      </c>
      <c r="X32" s="32"/>
      <c r="Y32" s="32"/>
      <c r="Z32" s="32"/>
      <c r="AA32" s="32"/>
      <c r="AB32" s="32"/>
      <c r="AC32" s="32"/>
      <c r="AD32" s="32"/>
      <c r="AE32" s="32"/>
      <c r="AK32" s="32" t="n">
        <v>0</v>
      </c>
      <c r="AL32" s="32"/>
      <c r="AM32" s="32"/>
      <c r="AN32" s="32"/>
      <c r="AO32" s="32"/>
      <c r="AR32" s="30"/>
      <c r="BE32" s="12"/>
    </row>
    <row r="33" s="29" customFormat="true" ht="14.45" hidden="true" customHeight="true" outlineLevel="0" collapsed="false">
      <c r="B33" s="30"/>
      <c r="F33" s="15" t="s">
        <v>43</v>
      </c>
      <c r="L33" s="31" t="n">
        <v>0</v>
      </c>
      <c r="M33" s="31"/>
      <c r="N33" s="31"/>
      <c r="O33" s="31"/>
      <c r="P33" s="31"/>
      <c r="W33" s="32" t="n">
        <f aca="false">ROUND(BD94, 2)</f>
        <v>0</v>
      </c>
      <c r="X33" s="32"/>
      <c r="Y33" s="32"/>
      <c r="Z33" s="32"/>
      <c r="AA33" s="32"/>
      <c r="AB33" s="32"/>
      <c r="AC33" s="32"/>
      <c r="AD33" s="32"/>
      <c r="AE33" s="32"/>
      <c r="AK33" s="32" t="n">
        <v>0</v>
      </c>
      <c r="AL33" s="32"/>
      <c r="AM33" s="32"/>
      <c r="AN33" s="32"/>
      <c r="AO33" s="32"/>
      <c r="AR33" s="30"/>
      <c r="BE33" s="12"/>
    </row>
    <row r="34" s="27" customFormat="true" ht="6.95" hidden="false" customHeight="true" outlineLevel="0" collapsed="false">
      <c r="A34" s="22"/>
      <c r="B34" s="2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3"/>
      <c r="BE34" s="12"/>
    </row>
    <row r="35" s="27" customFormat="true" ht="25.9" hidden="false" customHeight="true" outlineLevel="0" collapsed="false">
      <c r="A35" s="22"/>
      <c r="B35" s="23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37" t="s">
        <v>46</v>
      </c>
      <c r="Y35" s="37"/>
      <c r="Z35" s="37"/>
      <c r="AA35" s="37"/>
      <c r="AB35" s="37"/>
      <c r="AC35" s="35"/>
      <c r="AD35" s="35"/>
      <c r="AE35" s="35"/>
      <c r="AF35" s="35"/>
      <c r="AG35" s="35"/>
      <c r="AH35" s="35"/>
      <c r="AI35" s="35"/>
      <c r="AJ35" s="35"/>
      <c r="AK35" s="38" t="n">
        <f aca="false">SUM(AK26:AK33)</f>
        <v>0</v>
      </c>
      <c r="AL35" s="38"/>
      <c r="AM35" s="38"/>
      <c r="AN35" s="38"/>
      <c r="AO35" s="38"/>
      <c r="AP35" s="33"/>
      <c r="AQ35" s="33"/>
      <c r="AR35" s="23"/>
      <c r="BE35" s="22"/>
    </row>
    <row r="36" s="27" customFormat="true" ht="6.95" hidden="false" customHeight="true" outlineLevel="0" collapsed="false">
      <c r="A36" s="22"/>
      <c r="B36" s="2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3"/>
      <c r="BE36" s="22"/>
    </row>
    <row r="37" s="27" customFormat="true" ht="14.45" hidden="false" customHeight="true" outlineLevel="0" collapsed="false">
      <c r="A37" s="22"/>
      <c r="B37" s="2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3"/>
      <c r="BE37" s="22"/>
    </row>
    <row r="38" customFormat="false" ht="14.45" hidden="false" customHeight="true" outlineLevel="0" collapsed="false">
      <c r="B38" s="6"/>
      <c r="AR38" s="6"/>
    </row>
    <row r="39" customFormat="false" ht="14.45" hidden="false" customHeight="true" outlineLevel="0" collapsed="false">
      <c r="B39" s="6"/>
      <c r="AR39" s="6"/>
    </row>
    <row r="40" customFormat="false" ht="14.45" hidden="false" customHeight="true" outlineLevel="0" collapsed="false">
      <c r="B40" s="6"/>
      <c r="AR40" s="6"/>
    </row>
    <row r="41" customFormat="false" ht="14.45" hidden="false" customHeight="true" outlineLevel="0" collapsed="false">
      <c r="B41" s="6"/>
      <c r="AR41" s="6"/>
    </row>
    <row r="42" customFormat="false" ht="14.45" hidden="false" customHeight="true" outlineLevel="0" collapsed="false">
      <c r="B42" s="6"/>
      <c r="AR42" s="6"/>
    </row>
    <row r="43" customFormat="false" ht="14.45" hidden="false" customHeight="true" outlineLevel="0" collapsed="false">
      <c r="B43" s="6"/>
      <c r="AR43" s="6"/>
    </row>
    <row r="44" customFormat="false" ht="14.45" hidden="false" customHeight="true" outlineLevel="0" collapsed="false">
      <c r="B44" s="6"/>
      <c r="AR44" s="6"/>
    </row>
    <row r="45" customFormat="false" ht="14.45" hidden="false" customHeight="true" outlineLevel="0" collapsed="false">
      <c r="B45" s="6"/>
      <c r="AR45" s="6"/>
    </row>
    <row r="46" customFormat="false" ht="14.45" hidden="false" customHeight="true" outlineLevel="0" collapsed="false">
      <c r="B46" s="6"/>
      <c r="AR46" s="6"/>
    </row>
    <row r="47" customFormat="false" ht="14.45" hidden="false" customHeight="true" outlineLevel="0" collapsed="false">
      <c r="B47" s="6"/>
      <c r="AR47" s="6"/>
    </row>
    <row r="48" customFormat="false" ht="14.45" hidden="false" customHeight="true" outlineLevel="0" collapsed="false">
      <c r="B48" s="6"/>
      <c r="AR48" s="6"/>
    </row>
    <row r="49" s="27" customFormat="true" ht="14.45" hidden="false" customHeight="true" outlineLevel="0" collapsed="false">
      <c r="B49" s="39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39"/>
    </row>
    <row r="50" customFormat="false" ht="11.25" hidden="false" customHeight="false" outlineLevel="0" collapsed="false">
      <c r="B50" s="6"/>
      <c r="AR50" s="6"/>
    </row>
    <row r="51" customFormat="false" ht="11.25" hidden="false" customHeight="false" outlineLevel="0" collapsed="false">
      <c r="B51" s="6"/>
      <c r="AR51" s="6"/>
    </row>
    <row r="52" customFormat="false" ht="11.25" hidden="false" customHeight="false" outlineLevel="0" collapsed="false">
      <c r="B52" s="6"/>
      <c r="AR52" s="6"/>
    </row>
    <row r="53" customFormat="false" ht="11.25" hidden="false" customHeight="false" outlineLevel="0" collapsed="false">
      <c r="B53" s="6"/>
      <c r="AR53" s="6"/>
    </row>
    <row r="54" customFormat="false" ht="11.25" hidden="false" customHeight="false" outlineLevel="0" collapsed="false">
      <c r="B54" s="6"/>
      <c r="AR54" s="6"/>
    </row>
    <row r="55" customFormat="false" ht="11.25" hidden="false" customHeight="false" outlineLevel="0" collapsed="false">
      <c r="B55" s="6"/>
      <c r="AR55" s="6"/>
    </row>
    <row r="56" customFormat="false" ht="11.25" hidden="false" customHeight="false" outlineLevel="0" collapsed="false">
      <c r="B56" s="6"/>
      <c r="AR56" s="6"/>
    </row>
    <row r="57" customFormat="false" ht="11.25" hidden="false" customHeight="false" outlineLevel="0" collapsed="false">
      <c r="B57" s="6"/>
      <c r="AR57" s="6"/>
    </row>
    <row r="58" customFormat="false" ht="11.25" hidden="false" customHeight="false" outlineLevel="0" collapsed="false">
      <c r="B58" s="6"/>
      <c r="AR58" s="6"/>
    </row>
    <row r="59" customFormat="false" ht="11.25" hidden="false" customHeight="false" outlineLevel="0" collapsed="false">
      <c r="B59" s="6"/>
      <c r="AR59" s="6"/>
    </row>
    <row r="60" s="27" customFormat="true" ht="12.75" hidden="false" customHeight="false" outlineLevel="0" collapsed="false">
      <c r="A60" s="22"/>
      <c r="B60" s="23"/>
      <c r="C60" s="22"/>
      <c r="D60" s="42" t="s">
        <v>49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42" t="s">
        <v>50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42" t="s">
        <v>49</v>
      </c>
      <c r="AI60" s="25"/>
      <c r="AJ60" s="25"/>
      <c r="AK60" s="25"/>
      <c r="AL60" s="25"/>
      <c r="AM60" s="42" t="s">
        <v>50</v>
      </c>
      <c r="AN60" s="25"/>
      <c r="AO60" s="25"/>
      <c r="AP60" s="22"/>
      <c r="AQ60" s="22"/>
      <c r="AR60" s="23"/>
      <c r="BE60" s="22"/>
    </row>
    <row r="61" customFormat="false" ht="11.25" hidden="false" customHeight="false" outlineLevel="0" collapsed="false">
      <c r="B61" s="6"/>
      <c r="AR61" s="6"/>
    </row>
    <row r="62" customFormat="false" ht="11.25" hidden="false" customHeight="false" outlineLevel="0" collapsed="false">
      <c r="B62" s="6"/>
      <c r="AR62" s="6"/>
    </row>
    <row r="63" customFormat="false" ht="11.25" hidden="false" customHeight="false" outlineLevel="0" collapsed="false">
      <c r="B63" s="6"/>
      <c r="AR63" s="6"/>
    </row>
    <row r="64" s="27" customFormat="true" ht="12.75" hidden="false" customHeight="false" outlineLevel="0" collapsed="false">
      <c r="A64" s="22"/>
      <c r="B64" s="23"/>
      <c r="C64" s="22"/>
      <c r="D64" s="40" t="s">
        <v>51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52</v>
      </c>
      <c r="AI64" s="43"/>
      <c r="AJ64" s="43"/>
      <c r="AK64" s="43"/>
      <c r="AL64" s="43"/>
      <c r="AM64" s="43"/>
      <c r="AN64" s="43"/>
      <c r="AO64" s="43"/>
      <c r="AP64" s="22"/>
      <c r="AQ64" s="22"/>
      <c r="AR64" s="23"/>
      <c r="BE64" s="22"/>
    </row>
    <row r="65" customFormat="false" ht="11.25" hidden="false" customHeight="false" outlineLevel="0" collapsed="false">
      <c r="B65" s="6"/>
      <c r="AR65" s="6"/>
    </row>
    <row r="66" customFormat="false" ht="11.25" hidden="false" customHeight="false" outlineLevel="0" collapsed="false">
      <c r="B66" s="6"/>
      <c r="AR66" s="6"/>
    </row>
    <row r="67" customFormat="false" ht="11.25" hidden="false" customHeight="false" outlineLevel="0" collapsed="false">
      <c r="B67" s="6"/>
      <c r="AR67" s="6"/>
    </row>
    <row r="68" customFormat="false" ht="11.25" hidden="false" customHeight="false" outlineLevel="0" collapsed="false">
      <c r="B68" s="6"/>
      <c r="AR68" s="6"/>
    </row>
    <row r="69" customFormat="false" ht="11.25" hidden="false" customHeight="false" outlineLevel="0" collapsed="false">
      <c r="B69" s="6"/>
      <c r="AR69" s="6"/>
    </row>
    <row r="70" customFormat="false" ht="11.25" hidden="false" customHeight="false" outlineLevel="0" collapsed="false">
      <c r="B70" s="6"/>
      <c r="AR70" s="6"/>
    </row>
    <row r="71" customFormat="false" ht="11.25" hidden="false" customHeight="false" outlineLevel="0" collapsed="false">
      <c r="B71" s="6"/>
      <c r="AR71" s="6"/>
    </row>
    <row r="72" customFormat="false" ht="11.25" hidden="false" customHeight="false" outlineLevel="0" collapsed="false">
      <c r="B72" s="6"/>
      <c r="AR72" s="6"/>
    </row>
    <row r="73" customFormat="false" ht="11.25" hidden="false" customHeight="false" outlineLevel="0" collapsed="false">
      <c r="B73" s="6"/>
      <c r="AR73" s="6"/>
    </row>
    <row r="74" customFormat="false" ht="11.25" hidden="false" customHeight="false" outlineLevel="0" collapsed="false">
      <c r="B74" s="6"/>
      <c r="AR74" s="6"/>
    </row>
    <row r="75" s="27" customFormat="true" ht="12.75" hidden="false" customHeight="false" outlineLevel="0" collapsed="false">
      <c r="A75" s="22"/>
      <c r="B75" s="23"/>
      <c r="C75" s="22"/>
      <c r="D75" s="42" t="s">
        <v>49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42" t="s">
        <v>50</v>
      </c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42" t="s">
        <v>49</v>
      </c>
      <c r="AI75" s="25"/>
      <c r="AJ75" s="25"/>
      <c r="AK75" s="25"/>
      <c r="AL75" s="25"/>
      <c r="AM75" s="42" t="s">
        <v>50</v>
      </c>
      <c r="AN75" s="25"/>
      <c r="AO75" s="25"/>
      <c r="AP75" s="22"/>
      <c r="AQ75" s="22"/>
      <c r="AR75" s="23"/>
      <c r="BE75" s="22"/>
    </row>
    <row r="76" s="27" customFormat="true" ht="11.25" hidden="false" customHeight="false" outlineLevel="0" collapsed="false">
      <c r="A76" s="22"/>
      <c r="B76" s="23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3"/>
      <c r="BE76" s="22"/>
    </row>
    <row r="77" s="27" customFormat="true" ht="6.95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3"/>
      <c r="B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3"/>
      <c r="BE81" s="22"/>
    </row>
    <row r="82" s="27" customFormat="true" ht="24.95" hidden="false" customHeight="true" outlineLevel="0" collapsed="false">
      <c r="A82" s="22"/>
      <c r="B82" s="23"/>
      <c r="C82" s="7" t="s">
        <v>53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3"/>
      <c r="B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3"/>
      <c r="BE83" s="22"/>
    </row>
    <row r="84" s="48" customFormat="true" ht="12" hidden="false" customHeight="true" outlineLevel="0" collapsed="false">
      <c r="B84" s="49"/>
      <c r="C84" s="15" t="s">
        <v>10</v>
      </c>
      <c r="L84" s="48" t="str">
        <f aca="false">K5</f>
        <v>1481</v>
      </c>
      <c r="AR84" s="49"/>
    </row>
    <row r="85" s="50" customFormat="true" ht="36.95" hidden="false" customHeight="true" outlineLevel="0" collapsed="false">
      <c r="B85" s="51"/>
      <c r="C85" s="52" t="s">
        <v>13</v>
      </c>
      <c r="L85" s="53" t="str">
        <f aca="false">K6</f>
        <v>Významná obnova objektov UPJŠ na Popradskej 66 v Košiciach</v>
      </c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R85" s="51"/>
    </row>
    <row r="86" s="27" customFormat="true" ht="6.95" hidden="false" customHeight="true" outlineLevel="0" collapsed="false">
      <c r="A86" s="22"/>
      <c r="B86" s="23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3"/>
      <c r="BE86" s="22"/>
    </row>
    <row r="87" s="27" customFormat="true" ht="12" hidden="false" customHeight="true" outlineLevel="0" collapsed="false">
      <c r="A87" s="22"/>
      <c r="B87" s="23"/>
      <c r="C87" s="15" t="s">
        <v>17</v>
      </c>
      <c r="D87" s="22"/>
      <c r="E87" s="22"/>
      <c r="F87" s="22"/>
      <c r="G87" s="22"/>
      <c r="H87" s="22"/>
      <c r="I87" s="22"/>
      <c r="J87" s="22"/>
      <c r="K87" s="22"/>
      <c r="L87" s="54" t="str">
        <f aca="false">IF(K8="","",K8)</f>
        <v>Popradská 66 v Košiciach  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5" t="s">
        <v>19</v>
      </c>
      <c r="AJ87" s="22"/>
      <c r="AK87" s="22"/>
      <c r="AL87" s="22"/>
      <c r="AM87" s="55" t="str">
        <f aca="false">IF(AN8= "","",AN8)</f>
        <v>20. 11. 2020</v>
      </c>
      <c r="AN87" s="55"/>
      <c r="AO87" s="22"/>
      <c r="AP87" s="22"/>
      <c r="AQ87" s="22"/>
      <c r="AR87" s="23"/>
      <c r="B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3"/>
      <c r="BE88" s="22"/>
    </row>
    <row r="89" s="27" customFormat="true" ht="25.7" hidden="false" customHeight="true" outlineLevel="0" collapsed="false">
      <c r="A89" s="22"/>
      <c r="B89" s="23"/>
      <c r="C89" s="15" t="s">
        <v>21</v>
      </c>
      <c r="D89" s="22"/>
      <c r="E89" s="22"/>
      <c r="F89" s="22"/>
      <c r="G89" s="22"/>
      <c r="H89" s="22"/>
      <c r="I89" s="22"/>
      <c r="J89" s="22"/>
      <c r="K89" s="22"/>
      <c r="L89" s="48" t="str">
        <f aca="false">IF(E11= "","",E11)</f>
        <v>UPJŠ v Košiciach, Šrobárová 2, 041 80 Košice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15" t="s">
        <v>27</v>
      </c>
      <c r="AJ89" s="22"/>
      <c r="AK89" s="22"/>
      <c r="AL89" s="22"/>
      <c r="AM89" s="56" t="str">
        <f aca="false">IF(E17="","",E17)</f>
        <v>Look Arch s.r.o., Pajorova 9, Košice</v>
      </c>
      <c r="AN89" s="56"/>
      <c r="AO89" s="56"/>
      <c r="AP89" s="56"/>
      <c r="AQ89" s="22"/>
      <c r="AR89" s="23"/>
      <c r="AS89" s="57" t="s">
        <v>54</v>
      </c>
      <c r="AT89" s="57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22"/>
    </row>
    <row r="90" s="27" customFormat="true" ht="15.2" hidden="false" customHeight="true" outlineLevel="0" collapsed="false">
      <c r="A90" s="22"/>
      <c r="B90" s="23"/>
      <c r="C90" s="15" t="s">
        <v>25</v>
      </c>
      <c r="D90" s="22"/>
      <c r="E90" s="22"/>
      <c r="F90" s="22"/>
      <c r="G90" s="22"/>
      <c r="H90" s="22"/>
      <c r="I90" s="22"/>
      <c r="J90" s="22"/>
      <c r="K90" s="22"/>
      <c r="L90" s="48" t="str">
        <f aca="false">IF(E14= "Vyplň údaj","",E14)</f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5" t="s">
        <v>31</v>
      </c>
      <c r="AJ90" s="22"/>
      <c r="AK90" s="22"/>
      <c r="AL90" s="22"/>
      <c r="AM90" s="56" t="str">
        <f aca="false">IF(E20="","",E20)</f>
        <v> </v>
      </c>
      <c r="AN90" s="56"/>
      <c r="AO90" s="56"/>
      <c r="AP90" s="56"/>
      <c r="AQ90" s="22"/>
      <c r="AR90" s="23"/>
      <c r="AS90" s="57"/>
      <c r="AT90" s="57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22"/>
    </row>
    <row r="91" s="27" customFormat="true" ht="10.9" hidden="false" customHeight="true" outlineLevel="0" collapsed="false">
      <c r="A91" s="22"/>
      <c r="B91" s="2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3"/>
      <c r="AS91" s="57"/>
      <c r="AT91" s="57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22"/>
    </row>
    <row r="92" s="27" customFormat="true" ht="29.25" hidden="false" customHeight="true" outlineLevel="0" collapsed="false">
      <c r="A92" s="22"/>
      <c r="B92" s="23"/>
      <c r="C92" s="62" t="s">
        <v>55</v>
      </c>
      <c r="D92" s="62"/>
      <c r="E92" s="62"/>
      <c r="F92" s="62"/>
      <c r="G92" s="62"/>
      <c r="H92" s="63"/>
      <c r="I92" s="64" t="s">
        <v>56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5" t="s">
        <v>57</v>
      </c>
      <c r="AH92" s="65"/>
      <c r="AI92" s="65"/>
      <c r="AJ92" s="65"/>
      <c r="AK92" s="65"/>
      <c r="AL92" s="65"/>
      <c r="AM92" s="65"/>
      <c r="AN92" s="66" t="s">
        <v>58</v>
      </c>
      <c r="AO92" s="66"/>
      <c r="AP92" s="66"/>
      <c r="AQ92" s="67" t="s">
        <v>59</v>
      </c>
      <c r="AR92" s="23"/>
      <c r="AS92" s="68" t="s">
        <v>60</v>
      </c>
      <c r="AT92" s="69" t="s">
        <v>61</v>
      </c>
      <c r="AU92" s="69" t="s">
        <v>62</v>
      </c>
      <c r="AV92" s="69" t="s">
        <v>63</v>
      </c>
      <c r="AW92" s="69" t="s">
        <v>64</v>
      </c>
      <c r="AX92" s="69" t="s">
        <v>65</v>
      </c>
      <c r="AY92" s="69" t="s">
        <v>66</v>
      </c>
      <c r="AZ92" s="69" t="s">
        <v>67</v>
      </c>
      <c r="BA92" s="69" t="s">
        <v>68</v>
      </c>
      <c r="BB92" s="69" t="s">
        <v>69</v>
      </c>
      <c r="BC92" s="69" t="s">
        <v>70</v>
      </c>
      <c r="BD92" s="70" t="s">
        <v>71</v>
      </c>
      <c r="BE92" s="22"/>
    </row>
    <row r="93" s="27" customFormat="true" ht="10.9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3"/>
      <c r="AS93" s="71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3"/>
      <c r="BE93" s="22"/>
    </row>
    <row r="94" s="74" customFormat="true" ht="32.45" hidden="false" customHeight="true" outlineLevel="0" collapsed="false">
      <c r="B94" s="75"/>
      <c r="C94" s="76" t="s">
        <v>72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8" t="n">
        <f aca="false">ROUND(AG95+AG98,2)</f>
        <v>0</v>
      </c>
      <c r="AH94" s="78"/>
      <c r="AI94" s="78"/>
      <c r="AJ94" s="78"/>
      <c r="AK94" s="78"/>
      <c r="AL94" s="78"/>
      <c r="AM94" s="78"/>
      <c r="AN94" s="79" t="n">
        <f aca="false">SUM(AG94,AT94)</f>
        <v>0</v>
      </c>
      <c r="AO94" s="79"/>
      <c r="AP94" s="79"/>
      <c r="AQ94" s="80"/>
      <c r="AR94" s="75"/>
      <c r="AS94" s="81" t="n">
        <f aca="false">ROUND(AS95+AS98,2)</f>
        <v>0</v>
      </c>
      <c r="AT94" s="82" t="n">
        <f aca="false">ROUND(SUM(AV94:AW94),2)</f>
        <v>0</v>
      </c>
      <c r="AU94" s="83" t="n">
        <f aca="false">ROUND(AU95+AU98,5)</f>
        <v>0</v>
      </c>
      <c r="AV94" s="82" t="n">
        <f aca="false">ROUND(AZ94*L29,2)</f>
        <v>0</v>
      </c>
      <c r="AW94" s="82" t="n">
        <f aca="false">ROUND(BA94*L30,2)</f>
        <v>0</v>
      </c>
      <c r="AX94" s="82" t="n">
        <f aca="false">ROUND(BB94*L29,2)</f>
        <v>0</v>
      </c>
      <c r="AY94" s="82" t="n">
        <f aca="false">ROUND(BC94*L30,2)</f>
        <v>0</v>
      </c>
      <c r="AZ94" s="82" t="n">
        <f aca="false">ROUND(AZ95+AZ98,2)</f>
        <v>0</v>
      </c>
      <c r="BA94" s="82" t="n">
        <f aca="false">ROUND(BA95+BA98,2)</f>
        <v>0</v>
      </c>
      <c r="BB94" s="82" t="n">
        <f aca="false">ROUND(BB95+BB98,2)</f>
        <v>0</v>
      </c>
      <c r="BC94" s="82" t="n">
        <f aca="false">ROUND(BC95+BC98,2)</f>
        <v>0</v>
      </c>
      <c r="BD94" s="84" t="n">
        <f aca="false">ROUND(BD95+BD98,2)</f>
        <v>0</v>
      </c>
      <c r="BS94" s="85" t="s">
        <v>73</v>
      </c>
      <c r="BT94" s="85" t="s">
        <v>74</v>
      </c>
      <c r="BU94" s="86" t="s">
        <v>75</v>
      </c>
      <c r="BV94" s="85" t="s">
        <v>76</v>
      </c>
      <c r="BW94" s="85" t="s">
        <v>3</v>
      </c>
      <c r="BX94" s="85" t="s">
        <v>77</v>
      </c>
      <c r="CL94" s="85"/>
    </row>
    <row r="95" s="87" customFormat="true" ht="24.75" hidden="false" customHeight="true" outlineLevel="0" collapsed="false">
      <c r="B95" s="88"/>
      <c r="C95" s="89"/>
      <c r="D95" s="90" t="s">
        <v>78</v>
      </c>
      <c r="E95" s="90"/>
      <c r="F95" s="90"/>
      <c r="G95" s="90"/>
      <c r="H95" s="90"/>
      <c r="I95" s="91"/>
      <c r="J95" s="90" t="s">
        <v>79</v>
      </c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2" t="n">
        <f aca="false">ROUND(SUM(AG96:AG97),2)</f>
        <v>0</v>
      </c>
      <c r="AH95" s="92"/>
      <c r="AI95" s="92"/>
      <c r="AJ95" s="92"/>
      <c r="AK95" s="92"/>
      <c r="AL95" s="92"/>
      <c r="AM95" s="92"/>
      <c r="AN95" s="93" t="n">
        <f aca="false">SUM(AG95,AT95)</f>
        <v>0</v>
      </c>
      <c r="AO95" s="93"/>
      <c r="AP95" s="93"/>
      <c r="AQ95" s="94" t="s">
        <v>80</v>
      </c>
      <c r="AR95" s="88"/>
      <c r="AS95" s="95" t="n">
        <f aca="false">ROUND(SUM(AS96:AS97),2)</f>
        <v>0</v>
      </c>
      <c r="AT95" s="96" t="n">
        <f aca="false">ROUND(SUM(AV95:AW95),2)</f>
        <v>0</v>
      </c>
      <c r="AU95" s="97" t="n">
        <f aca="false">ROUND(SUM(AU96:AU97),5)</f>
        <v>0</v>
      </c>
      <c r="AV95" s="96" t="n">
        <f aca="false">ROUND(AZ95*L29,2)</f>
        <v>0</v>
      </c>
      <c r="AW95" s="96" t="n">
        <f aca="false">ROUND(BA95*L30,2)</f>
        <v>0</v>
      </c>
      <c r="AX95" s="96" t="n">
        <f aca="false">ROUND(BB95*L29,2)</f>
        <v>0</v>
      </c>
      <c r="AY95" s="96" t="n">
        <f aca="false">ROUND(BC95*L30,2)</f>
        <v>0</v>
      </c>
      <c r="AZ95" s="96" t="n">
        <f aca="false">ROUND(SUM(AZ96:AZ97),2)</f>
        <v>0</v>
      </c>
      <c r="BA95" s="96" t="n">
        <f aca="false">ROUND(SUM(BA96:BA97),2)</f>
        <v>0</v>
      </c>
      <c r="BB95" s="96" t="n">
        <f aca="false">ROUND(SUM(BB96:BB97),2)</f>
        <v>0</v>
      </c>
      <c r="BC95" s="96" t="n">
        <f aca="false">ROUND(SUM(BC96:BC97),2)</f>
        <v>0</v>
      </c>
      <c r="BD95" s="98" t="n">
        <f aca="false">ROUND(SUM(BD96:BD97),2)</f>
        <v>0</v>
      </c>
      <c r="BS95" s="99" t="s">
        <v>73</v>
      </c>
      <c r="BT95" s="99" t="s">
        <v>81</v>
      </c>
      <c r="BU95" s="99" t="s">
        <v>75</v>
      </c>
      <c r="BV95" s="99" t="s">
        <v>76</v>
      </c>
      <c r="BW95" s="99" t="s">
        <v>82</v>
      </c>
      <c r="BX95" s="99" t="s">
        <v>3</v>
      </c>
      <c r="CL95" s="99"/>
      <c r="CM95" s="99" t="s">
        <v>74</v>
      </c>
    </row>
    <row r="96" s="48" customFormat="true" ht="16.5" hidden="false" customHeight="true" outlineLevel="0" collapsed="false">
      <c r="A96" s="100" t="s">
        <v>83</v>
      </c>
      <c r="B96" s="49"/>
      <c r="C96" s="101"/>
      <c r="D96" s="101"/>
      <c r="E96" s="102" t="s">
        <v>84</v>
      </c>
      <c r="F96" s="102"/>
      <c r="G96" s="102"/>
      <c r="H96" s="102"/>
      <c r="I96" s="102"/>
      <c r="J96" s="101"/>
      <c r="K96" s="102" t="s">
        <v>85</v>
      </c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3" t="n">
        <f aca="false">'02A - Zateplenie strechy'!J32</f>
        <v>0</v>
      </c>
      <c r="AH96" s="103"/>
      <c r="AI96" s="103"/>
      <c r="AJ96" s="103"/>
      <c r="AK96" s="103"/>
      <c r="AL96" s="103"/>
      <c r="AM96" s="103"/>
      <c r="AN96" s="103" t="n">
        <f aca="false">SUM(AG96,AT96)</f>
        <v>0</v>
      </c>
      <c r="AO96" s="103"/>
      <c r="AP96" s="103"/>
      <c r="AQ96" s="104" t="s">
        <v>86</v>
      </c>
      <c r="AR96" s="49"/>
      <c r="AS96" s="105" t="n">
        <v>0</v>
      </c>
      <c r="AT96" s="106" t="n">
        <f aca="false">ROUND(SUM(AV96:AW96),2)</f>
        <v>0</v>
      </c>
      <c r="AU96" s="107" t="n">
        <f aca="false">'02A - Zateplenie strechy'!P128</f>
        <v>0</v>
      </c>
      <c r="AV96" s="106" t="n">
        <f aca="false">'02A - Zateplenie strechy'!J35</f>
        <v>0</v>
      </c>
      <c r="AW96" s="106" t="n">
        <f aca="false">'02A - Zateplenie strechy'!J36</f>
        <v>0</v>
      </c>
      <c r="AX96" s="106" t="n">
        <f aca="false">'02A - Zateplenie strechy'!J37</f>
        <v>0</v>
      </c>
      <c r="AY96" s="106" t="n">
        <f aca="false">'02A - Zateplenie strechy'!J38</f>
        <v>0</v>
      </c>
      <c r="AZ96" s="106" t="n">
        <f aca="false">'02A - Zateplenie strechy'!F35</f>
        <v>0</v>
      </c>
      <c r="BA96" s="106" t="n">
        <f aca="false">'02A - Zateplenie strechy'!F36</f>
        <v>0</v>
      </c>
      <c r="BB96" s="106" t="n">
        <f aca="false">'02A - Zateplenie strechy'!F37</f>
        <v>0</v>
      </c>
      <c r="BC96" s="106" t="n">
        <f aca="false">'02A - Zateplenie strechy'!F38</f>
        <v>0</v>
      </c>
      <c r="BD96" s="108" t="n">
        <f aca="false">'02A - Zateplenie strechy'!F39</f>
        <v>0</v>
      </c>
      <c r="BT96" s="16" t="s">
        <v>87</v>
      </c>
      <c r="BV96" s="16" t="s">
        <v>76</v>
      </c>
      <c r="BW96" s="16" t="s">
        <v>88</v>
      </c>
      <c r="BX96" s="16" t="s">
        <v>82</v>
      </c>
      <c r="CL96" s="16"/>
    </row>
    <row r="97" s="48" customFormat="true" ht="16.5" hidden="false" customHeight="true" outlineLevel="0" collapsed="false">
      <c r="A97" s="100" t="s">
        <v>83</v>
      </c>
      <c r="B97" s="49"/>
      <c r="C97" s="101"/>
      <c r="D97" s="101"/>
      <c r="E97" s="102" t="s">
        <v>89</v>
      </c>
      <c r="F97" s="102"/>
      <c r="G97" s="102"/>
      <c r="H97" s="102"/>
      <c r="I97" s="102"/>
      <c r="J97" s="101"/>
      <c r="K97" s="102" t="s">
        <v>90</v>
      </c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3" t="n">
        <f aca="false">'04A - Bleskozvod objekt A'!J32</f>
        <v>0</v>
      </c>
      <c r="AH97" s="103"/>
      <c r="AI97" s="103"/>
      <c r="AJ97" s="103"/>
      <c r="AK97" s="103"/>
      <c r="AL97" s="103"/>
      <c r="AM97" s="103"/>
      <c r="AN97" s="103" t="n">
        <f aca="false">SUM(AG97,AT97)</f>
        <v>0</v>
      </c>
      <c r="AO97" s="103"/>
      <c r="AP97" s="103"/>
      <c r="AQ97" s="104" t="s">
        <v>86</v>
      </c>
      <c r="AR97" s="49"/>
      <c r="AS97" s="105" t="n">
        <v>0</v>
      </c>
      <c r="AT97" s="106" t="n">
        <f aca="false">ROUND(SUM(AV97:AW97),2)</f>
        <v>0</v>
      </c>
      <c r="AU97" s="107" t="n">
        <f aca="false">'04A - Bleskozvod objekt A'!P123</f>
        <v>0</v>
      </c>
      <c r="AV97" s="106" t="n">
        <f aca="false">'04A - Bleskozvod objekt A'!J35</f>
        <v>0</v>
      </c>
      <c r="AW97" s="106" t="n">
        <f aca="false">'04A - Bleskozvod objekt A'!J36</f>
        <v>0</v>
      </c>
      <c r="AX97" s="106" t="n">
        <f aca="false">'04A - Bleskozvod objekt A'!J37</f>
        <v>0</v>
      </c>
      <c r="AY97" s="106" t="n">
        <f aca="false">'04A - Bleskozvod objekt A'!J38</f>
        <v>0</v>
      </c>
      <c r="AZ97" s="106" t="n">
        <f aca="false">'04A - Bleskozvod objekt A'!F35</f>
        <v>0</v>
      </c>
      <c r="BA97" s="106" t="n">
        <f aca="false">'04A - Bleskozvod objekt A'!F36</f>
        <v>0</v>
      </c>
      <c r="BB97" s="106" t="n">
        <f aca="false">'04A - Bleskozvod objekt A'!F37</f>
        <v>0</v>
      </c>
      <c r="BC97" s="106" t="n">
        <f aca="false">'04A - Bleskozvod objekt A'!F38</f>
        <v>0</v>
      </c>
      <c r="BD97" s="108" t="n">
        <f aca="false">'04A - Bleskozvod objekt A'!F39</f>
        <v>0</v>
      </c>
      <c r="BT97" s="16" t="s">
        <v>87</v>
      </c>
      <c r="BV97" s="16" t="s">
        <v>76</v>
      </c>
      <c r="BW97" s="16" t="s">
        <v>91</v>
      </c>
      <c r="BX97" s="16" t="s">
        <v>82</v>
      </c>
      <c r="CL97" s="16"/>
    </row>
    <row r="98" s="87" customFormat="true" ht="24.75" hidden="false" customHeight="true" outlineLevel="0" collapsed="false">
      <c r="A98" s="100" t="s">
        <v>83</v>
      </c>
      <c r="B98" s="88"/>
      <c r="C98" s="89"/>
      <c r="D98" s="90" t="s">
        <v>92</v>
      </c>
      <c r="E98" s="90"/>
      <c r="F98" s="90"/>
      <c r="G98" s="90"/>
      <c r="H98" s="90"/>
      <c r="I98" s="91"/>
      <c r="J98" s="90" t="s">
        <v>93</v>
      </c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3" t="n">
        <f aca="false">'Objekty A,B,C - Bleskozvo...'!J30</f>
        <v>0</v>
      </c>
      <c r="AH98" s="93"/>
      <c r="AI98" s="93"/>
      <c r="AJ98" s="93"/>
      <c r="AK98" s="93"/>
      <c r="AL98" s="93"/>
      <c r="AM98" s="93"/>
      <c r="AN98" s="93" t="n">
        <f aca="false">SUM(AG98,AT98)</f>
        <v>0</v>
      </c>
      <c r="AO98" s="93"/>
      <c r="AP98" s="93"/>
      <c r="AQ98" s="94" t="s">
        <v>80</v>
      </c>
      <c r="AR98" s="88"/>
      <c r="AS98" s="109" t="n">
        <v>0</v>
      </c>
      <c r="AT98" s="110" t="n">
        <f aca="false">ROUND(SUM(AV98:AW98),2)</f>
        <v>0</v>
      </c>
      <c r="AU98" s="111" t="n">
        <f aca="false">'Objekty A,B,C - Bleskozvo...'!P117</f>
        <v>0</v>
      </c>
      <c r="AV98" s="110" t="n">
        <f aca="false">'Objekty A,B,C - Bleskozvo...'!J33</f>
        <v>0</v>
      </c>
      <c r="AW98" s="110" t="n">
        <f aca="false">'Objekty A,B,C - Bleskozvo...'!J34</f>
        <v>0</v>
      </c>
      <c r="AX98" s="110" t="n">
        <f aca="false">'Objekty A,B,C - Bleskozvo...'!J35</f>
        <v>0</v>
      </c>
      <c r="AY98" s="110" t="n">
        <f aca="false">'Objekty A,B,C - Bleskozvo...'!J36</f>
        <v>0</v>
      </c>
      <c r="AZ98" s="110" t="n">
        <f aca="false">'Objekty A,B,C - Bleskozvo...'!F33</f>
        <v>0</v>
      </c>
      <c r="BA98" s="110" t="n">
        <f aca="false">'Objekty A,B,C - Bleskozvo...'!F34</f>
        <v>0</v>
      </c>
      <c r="BB98" s="110" t="n">
        <f aca="false">'Objekty A,B,C - Bleskozvo...'!F35</f>
        <v>0</v>
      </c>
      <c r="BC98" s="110" t="n">
        <f aca="false">'Objekty A,B,C - Bleskozvo...'!F36</f>
        <v>0</v>
      </c>
      <c r="BD98" s="112" t="n">
        <f aca="false">'Objekty A,B,C - Bleskozvo...'!F37</f>
        <v>0</v>
      </c>
      <c r="BT98" s="99" t="s">
        <v>81</v>
      </c>
      <c r="BV98" s="99" t="s">
        <v>76</v>
      </c>
      <c r="BW98" s="99" t="s">
        <v>94</v>
      </c>
      <c r="BX98" s="99" t="s">
        <v>3</v>
      </c>
      <c r="CL98" s="99"/>
      <c r="CM98" s="99" t="s">
        <v>74</v>
      </c>
    </row>
    <row r="99" s="27" customFormat="true" ht="30" hidden="false" customHeight="true" outlineLevel="0" collapsed="false">
      <c r="A99" s="22"/>
      <c r="B99" s="23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3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="27" customFormat="true" ht="6.95" hidden="false" customHeight="true" outlineLevel="0" collapsed="false">
      <c r="A100" s="22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23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customFormat="false" ht="11.25" hidden="false" customHeight="false" outlineLevel="0" collapsed="false"/>
    <row r="102" customFormat="false" ht="11.25" hidden="false" customHeight="false" outlineLevel="0" collapsed="false"/>
    <row r="103" customFormat="false" ht="11.25" hidden="false" customHeight="false" outlineLevel="0" collapsed="false"/>
    <row r="104" customFormat="false" ht="11.25" hidden="false" customHeight="false" outlineLevel="0" collapsed="false"/>
    <row r="105" customFormat="false" ht="11.25" hidden="false" customHeight="false" outlineLevel="0" collapsed="false"/>
    <row r="106" customFormat="false" ht="11.25" hidden="false" customHeight="false" outlineLevel="0" collapsed="false"/>
    <row r="107" customFormat="false" ht="11.25" hidden="false" customHeight="false" outlineLevel="0" collapsed="false"/>
    <row r="108" customFormat="false" ht="11.25" hidden="false" customHeight="false" outlineLevel="0" collapsed="false"/>
    <row r="109" customFormat="false" ht="11.25" hidden="false" customHeight="false" outlineLevel="0" collapsed="false"/>
    <row r="110" customFormat="false" ht="11.25" hidden="false" customHeight="false" outlineLevel="0" collapsed="false"/>
    <row r="111" customFormat="false" ht="11.25" hidden="false" customHeight="false" outlineLevel="0" collapsed="false"/>
  </sheetData>
  <mergeCells count="54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E96:I96"/>
    <mergeCell ref="K96:AF96"/>
    <mergeCell ref="AG96:AM96"/>
    <mergeCell ref="AN96:AP96"/>
    <mergeCell ref="E97:I97"/>
    <mergeCell ref="K97:AF97"/>
    <mergeCell ref="AG97:AM97"/>
    <mergeCell ref="AN97:AP97"/>
    <mergeCell ref="D98:H98"/>
    <mergeCell ref="J98:AF98"/>
    <mergeCell ref="AG98:AM98"/>
    <mergeCell ref="AN98:AP98"/>
  </mergeCells>
  <hyperlinks>
    <hyperlink ref="A96" location="'02A - Zateplenie strechy'!C2" display="/"/>
    <hyperlink ref="A97" location="'04A - Bleskozvod objekt A'!C2" display="/"/>
    <hyperlink ref="A98" location="'Objekty A,B,C - Bleskozvo...'!C2" display="/"/>
  </hyperlink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BM214"/>
  <sheetViews>
    <sheetView showFormulas="false" showGridLines="false" showRowColHeaders="true" showZeros="true" rightToLeft="false" tabSelected="false" showOutlineSymbols="true" defaultGridColor="true" view="normal" topLeftCell="A193" colorId="64" zoomScale="100" zoomScaleNormal="100" zoomScalePageLayoutView="100" workbookViewId="0">
      <selection pane="topLeft" activeCell="A193" activeCellId="0" sqref="A193"/>
    </sheetView>
  </sheetViews>
  <sheetFormatPr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1.5"/>
    <col collapsed="false" customWidth="true" hidden="false" outlineLevel="0" max="10" min="9" style="0" width="20.17"/>
    <col collapsed="false" customWidth="true" hidden="true" outlineLevel="0" max="11" min="11" style="0" width="20.17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7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false" outlineLevel="0" max="43" min="32" style="0" width="8.84"/>
    <col collapsed="false" customWidth="true" hidden="true" outlineLevel="0" max="65" min="44" style="0" width="9.34"/>
    <col collapsed="false" customWidth="true" hidden="false" outlineLevel="0" max="1025" min="66" style="0" width="8.8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88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74</v>
      </c>
    </row>
    <row r="4" customFormat="false" ht="24.95" hidden="false" customHeight="true" outlineLevel="0" collapsed="false">
      <c r="B4" s="6"/>
      <c r="D4" s="7" t="s">
        <v>95</v>
      </c>
      <c r="L4" s="6"/>
      <c r="M4" s="113" t="s">
        <v>8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13</v>
      </c>
      <c r="L6" s="6"/>
    </row>
    <row r="7" customFormat="false" ht="16.5" hidden="false" customHeight="true" outlineLevel="0" collapsed="false">
      <c r="B7" s="6"/>
      <c r="E7" s="114" t="str">
        <f aca="false">'Rekapitulácia stavby'!K6</f>
        <v>Významná obnova objektov UPJŠ na Popradskej 66 v Košiciach</v>
      </c>
      <c r="F7" s="114"/>
      <c r="G7" s="114"/>
      <c r="H7" s="114"/>
      <c r="L7" s="6"/>
    </row>
    <row r="8" customFormat="false" ht="12" hidden="false" customHeight="true" outlineLevel="0" collapsed="false">
      <c r="B8" s="6"/>
      <c r="D8" s="15" t="s">
        <v>96</v>
      </c>
      <c r="L8" s="6"/>
    </row>
    <row r="9" s="27" customFormat="true" ht="16.5" hidden="false" customHeight="true" outlineLevel="0" collapsed="false">
      <c r="A9" s="22"/>
      <c r="B9" s="23"/>
      <c r="C9" s="22"/>
      <c r="D9" s="22"/>
      <c r="E9" s="114" t="s">
        <v>97</v>
      </c>
      <c r="F9" s="114"/>
      <c r="G9" s="114"/>
      <c r="H9" s="114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" hidden="false" customHeight="true" outlineLevel="0" collapsed="false">
      <c r="A10" s="22"/>
      <c r="B10" s="23"/>
      <c r="C10" s="22"/>
      <c r="D10" s="15" t="s">
        <v>98</v>
      </c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6.5" hidden="false" customHeight="true" outlineLevel="0" collapsed="false">
      <c r="A11" s="22"/>
      <c r="B11" s="23"/>
      <c r="C11" s="22"/>
      <c r="D11" s="22"/>
      <c r="E11" s="115" t="s">
        <v>99</v>
      </c>
      <c r="F11" s="115"/>
      <c r="G11" s="115"/>
      <c r="H11" s="115"/>
      <c r="I11" s="22"/>
      <c r="J11" s="22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1.25" hidden="false" customHeight="false" outlineLevel="0" collapsed="false">
      <c r="A12" s="22"/>
      <c r="B12" s="23"/>
      <c r="C12" s="22"/>
      <c r="D12" s="22"/>
      <c r="E12" s="22"/>
      <c r="F12" s="22"/>
      <c r="G12" s="22"/>
      <c r="H12" s="22"/>
      <c r="I12" s="22"/>
      <c r="J12" s="22"/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2" hidden="false" customHeight="true" outlineLevel="0" collapsed="false">
      <c r="A13" s="22"/>
      <c r="B13" s="23"/>
      <c r="C13" s="22"/>
      <c r="D13" s="15" t="s">
        <v>15</v>
      </c>
      <c r="E13" s="22"/>
      <c r="F13" s="16"/>
      <c r="G13" s="22"/>
      <c r="H13" s="22"/>
      <c r="I13" s="15" t="s">
        <v>16</v>
      </c>
      <c r="J13" s="16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17</v>
      </c>
      <c r="E14" s="22"/>
      <c r="F14" s="16" t="s">
        <v>18</v>
      </c>
      <c r="G14" s="22"/>
      <c r="H14" s="22"/>
      <c r="I14" s="15" t="s">
        <v>19</v>
      </c>
      <c r="J14" s="116" t="str">
        <f aca="false">'Rekapitulácia stavby'!AN8</f>
        <v>20. 11. 2020</v>
      </c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0.9" hidden="false" customHeight="true" outlineLevel="0" collapsed="false">
      <c r="A15" s="22"/>
      <c r="B15" s="23"/>
      <c r="C15" s="22"/>
      <c r="D15" s="22"/>
      <c r="E15" s="22"/>
      <c r="F15" s="22"/>
      <c r="G15" s="22"/>
      <c r="H15" s="22"/>
      <c r="I15" s="22"/>
      <c r="J15" s="22"/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12" hidden="false" customHeight="true" outlineLevel="0" collapsed="false">
      <c r="A16" s="22"/>
      <c r="B16" s="23"/>
      <c r="C16" s="22"/>
      <c r="D16" s="15" t="s">
        <v>21</v>
      </c>
      <c r="E16" s="22"/>
      <c r="F16" s="22"/>
      <c r="G16" s="22"/>
      <c r="H16" s="22"/>
      <c r="I16" s="15" t="s">
        <v>22</v>
      </c>
      <c r="J16" s="16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8" hidden="false" customHeight="true" outlineLevel="0" collapsed="false">
      <c r="A17" s="22"/>
      <c r="B17" s="23"/>
      <c r="C17" s="22"/>
      <c r="D17" s="22"/>
      <c r="E17" s="16" t="s">
        <v>23</v>
      </c>
      <c r="F17" s="22"/>
      <c r="G17" s="22"/>
      <c r="H17" s="22"/>
      <c r="I17" s="15" t="s">
        <v>24</v>
      </c>
      <c r="J17" s="16"/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6.95" hidden="false" customHeight="true" outlineLevel="0" collapsed="false">
      <c r="A18" s="22"/>
      <c r="B18" s="23"/>
      <c r="C18" s="22"/>
      <c r="D18" s="22"/>
      <c r="E18" s="22"/>
      <c r="F18" s="22"/>
      <c r="G18" s="22"/>
      <c r="H18" s="22"/>
      <c r="I18" s="22"/>
      <c r="J18" s="22"/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12" hidden="false" customHeight="true" outlineLevel="0" collapsed="false">
      <c r="A19" s="22"/>
      <c r="B19" s="23"/>
      <c r="C19" s="22"/>
      <c r="D19" s="15" t="s">
        <v>25</v>
      </c>
      <c r="E19" s="22"/>
      <c r="F19" s="22"/>
      <c r="G19" s="22"/>
      <c r="H19" s="22"/>
      <c r="I19" s="15" t="s">
        <v>22</v>
      </c>
      <c r="J19" s="17" t="str">
        <f aca="false">'Rekapitulácia stavby'!AN13</f>
        <v>Vyplň údaj</v>
      </c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8" hidden="false" customHeight="true" outlineLevel="0" collapsed="false">
      <c r="A20" s="22"/>
      <c r="B20" s="23"/>
      <c r="C20" s="22"/>
      <c r="D20" s="22"/>
      <c r="E20" s="117" t="str">
        <f aca="false">'Rekapitulácia stavby'!E14</f>
        <v>Vyplň údaj</v>
      </c>
      <c r="F20" s="117"/>
      <c r="G20" s="117"/>
      <c r="H20" s="117"/>
      <c r="I20" s="15" t="s">
        <v>24</v>
      </c>
      <c r="J20" s="17" t="str">
        <f aca="false">'Rekapitulácia stavby'!AN14</f>
        <v>Vyplň údaj</v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6.95" hidden="false" customHeight="true" outlineLevel="0" collapsed="false">
      <c r="A21" s="22"/>
      <c r="B21" s="23"/>
      <c r="C21" s="22"/>
      <c r="D21" s="22"/>
      <c r="E21" s="22"/>
      <c r="F21" s="22"/>
      <c r="G21" s="22"/>
      <c r="H21" s="22"/>
      <c r="I21" s="22"/>
      <c r="J21" s="22"/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12" hidden="false" customHeight="true" outlineLevel="0" collapsed="false">
      <c r="A22" s="22"/>
      <c r="B22" s="23"/>
      <c r="C22" s="22"/>
      <c r="D22" s="15" t="s">
        <v>27</v>
      </c>
      <c r="E22" s="22"/>
      <c r="F22" s="22"/>
      <c r="G22" s="22"/>
      <c r="H22" s="22"/>
      <c r="I22" s="15" t="s">
        <v>22</v>
      </c>
      <c r="J22" s="16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8" hidden="false" customHeight="true" outlineLevel="0" collapsed="false">
      <c r="A23" s="22"/>
      <c r="B23" s="23"/>
      <c r="C23" s="22"/>
      <c r="D23" s="22"/>
      <c r="E23" s="16" t="s">
        <v>28</v>
      </c>
      <c r="F23" s="22"/>
      <c r="G23" s="22"/>
      <c r="H23" s="22"/>
      <c r="I23" s="15" t="s">
        <v>24</v>
      </c>
      <c r="J23" s="16"/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6.95" hidden="false" customHeight="true" outlineLevel="0" collapsed="false">
      <c r="A24" s="22"/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12" hidden="false" customHeight="true" outlineLevel="0" collapsed="false">
      <c r="A25" s="22"/>
      <c r="B25" s="23"/>
      <c r="C25" s="22"/>
      <c r="D25" s="15" t="s">
        <v>31</v>
      </c>
      <c r="E25" s="22"/>
      <c r="F25" s="22"/>
      <c r="G25" s="22"/>
      <c r="H25" s="22"/>
      <c r="I25" s="15" t="s">
        <v>22</v>
      </c>
      <c r="J25" s="16" t="str">
        <f aca="false">IF('Rekapitulácia stavby'!AN19="","",'Rekapitulácia stavby'!AN19)</f>
        <v/>
      </c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8" hidden="false" customHeight="true" outlineLevel="0" collapsed="false">
      <c r="A26" s="22"/>
      <c r="B26" s="23"/>
      <c r="C26" s="22"/>
      <c r="D26" s="22"/>
      <c r="E26" s="16" t="str">
        <f aca="false">IF('Rekapitulácia stavby'!E20="","",'Rekapitulácia stavby'!E20)</f>
        <v> </v>
      </c>
      <c r="F26" s="22"/>
      <c r="G26" s="22"/>
      <c r="H26" s="22"/>
      <c r="I26" s="15" t="s">
        <v>24</v>
      </c>
      <c r="J26" s="16" t="str">
        <f aca="false">IF('Rekapitulácia stavby'!AN20="","",'Rekapitulácia stavby'!AN20)</f>
        <v/>
      </c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27" customFormat="true" ht="6.95" hidden="false" customHeight="true" outlineLevel="0" collapsed="false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3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="27" customFormat="true" ht="12" hidden="false" customHeight="true" outlineLevel="0" collapsed="false">
      <c r="A28" s="22"/>
      <c r="B28" s="23"/>
      <c r="C28" s="22"/>
      <c r="D28" s="15" t="s">
        <v>33</v>
      </c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121" customFormat="true" ht="16.5" hidden="false" customHeight="true" outlineLevel="0" collapsed="false">
      <c r="A29" s="118"/>
      <c r="B29" s="119"/>
      <c r="C29" s="118"/>
      <c r="D29" s="118"/>
      <c r="E29" s="20"/>
      <c r="F29" s="20"/>
      <c r="G29" s="20"/>
      <c r="H29" s="20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="27" customFormat="true" ht="6.95" hidden="false" customHeight="true" outlineLevel="0" collapsed="false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25.35" hidden="false" customHeight="true" outlineLevel="0" collapsed="false">
      <c r="A32" s="22"/>
      <c r="B32" s="23"/>
      <c r="C32" s="22"/>
      <c r="D32" s="122" t="s">
        <v>34</v>
      </c>
      <c r="E32" s="22"/>
      <c r="F32" s="22"/>
      <c r="G32" s="22"/>
      <c r="H32" s="22"/>
      <c r="I32" s="22"/>
      <c r="J32" s="123" t="n">
        <f aca="false">ROUND(J128, 2)</f>
        <v>0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6.95" hidden="false" customHeight="true" outlineLevel="0" collapsed="false">
      <c r="A33" s="22"/>
      <c r="B33" s="23"/>
      <c r="C33" s="22"/>
      <c r="D33" s="72"/>
      <c r="E33" s="72"/>
      <c r="F33" s="72"/>
      <c r="G33" s="72"/>
      <c r="H33" s="72"/>
      <c r="I33" s="72"/>
      <c r="J33" s="72"/>
      <c r="K33" s="7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5" hidden="false" customHeight="true" outlineLevel="0" collapsed="false">
      <c r="A34" s="22"/>
      <c r="B34" s="23"/>
      <c r="C34" s="22"/>
      <c r="D34" s="22"/>
      <c r="E34" s="22"/>
      <c r="F34" s="124" t="s">
        <v>36</v>
      </c>
      <c r="G34" s="22"/>
      <c r="H34" s="22"/>
      <c r="I34" s="124" t="s">
        <v>35</v>
      </c>
      <c r="J34" s="124" t="s">
        <v>37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5" hidden="false" customHeight="true" outlineLevel="0" collapsed="false">
      <c r="A35" s="22"/>
      <c r="B35" s="23"/>
      <c r="C35" s="22"/>
      <c r="D35" s="125" t="s">
        <v>38</v>
      </c>
      <c r="E35" s="15" t="s">
        <v>39</v>
      </c>
      <c r="F35" s="126" t="n">
        <f aca="false">ROUND((SUM(BE128:BE213)),  2)</f>
        <v>0</v>
      </c>
      <c r="G35" s="22"/>
      <c r="H35" s="22"/>
      <c r="I35" s="127" t="n">
        <v>0.2</v>
      </c>
      <c r="J35" s="126" t="n">
        <f aca="false">ROUND(((SUM(BE128:BE213))*I35),  2)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5" hidden="false" customHeight="true" outlineLevel="0" collapsed="false">
      <c r="A36" s="22"/>
      <c r="B36" s="23"/>
      <c r="C36" s="22"/>
      <c r="D36" s="22"/>
      <c r="E36" s="15" t="s">
        <v>40</v>
      </c>
      <c r="F36" s="126" t="n">
        <f aca="false">ROUND((SUM(BF128:BF213)),  2)</f>
        <v>0</v>
      </c>
      <c r="G36" s="22"/>
      <c r="H36" s="22"/>
      <c r="I36" s="127" t="n">
        <v>0.2</v>
      </c>
      <c r="J36" s="126" t="n">
        <f aca="false">ROUND(((SUM(BF128:BF213))*I36),  2)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5" hidden="true" customHeight="true" outlineLevel="0" collapsed="false">
      <c r="A37" s="22"/>
      <c r="B37" s="23"/>
      <c r="C37" s="22"/>
      <c r="D37" s="22"/>
      <c r="E37" s="15" t="s">
        <v>41</v>
      </c>
      <c r="F37" s="126" t="n">
        <f aca="false">ROUND((SUM(BG128:BG213)),  2)</f>
        <v>0</v>
      </c>
      <c r="G37" s="22"/>
      <c r="H37" s="22"/>
      <c r="I37" s="127" t="n">
        <v>0.2</v>
      </c>
      <c r="J37" s="12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14.45" hidden="true" customHeight="true" outlineLevel="0" collapsed="false">
      <c r="A38" s="22"/>
      <c r="B38" s="23"/>
      <c r="C38" s="22"/>
      <c r="D38" s="22"/>
      <c r="E38" s="15" t="s">
        <v>42</v>
      </c>
      <c r="F38" s="126" t="n">
        <f aca="false">ROUND((SUM(BH128:BH213)),  2)</f>
        <v>0</v>
      </c>
      <c r="G38" s="22"/>
      <c r="H38" s="22"/>
      <c r="I38" s="127" t="n">
        <v>0.2</v>
      </c>
      <c r="J38" s="126" t="n">
        <f aca="false">0</f>
        <v>0</v>
      </c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14.45" hidden="true" customHeight="true" outlineLevel="0" collapsed="false">
      <c r="A39" s="22"/>
      <c r="B39" s="23"/>
      <c r="C39" s="22"/>
      <c r="D39" s="22"/>
      <c r="E39" s="15" t="s">
        <v>43</v>
      </c>
      <c r="F39" s="126" t="n">
        <f aca="false">ROUND((SUM(BI128:BI213)),  2)</f>
        <v>0</v>
      </c>
      <c r="G39" s="22"/>
      <c r="H39" s="22"/>
      <c r="I39" s="127" t="n">
        <v>0</v>
      </c>
      <c r="J39" s="126" t="n">
        <f aca="false">0</f>
        <v>0</v>
      </c>
      <c r="K39" s="22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6.95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="27" customFormat="true" ht="25.35" hidden="false" customHeight="true" outlineLevel="0" collapsed="false">
      <c r="A41" s="22"/>
      <c r="B41" s="23"/>
      <c r="C41" s="128"/>
      <c r="D41" s="129" t="s">
        <v>44</v>
      </c>
      <c r="E41" s="63"/>
      <c r="F41" s="63"/>
      <c r="G41" s="130" t="s">
        <v>45</v>
      </c>
      <c r="H41" s="131" t="s">
        <v>46</v>
      </c>
      <c r="I41" s="63"/>
      <c r="J41" s="132" t="n">
        <f aca="false">SUM(J32:J39)</f>
        <v>0</v>
      </c>
      <c r="K41" s="133"/>
      <c r="L41" s="39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="27" customFormat="true" ht="14.45" hidden="false" customHeight="true" outlineLevel="0" collapsed="false">
      <c r="A42" s="22"/>
      <c r="B42" s="23"/>
      <c r="C42" s="22"/>
      <c r="D42" s="22"/>
      <c r="E42" s="22"/>
      <c r="F42" s="22"/>
      <c r="G42" s="22"/>
      <c r="H42" s="22"/>
      <c r="I42" s="22"/>
      <c r="J42" s="22"/>
      <c r="K42" s="22"/>
      <c r="L42" s="39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customFormat="false" ht="14.45" hidden="false" customHeight="true" outlineLevel="0" collapsed="false">
      <c r="B43" s="6"/>
      <c r="L43" s="6"/>
    </row>
    <row r="44" customFormat="false" ht="14.45" hidden="false" customHeight="true" outlineLevel="0" collapsed="false">
      <c r="B44" s="6"/>
      <c r="L44" s="6"/>
    </row>
    <row r="45" customFormat="false" ht="14.45" hidden="false" customHeight="true" outlineLevel="0" collapsed="false">
      <c r="B45" s="6"/>
      <c r="L45" s="6"/>
    </row>
    <row r="46" customFormat="false" ht="14.45" hidden="false" customHeight="true" outlineLevel="0" collapsed="false">
      <c r="B46" s="6"/>
      <c r="L46" s="6"/>
    </row>
    <row r="47" customFormat="false" ht="14.45" hidden="fals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27" customFormat="true" ht="14.45" hidden="false" customHeight="true" outlineLevel="0" collapsed="false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1.25" hidden="false" customHeight="false" outlineLevel="0" collapsed="false">
      <c r="B60" s="6"/>
      <c r="L60" s="6"/>
    </row>
    <row r="61" s="27" customFormat="true" ht="12.75" hidden="false" customHeight="false" outlineLevel="0" collapsed="false">
      <c r="A61" s="22"/>
      <c r="B61" s="23"/>
      <c r="C61" s="22"/>
      <c r="D61" s="42" t="s">
        <v>49</v>
      </c>
      <c r="E61" s="25"/>
      <c r="F61" s="134" t="s">
        <v>50</v>
      </c>
      <c r="G61" s="42" t="s">
        <v>49</v>
      </c>
      <c r="H61" s="25"/>
      <c r="I61" s="25"/>
      <c r="J61" s="135" t="s">
        <v>50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27" customFormat="true" ht="12.75" hidden="false" customHeight="false" outlineLevel="0" collapsed="false">
      <c r="A65" s="22"/>
      <c r="B65" s="23"/>
      <c r="C65" s="22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27" customFormat="true" ht="12.75" hidden="false" customHeight="false" outlineLevel="0" collapsed="false">
      <c r="A76" s="22"/>
      <c r="B76" s="23"/>
      <c r="C76" s="22"/>
      <c r="D76" s="42" t="s">
        <v>49</v>
      </c>
      <c r="E76" s="25"/>
      <c r="F76" s="134" t="s">
        <v>50</v>
      </c>
      <c r="G76" s="42" t="s">
        <v>49</v>
      </c>
      <c r="H76" s="25"/>
      <c r="I76" s="25"/>
      <c r="J76" s="135" t="s">
        <v>50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5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false" customHeight="true" outlineLevel="0" collapsed="false">
      <c r="A82" s="22"/>
      <c r="B82" s="23"/>
      <c r="C82" s="7" t="s">
        <v>100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false" customHeight="true" outlineLevel="0" collapsed="false">
      <c r="A84" s="22"/>
      <c r="B84" s="23"/>
      <c r="C84" s="15" t="s">
        <v>13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16.5" hidden="false" customHeight="true" outlineLevel="0" collapsed="false">
      <c r="A85" s="22"/>
      <c r="B85" s="23"/>
      <c r="C85" s="22"/>
      <c r="D85" s="22"/>
      <c r="E85" s="114" t="str">
        <f aca="false">E7</f>
        <v>Významná obnova objektov UPJŠ na Popradskej 66 v Košiciach</v>
      </c>
      <c r="F85" s="114"/>
      <c r="G85" s="114"/>
      <c r="H85" s="114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customFormat="false" ht="12" hidden="false" customHeight="true" outlineLevel="0" collapsed="false">
      <c r="B86" s="6"/>
      <c r="C86" s="15" t="s">
        <v>96</v>
      </c>
      <c r="L86" s="6"/>
    </row>
    <row r="87" s="27" customFormat="true" ht="16.5" hidden="false" customHeight="true" outlineLevel="0" collapsed="false">
      <c r="A87" s="22"/>
      <c r="B87" s="23"/>
      <c r="C87" s="22"/>
      <c r="D87" s="22"/>
      <c r="E87" s="114" t="s">
        <v>97</v>
      </c>
      <c r="F87" s="114"/>
      <c r="G87" s="114"/>
      <c r="H87" s="114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12" hidden="false" customHeight="true" outlineLevel="0" collapsed="false">
      <c r="A88" s="22"/>
      <c r="B88" s="23"/>
      <c r="C88" s="15" t="s">
        <v>98</v>
      </c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6.5" hidden="false" customHeight="true" outlineLevel="0" collapsed="false">
      <c r="A89" s="22"/>
      <c r="B89" s="23"/>
      <c r="C89" s="22"/>
      <c r="D89" s="22"/>
      <c r="E89" s="115" t="str">
        <f aca="false">E11</f>
        <v>02A - Zateplenie strechy</v>
      </c>
      <c r="F89" s="115"/>
      <c r="G89" s="115"/>
      <c r="H89" s="115"/>
      <c r="I89" s="22"/>
      <c r="J89" s="22"/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fals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12" hidden="false" customHeight="true" outlineLevel="0" collapsed="false">
      <c r="A91" s="22"/>
      <c r="B91" s="23"/>
      <c r="C91" s="15" t="s">
        <v>17</v>
      </c>
      <c r="D91" s="22"/>
      <c r="E91" s="22"/>
      <c r="F91" s="16" t="str">
        <f aca="false">F14</f>
        <v>Popradská 66 v Košiciach  </v>
      </c>
      <c r="G91" s="22"/>
      <c r="H91" s="22"/>
      <c r="I91" s="15" t="s">
        <v>19</v>
      </c>
      <c r="J91" s="116" t="str">
        <f aca="false">IF(J14="","",J14)</f>
        <v>20. 11. 2020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6.95" hidden="false" customHeight="true" outlineLevel="0" collapsed="false">
      <c r="A92" s="22"/>
      <c r="B92" s="23"/>
      <c r="C92" s="22"/>
      <c r="D92" s="22"/>
      <c r="E92" s="22"/>
      <c r="F92" s="22"/>
      <c r="G92" s="22"/>
      <c r="H92" s="22"/>
      <c r="I92" s="22"/>
      <c r="J92" s="22"/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25.7" hidden="false" customHeight="true" outlineLevel="0" collapsed="false">
      <c r="A93" s="22"/>
      <c r="B93" s="23"/>
      <c r="C93" s="15" t="s">
        <v>21</v>
      </c>
      <c r="D93" s="22"/>
      <c r="E93" s="22"/>
      <c r="F93" s="16" t="str">
        <f aca="false">E17</f>
        <v>UPJŠ v Košiciach, Šrobárová 2, 041 80 Košice</v>
      </c>
      <c r="G93" s="22"/>
      <c r="H93" s="22"/>
      <c r="I93" s="15" t="s">
        <v>27</v>
      </c>
      <c r="J93" s="136" t="str">
        <f aca="false">E23</f>
        <v>Look Arch s.r.o., Pajorova 9, Košice</v>
      </c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15.2" hidden="false" customHeight="true" outlineLevel="0" collapsed="false">
      <c r="A94" s="22"/>
      <c r="B94" s="23"/>
      <c r="C94" s="15" t="s">
        <v>25</v>
      </c>
      <c r="D94" s="22"/>
      <c r="E94" s="22"/>
      <c r="F94" s="16" t="str">
        <f aca="false">IF(E20="","",E20)</f>
        <v>Vyplň údaj</v>
      </c>
      <c r="G94" s="22"/>
      <c r="H94" s="22"/>
      <c r="I94" s="15" t="s">
        <v>31</v>
      </c>
      <c r="J94" s="136" t="str">
        <f aca="false">E26</f>
        <v> </v>
      </c>
      <c r="K94" s="22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5" hidden="fals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9.25" hidden="false" customHeight="true" outlineLevel="0" collapsed="false">
      <c r="A96" s="22"/>
      <c r="B96" s="23"/>
      <c r="C96" s="137" t="s">
        <v>101</v>
      </c>
      <c r="D96" s="128"/>
      <c r="E96" s="128"/>
      <c r="F96" s="128"/>
      <c r="G96" s="128"/>
      <c r="H96" s="128"/>
      <c r="I96" s="128"/>
      <c r="J96" s="138" t="s">
        <v>102</v>
      </c>
      <c r="K96" s="128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="27" customFormat="true" ht="10.35" hidden="false" customHeight="true" outlineLevel="0" collapsed="false">
      <c r="A97" s="22"/>
      <c r="B97" s="23"/>
      <c r="C97" s="22"/>
      <c r="D97" s="22"/>
      <c r="E97" s="22"/>
      <c r="F97" s="22"/>
      <c r="G97" s="22"/>
      <c r="H97" s="22"/>
      <c r="I97" s="22"/>
      <c r="J97" s="22"/>
      <c r="K97" s="22"/>
      <c r="L97" s="39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="27" customFormat="true" ht="22.9" hidden="false" customHeight="true" outlineLevel="0" collapsed="false">
      <c r="A98" s="22"/>
      <c r="B98" s="23"/>
      <c r="C98" s="139" t="s">
        <v>103</v>
      </c>
      <c r="D98" s="22"/>
      <c r="E98" s="22"/>
      <c r="F98" s="22"/>
      <c r="G98" s="22"/>
      <c r="H98" s="22"/>
      <c r="I98" s="22"/>
      <c r="J98" s="123" t="n">
        <f aca="false">J128</f>
        <v>0</v>
      </c>
      <c r="K98" s="22"/>
      <c r="L98" s="39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U98" s="3" t="s">
        <v>104</v>
      </c>
    </row>
    <row r="99" s="140" customFormat="true" ht="24.95" hidden="false" customHeight="true" outlineLevel="0" collapsed="false">
      <c r="B99" s="141"/>
      <c r="D99" s="142" t="s">
        <v>105</v>
      </c>
      <c r="E99" s="143"/>
      <c r="F99" s="143"/>
      <c r="G99" s="143"/>
      <c r="H99" s="143"/>
      <c r="I99" s="143"/>
      <c r="J99" s="144" t="n">
        <f aca="false">J129</f>
        <v>0</v>
      </c>
      <c r="L99" s="141"/>
    </row>
    <row r="100" s="101" customFormat="true" ht="19.9" hidden="false" customHeight="true" outlineLevel="0" collapsed="false">
      <c r="B100" s="145"/>
      <c r="D100" s="146" t="s">
        <v>106</v>
      </c>
      <c r="E100" s="147"/>
      <c r="F100" s="147"/>
      <c r="G100" s="147"/>
      <c r="H100" s="147"/>
      <c r="I100" s="147"/>
      <c r="J100" s="148" t="n">
        <f aca="false">J130</f>
        <v>0</v>
      </c>
      <c r="L100" s="145"/>
    </row>
    <row r="101" s="140" customFormat="true" ht="24.95" hidden="false" customHeight="true" outlineLevel="0" collapsed="false">
      <c r="B101" s="141"/>
      <c r="D101" s="142" t="s">
        <v>107</v>
      </c>
      <c r="E101" s="143"/>
      <c r="F101" s="143"/>
      <c r="G101" s="143"/>
      <c r="H101" s="143"/>
      <c r="I101" s="143"/>
      <c r="J101" s="144" t="n">
        <f aca="false">J140</f>
        <v>0</v>
      </c>
      <c r="L101" s="141"/>
    </row>
    <row r="102" s="101" customFormat="true" ht="19.9" hidden="false" customHeight="true" outlineLevel="0" collapsed="false">
      <c r="B102" s="145"/>
      <c r="D102" s="146" t="s">
        <v>108</v>
      </c>
      <c r="E102" s="147"/>
      <c r="F102" s="147"/>
      <c r="G102" s="147"/>
      <c r="H102" s="147"/>
      <c r="I102" s="147"/>
      <c r="J102" s="148" t="n">
        <f aca="false">J141</f>
        <v>0</v>
      </c>
      <c r="L102" s="145"/>
    </row>
    <row r="103" s="101" customFormat="true" ht="19.9" hidden="false" customHeight="true" outlineLevel="0" collapsed="false">
      <c r="B103" s="145"/>
      <c r="D103" s="146" t="s">
        <v>109</v>
      </c>
      <c r="E103" s="147"/>
      <c r="F103" s="147"/>
      <c r="G103" s="147"/>
      <c r="H103" s="147"/>
      <c r="I103" s="147"/>
      <c r="J103" s="148" t="n">
        <f aca="false">J165</f>
        <v>0</v>
      </c>
      <c r="L103" s="145"/>
    </row>
    <row r="104" s="101" customFormat="true" ht="19.9" hidden="false" customHeight="true" outlineLevel="0" collapsed="false">
      <c r="B104" s="145"/>
      <c r="D104" s="146" t="s">
        <v>110</v>
      </c>
      <c r="E104" s="147"/>
      <c r="F104" s="147"/>
      <c r="G104" s="147"/>
      <c r="H104" s="147"/>
      <c r="I104" s="147"/>
      <c r="J104" s="148" t="n">
        <f aca="false">J175</f>
        <v>0</v>
      </c>
      <c r="L104" s="145"/>
    </row>
    <row r="105" s="101" customFormat="true" ht="19.9" hidden="false" customHeight="true" outlineLevel="0" collapsed="false">
      <c r="B105" s="145"/>
      <c r="D105" s="146" t="s">
        <v>111</v>
      </c>
      <c r="E105" s="147"/>
      <c r="F105" s="147"/>
      <c r="G105" s="147"/>
      <c r="H105" s="147"/>
      <c r="I105" s="147"/>
      <c r="J105" s="148" t="n">
        <f aca="false">J187</f>
        <v>0</v>
      </c>
      <c r="L105" s="145"/>
    </row>
    <row r="106" s="140" customFormat="true" ht="24.95" hidden="false" customHeight="true" outlineLevel="0" collapsed="false">
      <c r="B106" s="141"/>
      <c r="D106" s="142" t="s">
        <v>112</v>
      </c>
      <c r="E106" s="143"/>
      <c r="F106" s="143"/>
      <c r="G106" s="143"/>
      <c r="H106" s="143"/>
      <c r="I106" s="143"/>
      <c r="J106" s="144" t="n">
        <f aca="false">J212</f>
        <v>0</v>
      </c>
      <c r="L106" s="141"/>
    </row>
    <row r="107" s="27" customFormat="true" ht="21.75" hidden="false" customHeight="true" outlineLevel="0" collapsed="false">
      <c r="A107" s="22"/>
      <c r="B107" s="23"/>
      <c r="C107" s="22"/>
      <c r="D107" s="22"/>
      <c r="E107" s="22"/>
      <c r="F107" s="22"/>
      <c r="G107" s="22"/>
      <c r="H107" s="22"/>
      <c r="I107" s="22"/>
      <c r="J107" s="22"/>
      <c r="K107" s="22"/>
      <c r="L107" s="39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="27" customFormat="true" ht="6.95" hidden="false" customHeight="true" outlineLevel="0" collapsed="false">
      <c r="A108" s="22"/>
      <c r="B108" s="44"/>
      <c r="C108" s="45"/>
      <c r="D108" s="45"/>
      <c r="E108" s="45"/>
      <c r="F108" s="45"/>
      <c r="G108" s="45"/>
      <c r="H108" s="45"/>
      <c r="I108" s="45"/>
      <c r="J108" s="45"/>
      <c r="K108" s="45"/>
      <c r="L108" s="39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12" s="27" customFormat="true" ht="6.95" hidden="false" customHeight="true" outlineLevel="0" collapsed="false">
      <c r="A112" s="22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39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="27" customFormat="true" ht="24.95" hidden="false" customHeight="true" outlineLevel="0" collapsed="false">
      <c r="A113" s="22"/>
      <c r="B113" s="23"/>
      <c r="C113" s="7" t="s">
        <v>113</v>
      </c>
      <c r="D113" s="22"/>
      <c r="E113" s="22"/>
      <c r="F113" s="22"/>
      <c r="G113" s="22"/>
      <c r="H113" s="22"/>
      <c r="I113" s="22"/>
      <c r="J113" s="22"/>
      <c r="K113" s="22"/>
      <c r="L113" s="39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="27" customFormat="true" ht="6.95" hidden="false" customHeight="true" outlineLevel="0" collapsed="false">
      <c r="A114" s="22"/>
      <c r="B114" s="23"/>
      <c r="C114" s="22"/>
      <c r="D114" s="22"/>
      <c r="E114" s="22"/>
      <c r="F114" s="22"/>
      <c r="G114" s="22"/>
      <c r="H114" s="22"/>
      <c r="I114" s="22"/>
      <c r="J114" s="22"/>
      <c r="K114" s="22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12" hidden="false" customHeight="true" outlineLevel="0" collapsed="false">
      <c r="A115" s="22"/>
      <c r="B115" s="23"/>
      <c r="C115" s="15" t="s">
        <v>13</v>
      </c>
      <c r="D115" s="22"/>
      <c r="E115" s="22"/>
      <c r="F115" s="22"/>
      <c r="G115" s="22"/>
      <c r="H115" s="22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27" customFormat="true" ht="16.5" hidden="false" customHeight="true" outlineLevel="0" collapsed="false">
      <c r="A116" s="22"/>
      <c r="B116" s="23"/>
      <c r="C116" s="22"/>
      <c r="D116" s="22"/>
      <c r="E116" s="114" t="str">
        <f aca="false">E7</f>
        <v>Významná obnova objektov UPJŠ na Popradskej 66 v Košiciach</v>
      </c>
      <c r="F116" s="114"/>
      <c r="G116" s="114"/>
      <c r="H116" s="114"/>
      <c r="I116" s="22"/>
      <c r="J116" s="22"/>
      <c r="K116" s="22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customFormat="false" ht="12" hidden="false" customHeight="true" outlineLevel="0" collapsed="false">
      <c r="B117" s="6"/>
      <c r="C117" s="15" t="s">
        <v>96</v>
      </c>
      <c r="L117" s="6"/>
    </row>
    <row r="118" s="27" customFormat="true" ht="16.5" hidden="false" customHeight="true" outlineLevel="0" collapsed="false">
      <c r="A118" s="22"/>
      <c r="B118" s="23"/>
      <c r="C118" s="22"/>
      <c r="D118" s="22"/>
      <c r="E118" s="114" t="s">
        <v>97</v>
      </c>
      <c r="F118" s="114"/>
      <c r="G118" s="114"/>
      <c r="H118" s="114"/>
      <c r="I118" s="22"/>
      <c r="J118" s="22"/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12" hidden="false" customHeight="true" outlineLevel="0" collapsed="false">
      <c r="A119" s="22"/>
      <c r="B119" s="23"/>
      <c r="C119" s="15" t="s">
        <v>98</v>
      </c>
      <c r="D119" s="22"/>
      <c r="E119" s="22"/>
      <c r="F119" s="22"/>
      <c r="G119" s="22"/>
      <c r="H119" s="22"/>
      <c r="I119" s="22"/>
      <c r="J119" s="22"/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6.5" hidden="false" customHeight="true" outlineLevel="0" collapsed="false">
      <c r="A120" s="22"/>
      <c r="B120" s="23"/>
      <c r="C120" s="22"/>
      <c r="D120" s="22"/>
      <c r="E120" s="115" t="str">
        <f aca="false">E11</f>
        <v>02A - Zateplenie strechy</v>
      </c>
      <c r="F120" s="115"/>
      <c r="G120" s="115"/>
      <c r="H120" s="115"/>
      <c r="I120" s="22"/>
      <c r="J120" s="22"/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27" customFormat="true" ht="6.95" hidden="false" customHeight="true" outlineLevel="0" collapsed="false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22"/>
      <c r="L121" s="39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="27" customFormat="true" ht="12" hidden="false" customHeight="true" outlineLevel="0" collapsed="false">
      <c r="A122" s="22"/>
      <c r="B122" s="23"/>
      <c r="C122" s="15" t="s">
        <v>17</v>
      </c>
      <c r="D122" s="22"/>
      <c r="E122" s="22"/>
      <c r="F122" s="16" t="str">
        <f aca="false">F14</f>
        <v>Popradská 66 v Košiciach  </v>
      </c>
      <c r="G122" s="22"/>
      <c r="H122" s="22"/>
      <c r="I122" s="15" t="s">
        <v>19</v>
      </c>
      <c r="J122" s="116" t="str">
        <f aca="false">IF(J14="","",J14)</f>
        <v>20. 11. 2020</v>
      </c>
      <c r="K122" s="22"/>
      <c r="L122" s="39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="27" customFormat="true" ht="6.95" hidden="false" customHeight="true" outlineLevel="0" collapsed="false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22"/>
      <c r="L123" s="39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="27" customFormat="true" ht="25.7" hidden="false" customHeight="true" outlineLevel="0" collapsed="false">
      <c r="A124" s="22"/>
      <c r="B124" s="23"/>
      <c r="C124" s="15" t="s">
        <v>21</v>
      </c>
      <c r="D124" s="22"/>
      <c r="E124" s="22"/>
      <c r="F124" s="16" t="str">
        <f aca="false">E17</f>
        <v>UPJŠ v Košiciach, Šrobárová 2, 041 80 Košice</v>
      </c>
      <c r="G124" s="22"/>
      <c r="H124" s="22"/>
      <c r="I124" s="15" t="s">
        <v>27</v>
      </c>
      <c r="J124" s="136" t="str">
        <f aca="false">E23</f>
        <v>Look Arch s.r.o., Pajorova 9, Košice</v>
      </c>
      <c r="K124" s="22"/>
      <c r="L124" s="39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="27" customFormat="true" ht="15.2" hidden="false" customHeight="true" outlineLevel="0" collapsed="false">
      <c r="A125" s="22"/>
      <c r="B125" s="23"/>
      <c r="C125" s="15" t="s">
        <v>25</v>
      </c>
      <c r="D125" s="22"/>
      <c r="E125" s="22"/>
      <c r="F125" s="16" t="str">
        <f aca="false">IF(E20="","",E20)</f>
        <v>Vyplň údaj</v>
      </c>
      <c r="G125" s="22"/>
      <c r="H125" s="22"/>
      <c r="I125" s="15" t="s">
        <v>31</v>
      </c>
      <c r="J125" s="136" t="str">
        <f aca="false">E26</f>
        <v> </v>
      </c>
      <c r="K125" s="22"/>
      <c r="L125" s="39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="27" customFormat="true" ht="10.35" hidden="false" customHeight="true" outlineLevel="0" collapsed="false">
      <c r="A126" s="22"/>
      <c r="B126" s="23"/>
      <c r="C126" s="22"/>
      <c r="D126" s="22"/>
      <c r="E126" s="22"/>
      <c r="F126" s="22"/>
      <c r="G126" s="22"/>
      <c r="H126" s="22"/>
      <c r="I126" s="22"/>
      <c r="J126" s="22"/>
      <c r="K126" s="22"/>
      <c r="L126" s="39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="156" customFormat="true" ht="29.25" hidden="false" customHeight="true" outlineLevel="0" collapsed="false">
      <c r="A127" s="149"/>
      <c r="B127" s="150"/>
      <c r="C127" s="151" t="s">
        <v>114</v>
      </c>
      <c r="D127" s="152" t="s">
        <v>59</v>
      </c>
      <c r="E127" s="152" t="s">
        <v>55</v>
      </c>
      <c r="F127" s="152" t="s">
        <v>56</v>
      </c>
      <c r="G127" s="152" t="s">
        <v>115</v>
      </c>
      <c r="H127" s="152" t="s">
        <v>116</v>
      </c>
      <c r="I127" s="152" t="s">
        <v>117</v>
      </c>
      <c r="J127" s="153" t="s">
        <v>102</v>
      </c>
      <c r="K127" s="154" t="s">
        <v>118</v>
      </c>
      <c r="L127" s="155"/>
      <c r="M127" s="68"/>
      <c r="N127" s="69" t="s">
        <v>38</v>
      </c>
      <c r="O127" s="69" t="s">
        <v>119</v>
      </c>
      <c r="P127" s="69" t="s">
        <v>120</v>
      </c>
      <c r="Q127" s="69" t="s">
        <v>121</v>
      </c>
      <c r="R127" s="69" t="s">
        <v>122</v>
      </c>
      <c r="S127" s="69" t="s">
        <v>123</v>
      </c>
      <c r="T127" s="70" t="s">
        <v>124</v>
      </c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</row>
    <row r="128" s="27" customFormat="true" ht="22.9" hidden="false" customHeight="true" outlineLevel="0" collapsed="false">
      <c r="A128" s="22"/>
      <c r="B128" s="23"/>
      <c r="C128" s="76" t="s">
        <v>103</v>
      </c>
      <c r="D128" s="22"/>
      <c r="E128" s="22"/>
      <c r="F128" s="22"/>
      <c r="G128" s="22"/>
      <c r="H128" s="22"/>
      <c r="I128" s="22"/>
      <c r="J128" s="157" t="n">
        <f aca="false">BK128</f>
        <v>0</v>
      </c>
      <c r="K128" s="22"/>
      <c r="L128" s="23"/>
      <c r="M128" s="71"/>
      <c r="N128" s="58"/>
      <c r="O128" s="72"/>
      <c r="P128" s="158" t="n">
        <f aca="false">P129+P140+P212</f>
        <v>0</v>
      </c>
      <c r="Q128" s="72"/>
      <c r="R128" s="158" t="n">
        <f aca="false">R129+R140+R212</f>
        <v>24.99867304</v>
      </c>
      <c r="S128" s="72"/>
      <c r="T128" s="159" t="n">
        <f aca="false">T129+T140+T212</f>
        <v>79.7007496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T128" s="3" t="s">
        <v>73</v>
      </c>
      <c r="AU128" s="3" t="s">
        <v>104</v>
      </c>
      <c r="BK128" s="160" t="n">
        <f aca="false">BK129+BK140+BK212</f>
        <v>0</v>
      </c>
    </row>
    <row r="129" s="161" customFormat="true" ht="25.9" hidden="false" customHeight="true" outlineLevel="0" collapsed="false">
      <c r="B129" s="162"/>
      <c r="D129" s="163" t="s">
        <v>73</v>
      </c>
      <c r="E129" s="164" t="s">
        <v>125</v>
      </c>
      <c r="F129" s="164" t="s">
        <v>126</v>
      </c>
      <c r="I129" s="165"/>
      <c r="J129" s="166" t="n">
        <f aca="false">BK129</f>
        <v>0</v>
      </c>
      <c r="L129" s="162"/>
      <c r="M129" s="167"/>
      <c r="N129" s="168"/>
      <c r="O129" s="168"/>
      <c r="P129" s="169" t="n">
        <f aca="false">P130</f>
        <v>0</v>
      </c>
      <c r="Q129" s="168"/>
      <c r="R129" s="169" t="n">
        <f aca="false">R130</f>
        <v>0</v>
      </c>
      <c r="S129" s="168"/>
      <c r="T129" s="170" t="n">
        <f aca="false">T130</f>
        <v>0</v>
      </c>
      <c r="AR129" s="163" t="s">
        <v>81</v>
      </c>
      <c r="AT129" s="171" t="s">
        <v>73</v>
      </c>
      <c r="AU129" s="171" t="s">
        <v>74</v>
      </c>
      <c r="AY129" s="163" t="s">
        <v>127</v>
      </c>
      <c r="BK129" s="172" t="n">
        <f aca="false">BK130</f>
        <v>0</v>
      </c>
    </row>
    <row r="130" s="161" customFormat="true" ht="22.9" hidden="false" customHeight="true" outlineLevel="0" collapsed="false">
      <c r="B130" s="162"/>
      <c r="D130" s="163" t="s">
        <v>73</v>
      </c>
      <c r="E130" s="173" t="s">
        <v>128</v>
      </c>
      <c r="F130" s="173" t="s">
        <v>129</v>
      </c>
      <c r="I130" s="165"/>
      <c r="J130" s="174" t="n">
        <f aca="false">BK130</f>
        <v>0</v>
      </c>
      <c r="L130" s="162"/>
      <c r="M130" s="167"/>
      <c r="N130" s="168"/>
      <c r="O130" s="168"/>
      <c r="P130" s="169" t="n">
        <f aca="false">SUM(P131:P139)</f>
        <v>0</v>
      </c>
      <c r="Q130" s="168"/>
      <c r="R130" s="169" t="n">
        <f aca="false">SUM(R131:R139)</f>
        <v>0</v>
      </c>
      <c r="S130" s="168"/>
      <c r="T130" s="170" t="n">
        <f aca="false">SUM(T131:T139)</f>
        <v>0</v>
      </c>
      <c r="AR130" s="163" t="s">
        <v>81</v>
      </c>
      <c r="AT130" s="171" t="s">
        <v>73</v>
      </c>
      <c r="AU130" s="171" t="s">
        <v>81</v>
      </c>
      <c r="AY130" s="163" t="s">
        <v>127</v>
      </c>
      <c r="BK130" s="172" t="n">
        <f aca="false">SUM(BK131:BK139)</f>
        <v>0</v>
      </c>
    </row>
    <row r="131" s="27" customFormat="true" ht="24.2" hidden="false" customHeight="true" outlineLevel="0" collapsed="false">
      <c r="A131" s="22"/>
      <c r="B131" s="175"/>
      <c r="C131" s="176" t="s">
        <v>81</v>
      </c>
      <c r="D131" s="176" t="s">
        <v>130</v>
      </c>
      <c r="E131" s="177" t="s">
        <v>131</v>
      </c>
      <c r="F131" s="178" t="s">
        <v>132</v>
      </c>
      <c r="G131" s="179" t="s">
        <v>133</v>
      </c>
      <c r="H131" s="180" t="n">
        <v>79.701</v>
      </c>
      <c r="I131" s="181"/>
      <c r="J131" s="180" t="n">
        <f aca="false">ROUND(I131*H131,3)</f>
        <v>0</v>
      </c>
      <c r="K131" s="182"/>
      <c r="L131" s="23"/>
      <c r="M131" s="183"/>
      <c r="N131" s="184" t="s">
        <v>40</v>
      </c>
      <c r="O131" s="60"/>
      <c r="P131" s="185" t="n">
        <f aca="false">O131*H131</f>
        <v>0</v>
      </c>
      <c r="Q131" s="185" t="n">
        <v>0</v>
      </c>
      <c r="R131" s="185" t="n">
        <f aca="false">Q131*H131</f>
        <v>0</v>
      </c>
      <c r="S131" s="185" t="n">
        <v>0</v>
      </c>
      <c r="T131" s="186" t="n">
        <f aca="false">S131*H131</f>
        <v>0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87" t="s">
        <v>134</v>
      </c>
      <c r="AT131" s="187" t="s">
        <v>130</v>
      </c>
      <c r="AU131" s="187" t="s">
        <v>87</v>
      </c>
      <c r="AY131" s="3" t="s">
        <v>127</v>
      </c>
      <c r="BE131" s="188" t="n">
        <f aca="false">IF(N131="základná",J131,0)</f>
        <v>0</v>
      </c>
      <c r="BF131" s="188" t="n">
        <f aca="false">IF(N131="znížená",J131,0)</f>
        <v>0</v>
      </c>
      <c r="BG131" s="188" t="n">
        <f aca="false">IF(N131="zákl. prenesená",J131,0)</f>
        <v>0</v>
      </c>
      <c r="BH131" s="188" t="n">
        <f aca="false">IF(N131="zníž. prenesená",J131,0)</f>
        <v>0</v>
      </c>
      <c r="BI131" s="188" t="n">
        <f aca="false">IF(N131="nulová",J131,0)</f>
        <v>0</v>
      </c>
      <c r="BJ131" s="3" t="s">
        <v>87</v>
      </c>
      <c r="BK131" s="189" t="n">
        <f aca="false">ROUND(I131*H131,3)</f>
        <v>0</v>
      </c>
      <c r="BL131" s="3" t="s">
        <v>134</v>
      </c>
      <c r="BM131" s="187" t="s">
        <v>135</v>
      </c>
    </row>
    <row r="132" s="27" customFormat="true" ht="24.2" hidden="false" customHeight="true" outlineLevel="0" collapsed="false">
      <c r="A132" s="22"/>
      <c r="B132" s="175"/>
      <c r="C132" s="176" t="s">
        <v>87</v>
      </c>
      <c r="D132" s="176" t="s">
        <v>130</v>
      </c>
      <c r="E132" s="177" t="s">
        <v>136</v>
      </c>
      <c r="F132" s="178" t="s">
        <v>137</v>
      </c>
      <c r="G132" s="179" t="s">
        <v>133</v>
      </c>
      <c r="H132" s="180" t="n">
        <v>79.701</v>
      </c>
      <c r="I132" s="181"/>
      <c r="J132" s="180" t="n">
        <f aca="false">ROUND(I132*H132,3)</f>
        <v>0</v>
      </c>
      <c r="K132" s="182"/>
      <c r="L132" s="23"/>
      <c r="M132" s="183"/>
      <c r="N132" s="184" t="s">
        <v>40</v>
      </c>
      <c r="O132" s="60"/>
      <c r="P132" s="185" t="n">
        <f aca="false">O132*H132</f>
        <v>0</v>
      </c>
      <c r="Q132" s="185" t="n">
        <v>0</v>
      </c>
      <c r="R132" s="185" t="n">
        <f aca="false">Q132*H132</f>
        <v>0</v>
      </c>
      <c r="S132" s="185" t="n">
        <v>0</v>
      </c>
      <c r="T132" s="186" t="n">
        <f aca="false">S132*H132</f>
        <v>0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87" t="s">
        <v>134</v>
      </c>
      <c r="AT132" s="187" t="s">
        <v>130</v>
      </c>
      <c r="AU132" s="187" t="s">
        <v>87</v>
      </c>
      <c r="AY132" s="3" t="s">
        <v>127</v>
      </c>
      <c r="BE132" s="188" t="n">
        <f aca="false">IF(N132="základná",J132,0)</f>
        <v>0</v>
      </c>
      <c r="BF132" s="188" t="n">
        <f aca="false">IF(N132="znížená",J132,0)</f>
        <v>0</v>
      </c>
      <c r="BG132" s="188" t="n">
        <f aca="false">IF(N132="zákl. prenesená",J132,0)</f>
        <v>0</v>
      </c>
      <c r="BH132" s="188" t="n">
        <f aca="false">IF(N132="zníž. prenesená",J132,0)</f>
        <v>0</v>
      </c>
      <c r="BI132" s="188" t="n">
        <f aca="false">IF(N132="nulová",J132,0)</f>
        <v>0</v>
      </c>
      <c r="BJ132" s="3" t="s">
        <v>87</v>
      </c>
      <c r="BK132" s="189" t="n">
        <f aca="false">ROUND(I132*H132,3)</f>
        <v>0</v>
      </c>
      <c r="BL132" s="3" t="s">
        <v>134</v>
      </c>
      <c r="BM132" s="187" t="s">
        <v>138</v>
      </c>
    </row>
    <row r="133" s="27" customFormat="true" ht="14.45" hidden="false" customHeight="true" outlineLevel="0" collapsed="false">
      <c r="A133" s="22"/>
      <c r="B133" s="175"/>
      <c r="C133" s="176" t="s">
        <v>139</v>
      </c>
      <c r="D133" s="176" t="s">
        <v>130</v>
      </c>
      <c r="E133" s="177" t="s">
        <v>140</v>
      </c>
      <c r="F133" s="178" t="s">
        <v>141</v>
      </c>
      <c r="G133" s="179" t="s">
        <v>133</v>
      </c>
      <c r="H133" s="180" t="n">
        <v>79.701</v>
      </c>
      <c r="I133" s="181"/>
      <c r="J133" s="180" t="n">
        <f aca="false">ROUND(I133*H133,3)</f>
        <v>0</v>
      </c>
      <c r="K133" s="182"/>
      <c r="L133" s="23"/>
      <c r="M133" s="183"/>
      <c r="N133" s="184" t="s">
        <v>40</v>
      </c>
      <c r="O133" s="60"/>
      <c r="P133" s="185" t="n">
        <f aca="false">O133*H133</f>
        <v>0</v>
      </c>
      <c r="Q133" s="185" t="n">
        <v>0</v>
      </c>
      <c r="R133" s="185" t="n">
        <f aca="false">Q133*H133</f>
        <v>0</v>
      </c>
      <c r="S133" s="185" t="n">
        <v>0</v>
      </c>
      <c r="T133" s="186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87" t="s">
        <v>134</v>
      </c>
      <c r="AT133" s="187" t="s">
        <v>130</v>
      </c>
      <c r="AU133" s="187" t="s">
        <v>87</v>
      </c>
      <c r="AY133" s="3" t="s">
        <v>127</v>
      </c>
      <c r="BE133" s="188" t="n">
        <f aca="false">IF(N133="základná",J133,0)</f>
        <v>0</v>
      </c>
      <c r="BF133" s="188" t="n">
        <f aca="false">IF(N133="znížená",J133,0)</f>
        <v>0</v>
      </c>
      <c r="BG133" s="188" t="n">
        <f aca="false">IF(N133="zákl. prenesená",J133,0)</f>
        <v>0</v>
      </c>
      <c r="BH133" s="188" t="n">
        <f aca="false">IF(N133="zníž. prenesená",J133,0)</f>
        <v>0</v>
      </c>
      <c r="BI133" s="188" t="n">
        <f aca="false">IF(N133="nulová",J133,0)</f>
        <v>0</v>
      </c>
      <c r="BJ133" s="3" t="s">
        <v>87</v>
      </c>
      <c r="BK133" s="189" t="n">
        <f aca="false">ROUND(I133*H133,3)</f>
        <v>0</v>
      </c>
      <c r="BL133" s="3" t="s">
        <v>134</v>
      </c>
      <c r="BM133" s="187" t="s">
        <v>142</v>
      </c>
    </row>
    <row r="134" s="27" customFormat="true" ht="24.2" hidden="false" customHeight="true" outlineLevel="0" collapsed="false">
      <c r="A134" s="22"/>
      <c r="B134" s="175"/>
      <c r="C134" s="176" t="s">
        <v>134</v>
      </c>
      <c r="D134" s="176" t="s">
        <v>130</v>
      </c>
      <c r="E134" s="177" t="s">
        <v>143</v>
      </c>
      <c r="F134" s="178" t="s">
        <v>144</v>
      </c>
      <c r="G134" s="179" t="s">
        <v>133</v>
      </c>
      <c r="H134" s="180" t="n">
        <v>1514.319</v>
      </c>
      <c r="I134" s="181"/>
      <c r="J134" s="180" t="n">
        <f aca="false">ROUND(I134*H134,3)</f>
        <v>0</v>
      </c>
      <c r="K134" s="182"/>
      <c r="L134" s="23"/>
      <c r="M134" s="183"/>
      <c r="N134" s="184" t="s">
        <v>40</v>
      </c>
      <c r="O134" s="60"/>
      <c r="P134" s="185" t="n">
        <f aca="false">O134*H134</f>
        <v>0</v>
      </c>
      <c r="Q134" s="185" t="n">
        <v>0</v>
      </c>
      <c r="R134" s="185" t="n">
        <f aca="false">Q134*H134</f>
        <v>0</v>
      </c>
      <c r="S134" s="185" t="n">
        <v>0</v>
      </c>
      <c r="T134" s="186" t="n">
        <f aca="false">S134*H134</f>
        <v>0</v>
      </c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R134" s="187" t="s">
        <v>134</v>
      </c>
      <c r="AT134" s="187" t="s">
        <v>130</v>
      </c>
      <c r="AU134" s="187" t="s">
        <v>87</v>
      </c>
      <c r="AY134" s="3" t="s">
        <v>127</v>
      </c>
      <c r="BE134" s="188" t="n">
        <f aca="false">IF(N134="základná",J134,0)</f>
        <v>0</v>
      </c>
      <c r="BF134" s="188" t="n">
        <f aca="false">IF(N134="znížená",J134,0)</f>
        <v>0</v>
      </c>
      <c r="BG134" s="188" t="n">
        <f aca="false">IF(N134="zákl. prenesená",J134,0)</f>
        <v>0</v>
      </c>
      <c r="BH134" s="188" t="n">
        <f aca="false">IF(N134="zníž. prenesená",J134,0)</f>
        <v>0</v>
      </c>
      <c r="BI134" s="188" t="n">
        <f aca="false">IF(N134="nulová",J134,0)</f>
        <v>0</v>
      </c>
      <c r="BJ134" s="3" t="s">
        <v>87</v>
      </c>
      <c r="BK134" s="189" t="n">
        <f aca="false">ROUND(I134*H134,3)</f>
        <v>0</v>
      </c>
      <c r="BL134" s="3" t="s">
        <v>134</v>
      </c>
      <c r="BM134" s="187" t="s">
        <v>145</v>
      </c>
    </row>
    <row r="135" s="27" customFormat="true" ht="24.2" hidden="false" customHeight="true" outlineLevel="0" collapsed="false">
      <c r="A135" s="22"/>
      <c r="B135" s="175"/>
      <c r="C135" s="176" t="s">
        <v>146</v>
      </c>
      <c r="D135" s="176" t="s">
        <v>130</v>
      </c>
      <c r="E135" s="177" t="s">
        <v>147</v>
      </c>
      <c r="F135" s="178" t="s">
        <v>148</v>
      </c>
      <c r="G135" s="179" t="s">
        <v>133</v>
      </c>
      <c r="H135" s="180" t="n">
        <v>79.701</v>
      </c>
      <c r="I135" s="181"/>
      <c r="J135" s="180" t="n">
        <f aca="false">ROUND(I135*H135,3)</f>
        <v>0</v>
      </c>
      <c r="K135" s="182"/>
      <c r="L135" s="23"/>
      <c r="M135" s="183"/>
      <c r="N135" s="184" t="s">
        <v>40</v>
      </c>
      <c r="O135" s="60"/>
      <c r="P135" s="185" t="n">
        <f aca="false">O135*H135</f>
        <v>0</v>
      </c>
      <c r="Q135" s="185" t="n">
        <v>0</v>
      </c>
      <c r="R135" s="185" t="n">
        <f aca="false">Q135*H135</f>
        <v>0</v>
      </c>
      <c r="S135" s="185" t="n">
        <v>0</v>
      </c>
      <c r="T135" s="186" t="n">
        <f aca="false">S135*H135</f>
        <v>0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R135" s="187" t="s">
        <v>134</v>
      </c>
      <c r="AT135" s="187" t="s">
        <v>130</v>
      </c>
      <c r="AU135" s="187" t="s">
        <v>87</v>
      </c>
      <c r="AY135" s="3" t="s">
        <v>127</v>
      </c>
      <c r="BE135" s="188" t="n">
        <f aca="false">IF(N135="základná",J135,0)</f>
        <v>0</v>
      </c>
      <c r="BF135" s="188" t="n">
        <f aca="false">IF(N135="znížená",J135,0)</f>
        <v>0</v>
      </c>
      <c r="BG135" s="188" t="n">
        <f aca="false">IF(N135="zákl. prenesená",J135,0)</f>
        <v>0</v>
      </c>
      <c r="BH135" s="188" t="n">
        <f aca="false">IF(N135="zníž. prenesená",J135,0)</f>
        <v>0</v>
      </c>
      <c r="BI135" s="188" t="n">
        <f aca="false">IF(N135="nulová",J135,0)</f>
        <v>0</v>
      </c>
      <c r="BJ135" s="3" t="s">
        <v>87</v>
      </c>
      <c r="BK135" s="189" t="n">
        <f aca="false">ROUND(I135*H135,3)</f>
        <v>0</v>
      </c>
      <c r="BL135" s="3" t="s">
        <v>134</v>
      </c>
      <c r="BM135" s="187" t="s">
        <v>149</v>
      </c>
    </row>
    <row r="136" s="27" customFormat="true" ht="24.2" hidden="false" customHeight="true" outlineLevel="0" collapsed="false">
      <c r="A136" s="22"/>
      <c r="B136" s="175"/>
      <c r="C136" s="176" t="s">
        <v>150</v>
      </c>
      <c r="D136" s="176" t="s">
        <v>130</v>
      </c>
      <c r="E136" s="177" t="s">
        <v>151</v>
      </c>
      <c r="F136" s="178" t="s">
        <v>152</v>
      </c>
      <c r="G136" s="179" t="s">
        <v>133</v>
      </c>
      <c r="H136" s="180" t="n">
        <v>318.804</v>
      </c>
      <c r="I136" s="181"/>
      <c r="J136" s="180" t="n">
        <f aca="false">ROUND(I136*H136,3)</f>
        <v>0</v>
      </c>
      <c r="K136" s="182"/>
      <c r="L136" s="23"/>
      <c r="M136" s="183"/>
      <c r="N136" s="184" t="s">
        <v>40</v>
      </c>
      <c r="O136" s="60"/>
      <c r="P136" s="185" t="n">
        <f aca="false">O136*H136</f>
        <v>0</v>
      </c>
      <c r="Q136" s="185" t="n">
        <v>0</v>
      </c>
      <c r="R136" s="185" t="n">
        <f aca="false">Q136*H136</f>
        <v>0</v>
      </c>
      <c r="S136" s="185" t="n">
        <v>0</v>
      </c>
      <c r="T136" s="186" t="n">
        <f aca="false">S136*H136</f>
        <v>0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87" t="s">
        <v>134</v>
      </c>
      <c r="AT136" s="187" t="s">
        <v>130</v>
      </c>
      <c r="AU136" s="187" t="s">
        <v>87</v>
      </c>
      <c r="AY136" s="3" t="s">
        <v>127</v>
      </c>
      <c r="BE136" s="188" t="n">
        <f aca="false">IF(N136="základná",J136,0)</f>
        <v>0</v>
      </c>
      <c r="BF136" s="188" t="n">
        <f aca="false">IF(N136="znížená",J136,0)</f>
        <v>0</v>
      </c>
      <c r="BG136" s="188" t="n">
        <f aca="false">IF(N136="zákl. prenesená",J136,0)</f>
        <v>0</v>
      </c>
      <c r="BH136" s="188" t="n">
        <f aca="false">IF(N136="zníž. prenesená",J136,0)</f>
        <v>0</v>
      </c>
      <c r="BI136" s="188" t="n">
        <f aca="false">IF(N136="nulová",J136,0)</f>
        <v>0</v>
      </c>
      <c r="BJ136" s="3" t="s">
        <v>87</v>
      </c>
      <c r="BK136" s="189" t="n">
        <f aca="false">ROUND(I136*H136,3)</f>
        <v>0</v>
      </c>
      <c r="BL136" s="3" t="s">
        <v>134</v>
      </c>
      <c r="BM136" s="187" t="s">
        <v>153</v>
      </c>
    </row>
    <row r="137" s="27" customFormat="true" ht="24.2" hidden="false" customHeight="true" outlineLevel="0" collapsed="false">
      <c r="A137" s="22"/>
      <c r="B137" s="175"/>
      <c r="C137" s="176" t="s">
        <v>154</v>
      </c>
      <c r="D137" s="176" t="s">
        <v>130</v>
      </c>
      <c r="E137" s="177" t="s">
        <v>155</v>
      </c>
      <c r="F137" s="178" t="s">
        <v>156</v>
      </c>
      <c r="G137" s="179" t="s">
        <v>133</v>
      </c>
      <c r="H137" s="180" t="n">
        <v>0.902</v>
      </c>
      <c r="I137" s="181"/>
      <c r="J137" s="180" t="n">
        <f aca="false">ROUND(I137*H137,3)</f>
        <v>0</v>
      </c>
      <c r="K137" s="182"/>
      <c r="L137" s="23"/>
      <c r="M137" s="183"/>
      <c r="N137" s="184" t="s">
        <v>40</v>
      </c>
      <c r="O137" s="60"/>
      <c r="P137" s="185" t="n">
        <f aca="false">O137*H137</f>
        <v>0</v>
      </c>
      <c r="Q137" s="185" t="n">
        <v>0</v>
      </c>
      <c r="R137" s="185" t="n">
        <f aca="false">Q137*H137</f>
        <v>0</v>
      </c>
      <c r="S137" s="185" t="n">
        <v>0</v>
      </c>
      <c r="T137" s="186" t="n">
        <f aca="false">S137*H137</f>
        <v>0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87" t="s">
        <v>134</v>
      </c>
      <c r="AT137" s="187" t="s">
        <v>130</v>
      </c>
      <c r="AU137" s="187" t="s">
        <v>87</v>
      </c>
      <c r="AY137" s="3" t="s">
        <v>127</v>
      </c>
      <c r="BE137" s="188" t="n">
        <f aca="false">IF(N137="základná",J137,0)</f>
        <v>0</v>
      </c>
      <c r="BF137" s="188" t="n">
        <f aca="false">IF(N137="znížená",J137,0)</f>
        <v>0</v>
      </c>
      <c r="BG137" s="188" t="n">
        <f aca="false">IF(N137="zákl. prenesená",J137,0)</f>
        <v>0</v>
      </c>
      <c r="BH137" s="188" t="n">
        <f aca="false">IF(N137="zníž. prenesená",J137,0)</f>
        <v>0</v>
      </c>
      <c r="BI137" s="188" t="n">
        <f aca="false">IF(N137="nulová",J137,0)</f>
        <v>0</v>
      </c>
      <c r="BJ137" s="3" t="s">
        <v>87</v>
      </c>
      <c r="BK137" s="189" t="n">
        <f aca="false">ROUND(I137*H137,3)</f>
        <v>0</v>
      </c>
      <c r="BL137" s="3" t="s">
        <v>134</v>
      </c>
      <c r="BM137" s="187" t="s">
        <v>157</v>
      </c>
    </row>
    <row r="138" s="27" customFormat="true" ht="24.2" hidden="false" customHeight="true" outlineLevel="0" collapsed="false">
      <c r="A138" s="22"/>
      <c r="B138" s="175"/>
      <c r="C138" s="176" t="s">
        <v>158</v>
      </c>
      <c r="D138" s="176" t="s">
        <v>130</v>
      </c>
      <c r="E138" s="177" t="s">
        <v>159</v>
      </c>
      <c r="F138" s="178" t="s">
        <v>160</v>
      </c>
      <c r="G138" s="179" t="s">
        <v>133</v>
      </c>
      <c r="H138" s="180" t="n">
        <v>66.272</v>
      </c>
      <c r="I138" s="181"/>
      <c r="J138" s="180" t="n">
        <f aca="false">ROUND(I138*H138,3)</f>
        <v>0</v>
      </c>
      <c r="K138" s="182"/>
      <c r="L138" s="23"/>
      <c r="M138" s="183"/>
      <c r="N138" s="184" t="s">
        <v>40</v>
      </c>
      <c r="O138" s="60"/>
      <c r="P138" s="185" t="n">
        <f aca="false">O138*H138</f>
        <v>0</v>
      </c>
      <c r="Q138" s="185" t="n">
        <v>0</v>
      </c>
      <c r="R138" s="185" t="n">
        <f aca="false">Q138*H138</f>
        <v>0</v>
      </c>
      <c r="S138" s="185" t="n">
        <v>0</v>
      </c>
      <c r="T138" s="186" t="n">
        <f aca="false">S138*H138</f>
        <v>0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87" t="s">
        <v>134</v>
      </c>
      <c r="AT138" s="187" t="s">
        <v>130</v>
      </c>
      <c r="AU138" s="187" t="s">
        <v>87</v>
      </c>
      <c r="AY138" s="3" t="s">
        <v>127</v>
      </c>
      <c r="BE138" s="188" t="n">
        <f aca="false">IF(N138="základná",J138,0)</f>
        <v>0</v>
      </c>
      <c r="BF138" s="188" t="n">
        <f aca="false">IF(N138="znížená",J138,0)</f>
        <v>0</v>
      </c>
      <c r="BG138" s="188" t="n">
        <f aca="false">IF(N138="zákl. prenesená",J138,0)</f>
        <v>0</v>
      </c>
      <c r="BH138" s="188" t="n">
        <f aca="false">IF(N138="zníž. prenesená",J138,0)</f>
        <v>0</v>
      </c>
      <c r="BI138" s="188" t="n">
        <f aca="false">IF(N138="nulová",J138,0)</f>
        <v>0</v>
      </c>
      <c r="BJ138" s="3" t="s">
        <v>87</v>
      </c>
      <c r="BK138" s="189" t="n">
        <f aca="false">ROUND(I138*H138,3)</f>
        <v>0</v>
      </c>
      <c r="BL138" s="3" t="s">
        <v>134</v>
      </c>
      <c r="BM138" s="187" t="s">
        <v>161</v>
      </c>
    </row>
    <row r="139" s="27" customFormat="true" ht="24.2" hidden="false" customHeight="true" outlineLevel="0" collapsed="false">
      <c r="A139" s="22"/>
      <c r="B139" s="175"/>
      <c r="C139" s="176" t="s">
        <v>128</v>
      </c>
      <c r="D139" s="176" t="s">
        <v>130</v>
      </c>
      <c r="E139" s="177" t="s">
        <v>162</v>
      </c>
      <c r="F139" s="178" t="s">
        <v>163</v>
      </c>
      <c r="G139" s="179" t="s">
        <v>133</v>
      </c>
      <c r="H139" s="180" t="n">
        <v>12.527</v>
      </c>
      <c r="I139" s="181"/>
      <c r="J139" s="180" t="n">
        <f aca="false">ROUND(I139*H139,3)</f>
        <v>0</v>
      </c>
      <c r="K139" s="182"/>
      <c r="L139" s="23"/>
      <c r="M139" s="183"/>
      <c r="N139" s="184" t="s">
        <v>40</v>
      </c>
      <c r="O139" s="60"/>
      <c r="P139" s="185" t="n">
        <f aca="false">O139*H139</f>
        <v>0</v>
      </c>
      <c r="Q139" s="185" t="n">
        <v>0</v>
      </c>
      <c r="R139" s="185" t="n">
        <f aca="false">Q139*H139</f>
        <v>0</v>
      </c>
      <c r="S139" s="185" t="n">
        <v>0</v>
      </c>
      <c r="T139" s="186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87" t="s">
        <v>134</v>
      </c>
      <c r="AT139" s="187" t="s">
        <v>130</v>
      </c>
      <c r="AU139" s="187" t="s">
        <v>87</v>
      </c>
      <c r="AY139" s="3" t="s">
        <v>127</v>
      </c>
      <c r="BE139" s="188" t="n">
        <f aca="false">IF(N139="základná",J139,0)</f>
        <v>0</v>
      </c>
      <c r="BF139" s="188" t="n">
        <f aca="false">IF(N139="znížená",J139,0)</f>
        <v>0</v>
      </c>
      <c r="BG139" s="188" t="n">
        <f aca="false">IF(N139="zákl. prenesená",J139,0)</f>
        <v>0</v>
      </c>
      <c r="BH139" s="188" t="n">
        <f aca="false">IF(N139="zníž. prenesená",J139,0)</f>
        <v>0</v>
      </c>
      <c r="BI139" s="188" t="n">
        <f aca="false">IF(N139="nulová",J139,0)</f>
        <v>0</v>
      </c>
      <c r="BJ139" s="3" t="s">
        <v>87</v>
      </c>
      <c r="BK139" s="189" t="n">
        <f aca="false">ROUND(I139*H139,3)</f>
        <v>0</v>
      </c>
      <c r="BL139" s="3" t="s">
        <v>134</v>
      </c>
      <c r="BM139" s="187" t="s">
        <v>164</v>
      </c>
    </row>
    <row r="140" s="161" customFormat="true" ht="25.9" hidden="false" customHeight="true" outlineLevel="0" collapsed="false">
      <c r="B140" s="162"/>
      <c r="D140" s="163" t="s">
        <v>73</v>
      </c>
      <c r="E140" s="164" t="s">
        <v>165</v>
      </c>
      <c r="F140" s="164" t="s">
        <v>166</v>
      </c>
      <c r="I140" s="165"/>
      <c r="J140" s="166" t="n">
        <f aca="false">BK140</f>
        <v>0</v>
      </c>
      <c r="L140" s="162"/>
      <c r="M140" s="167"/>
      <c r="N140" s="168"/>
      <c r="O140" s="168"/>
      <c r="P140" s="169" t="n">
        <f aca="false">P141+P165+P175+P187</f>
        <v>0</v>
      </c>
      <c r="Q140" s="168"/>
      <c r="R140" s="169" t="n">
        <f aca="false">R141+R165+R175+R187</f>
        <v>24.99867304</v>
      </c>
      <c r="S140" s="168"/>
      <c r="T140" s="170" t="n">
        <f aca="false">T141+T165+T175+T187</f>
        <v>79.7007496</v>
      </c>
      <c r="AR140" s="163" t="s">
        <v>87</v>
      </c>
      <c r="AT140" s="171" t="s">
        <v>73</v>
      </c>
      <c r="AU140" s="171" t="s">
        <v>74</v>
      </c>
      <c r="AY140" s="163" t="s">
        <v>127</v>
      </c>
      <c r="BK140" s="172" t="n">
        <f aca="false">BK141+BK165+BK175+BK187</f>
        <v>0</v>
      </c>
    </row>
    <row r="141" s="161" customFormat="true" ht="22.9" hidden="false" customHeight="true" outlineLevel="0" collapsed="false">
      <c r="B141" s="162"/>
      <c r="D141" s="163" t="s">
        <v>73</v>
      </c>
      <c r="E141" s="173" t="s">
        <v>167</v>
      </c>
      <c r="F141" s="173" t="s">
        <v>168</v>
      </c>
      <c r="I141" s="165"/>
      <c r="J141" s="174" t="n">
        <f aca="false">BK141</f>
        <v>0</v>
      </c>
      <c r="L141" s="162"/>
      <c r="M141" s="167"/>
      <c r="N141" s="168"/>
      <c r="O141" s="168"/>
      <c r="P141" s="169" t="n">
        <f aca="false">SUM(P142:P164)</f>
        <v>0</v>
      </c>
      <c r="Q141" s="168"/>
      <c r="R141" s="169" t="n">
        <f aca="false">SUM(R142:R164)</f>
        <v>10.66596293</v>
      </c>
      <c r="S141" s="168"/>
      <c r="T141" s="170" t="n">
        <f aca="false">SUM(T142:T164)</f>
        <v>66.272388</v>
      </c>
      <c r="AR141" s="163" t="s">
        <v>87</v>
      </c>
      <c r="AT141" s="171" t="s">
        <v>73</v>
      </c>
      <c r="AU141" s="171" t="s">
        <v>81</v>
      </c>
      <c r="AY141" s="163" t="s">
        <v>127</v>
      </c>
      <c r="BK141" s="172" t="n">
        <f aca="false">SUM(BK142:BK164)</f>
        <v>0</v>
      </c>
    </row>
    <row r="142" s="27" customFormat="true" ht="24.2" hidden="false" customHeight="true" outlineLevel="0" collapsed="false">
      <c r="A142" s="22"/>
      <c r="B142" s="175"/>
      <c r="C142" s="176" t="s">
        <v>169</v>
      </c>
      <c r="D142" s="176" t="s">
        <v>130</v>
      </c>
      <c r="E142" s="177" t="s">
        <v>170</v>
      </c>
      <c r="F142" s="178" t="s">
        <v>171</v>
      </c>
      <c r="G142" s="179" t="s">
        <v>172</v>
      </c>
      <c r="H142" s="180" t="n">
        <v>1577.914</v>
      </c>
      <c r="I142" s="181"/>
      <c r="J142" s="180" t="n">
        <f aca="false">ROUND(I142*H142,3)</f>
        <v>0</v>
      </c>
      <c r="K142" s="182"/>
      <c r="L142" s="23"/>
      <c r="M142" s="183"/>
      <c r="N142" s="184" t="s">
        <v>40</v>
      </c>
      <c r="O142" s="60"/>
      <c r="P142" s="185" t="n">
        <f aca="false">O142*H142</f>
        <v>0</v>
      </c>
      <c r="Q142" s="185" t="n">
        <v>0</v>
      </c>
      <c r="R142" s="185" t="n">
        <f aca="false">Q142*H142</f>
        <v>0</v>
      </c>
      <c r="S142" s="185" t="n">
        <v>0.01</v>
      </c>
      <c r="T142" s="186" t="n">
        <f aca="false">S142*H142</f>
        <v>15.77914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87" t="s">
        <v>173</v>
      </c>
      <c r="AT142" s="187" t="s">
        <v>130</v>
      </c>
      <c r="AU142" s="187" t="s">
        <v>87</v>
      </c>
      <c r="AY142" s="3" t="s">
        <v>127</v>
      </c>
      <c r="BE142" s="188" t="n">
        <f aca="false">IF(N142="základná",J142,0)</f>
        <v>0</v>
      </c>
      <c r="BF142" s="188" t="n">
        <f aca="false">IF(N142="znížená",J142,0)</f>
        <v>0</v>
      </c>
      <c r="BG142" s="188" t="n">
        <f aca="false">IF(N142="zákl. prenesená",J142,0)</f>
        <v>0</v>
      </c>
      <c r="BH142" s="188" t="n">
        <f aca="false">IF(N142="zníž. prenesená",J142,0)</f>
        <v>0</v>
      </c>
      <c r="BI142" s="188" t="n">
        <f aca="false">IF(N142="nulová",J142,0)</f>
        <v>0</v>
      </c>
      <c r="BJ142" s="3" t="s">
        <v>87</v>
      </c>
      <c r="BK142" s="189" t="n">
        <f aca="false">ROUND(I142*H142,3)</f>
        <v>0</v>
      </c>
      <c r="BL142" s="3" t="s">
        <v>173</v>
      </c>
      <c r="BM142" s="187" t="s">
        <v>174</v>
      </c>
    </row>
    <row r="143" s="27" customFormat="true" ht="24.2" hidden="false" customHeight="true" outlineLevel="0" collapsed="false">
      <c r="A143" s="22"/>
      <c r="B143" s="175"/>
      <c r="C143" s="176" t="s">
        <v>175</v>
      </c>
      <c r="D143" s="176" t="s">
        <v>130</v>
      </c>
      <c r="E143" s="177" t="s">
        <v>176</v>
      </c>
      <c r="F143" s="178" t="s">
        <v>177</v>
      </c>
      <c r="G143" s="179" t="s">
        <v>172</v>
      </c>
      <c r="H143" s="180" t="n">
        <v>1577.914</v>
      </c>
      <c r="I143" s="181"/>
      <c r="J143" s="180" t="n">
        <f aca="false">ROUND(I143*H143,3)</f>
        <v>0</v>
      </c>
      <c r="K143" s="182"/>
      <c r="L143" s="23"/>
      <c r="M143" s="183"/>
      <c r="N143" s="184" t="s">
        <v>40</v>
      </c>
      <c r="O143" s="60"/>
      <c r="P143" s="185" t="n">
        <f aca="false">O143*H143</f>
        <v>0</v>
      </c>
      <c r="Q143" s="185" t="n">
        <v>0</v>
      </c>
      <c r="R143" s="185" t="n">
        <f aca="false">Q143*H143</f>
        <v>0</v>
      </c>
      <c r="S143" s="185" t="n">
        <v>0.014</v>
      </c>
      <c r="T143" s="186" t="n">
        <f aca="false">S143*H143</f>
        <v>22.090796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87" t="s">
        <v>173</v>
      </c>
      <c r="AT143" s="187" t="s">
        <v>130</v>
      </c>
      <c r="AU143" s="187" t="s">
        <v>87</v>
      </c>
      <c r="AY143" s="3" t="s">
        <v>127</v>
      </c>
      <c r="BE143" s="188" t="n">
        <f aca="false">IF(N143="základná",J143,0)</f>
        <v>0</v>
      </c>
      <c r="BF143" s="188" t="n">
        <f aca="false">IF(N143="znížená",J143,0)</f>
        <v>0</v>
      </c>
      <c r="BG143" s="188" t="n">
        <f aca="false">IF(N143="zákl. prenesená",J143,0)</f>
        <v>0</v>
      </c>
      <c r="BH143" s="188" t="n">
        <f aca="false">IF(N143="zníž. prenesená",J143,0)</f>
        <v>0</v>
      </c>
      <c r="BI143" s="188" t="n">
        <f aca="false">IF(N143="nulová",J143,0)</f>
        <v>0</v>
      </c>
      <c r="BJ143" s="3" t="s">
        <v>87</v>
      </c>
      <c r="BK143" s="189" t="n">
        <f aca="false">ROUND(I143*H143,3)</f>
        <v>0</v>
      </c>
      <c r="BL143" s="3" t="s">
        <v>173</v>
      </c>
      <c r="BM143" s="187" t="s">
        <v>178</v>
      </c>
    </row>
    <row r="144" s="27" customFormat="true" ht="24.2" hidden="false" customHeight="true" outlineLevel="0" collapsed="false">
      <c r="A144" s="22"/>
      <c r="B144" s="175"/>
      <c r="C144" s="176" t="s">
        <v>179</v>
      </c>
      <c r="D144" s="176" t="s">
        <v>130</v>
      </c>
      <c r="E144" s="177" t="s">
        <v>180</v>
      </c>
      <c r="F144" s="178" t="s">
        <v>181</v>
      </c>
      <c r="G144" s="179" t="s">
        <v>172</v>
      </c>
      <c r="H144" s="180" t="n">
        <v>4733.742</v>
      </c>
      <c r="I144" s="181"/>
      <c r="J144" s="180" t="n">
        <f aca="false">ROUND(I144*H144,3)</f>
        <v>0</v>
      </c>
      <c r="K144" s="182"/>
      <c r="L144" s="23"/>
      <c r="M144" s="183"/>
      <c r="N144" s="184" t="s">
        <v>40</v>
      </c>
      <c r="O144" s="60"/>
      <c r="P144" s="185" t="n">
        <f aca="false">O144*H144</f>
        <v>0</v>
      </c>
      <c r="Q144" s="185" t="n">
        <v>0</v>
      </c>
      <c r="R144" s="185" t="n">
        <f aca="false">Q144*H144</f>
        <v>0</v>
      </c>
      <c r="S144" s="185" t="n">
        <v>0.006</v>
      </c>
      <c r="T144" s="186" t="n">
        <f aca="false">S144*H144</f>
        <v>28.402452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87" t="s">
        <v>173</v>
      </c>
      <c r="AT144" s="187" t="s">
        <v>130</v>
      </c>
      <c r="AU144" s="187" t="s">
        <v>87</v>
      </c>
      <c r="AY144" s="3" t="s">
        <v>127</v>
      </c>
      <c r="BE144" s="188" t="n">
        <f aca="false">IF(N144="základná",J144,0)</f>
        <v>0</v>
      </c>
      <c r="BF144" s="188" t="n">
        <f aca="false">IF(N144="znížená",J144,0)</f>
        <v>0</v>
      </c>
      <c r="BG144" s="188" t="n">
        <f aca="false">IF(N144="zákl. prenesená",J144,0)</f>
        <v>0</v>
      </c>
      <c r="BH144" s="188" t="n">
        <f aca="false">IF(N144="zníž. prenesená",J144,0)</f>
        <v>0</v>
      </c>
      <c r="BI144" s="188" t="n">
        <f aca="false">IF(N144="nulová",J144,0)</f>
        <v>0</v>
      </c>
      <c r="BJ144" s="3" t="s">
        <v>87</v>
      </c>
      <c r="BK144" s="189" t="n">
        <f aca="false">ROUND(I144*H144,3)</f>
        <v>0</v>
      </c>
      <c r="BL144" s="3" t="s">
        <v>173</v>
      </c>
      <c r="BM144" s="187" t="s">
        <v>182</v>
      </c>
    </row>
    <row r="145" s="27" customFormat="true" ht="24.2" hidden="false" customHeight="true" outlineLevel="0" collapsed="false">
      <c r="A145" s="22"/>
      <c r="B145" s="175"/>
      <c r="C145" s="176" t="s">
        <v>183</v>
      </c>
      <c r="D145" s="176" t="s">
        <v>130</v>
      </c>
      <c r="E145" s="177" t="s">
        <v>184</v>
      </c>
      <c r="F145" s="178" t="s">
        <v>185</v>
      </c>
      <c r="G145" s="179" t="s">
        <v>172</v>
      </c>
      <c r="H145" s="180" t="n">
        <v>1639.751</v>
      </c>
      <c r="I145" s="181"/>
      <c r="J145" s="180" t="n">
        <f aca="false">ROUND(I145*H145,3)</f>
        <v>0</v>
      </c>
      <c r="K145" s="182"/>
      <c r="L145" s="23"/>
      <c r="M145" s="183"/>
      <c r="N145" s="184" t="s">
        <v>40</v>
      </c>
      <c r="O145" s="60"/>
      <c r="P145" s="185" t="n">
        <f aca="false">O145*H145</f>
        <v>0</v>
      </c>
      <c r="Q145" s="185" t="n">
        <v>0</v>
      </c>
      <c r="R145" s="185" t="n">
        <f aca="false">Q145*H145</f>
        <v>0</v>
      </c>
      <c r="S145" s="185" t="n">
        <v>0</v>
      </c>
      <c r="T145" s="186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87" t="s">
        <v>173</v>
      </c>
      <c r="AT145" s="187" t="s">
        <v>130</v>
      </c>
      <c r="AU145" s="187" t="s">
        <v>87</v>
      </c>
      <c r="AY145" s="3" t="s">
        <v>127</v>
      </c>
      <c r="BE145" s="188" t="n">
        <f aca="false">IF(N145="základná",J145,0)</f>
        <v>0</v>
      </c>
      <c r="BF145" s="188" t="n">
        <f aca="false">IF(N145="znížená",J145,0)</f>
        <v>0</v>
      </c>
      <c r="BG145" s="188" t="n">
        <f aca="false">IF(N145="zákl. prenesená",J145,0)</f>
        <v>0</v>
      </c>
      <c r="BH145" s="188" t="n">
        <f aca="false">IF(N145="zníž. prenesená",J145,0)</f>
        <v>0</v>
      </c>
      <c r="BI145" s="188" t="n">
        <f aca="false">IF(N145="nulová",J145,0)</f>
        <v>0</v>
      </c>
      <c r="BJ145" s="3" t="s">
        <v>87</v>
      </c>
      <c r="BK145" s="189" t="n">
        <f aca="false">ROUND(I145*H145,3)</f>
        <v>0</v>
      </c>
      <c r="BL145" s="3" t="s">
        <v>173</v>
      </c>
      <c r="BM145" s="187" t="s">
        <v>186</v>
      </c>
    </row>
    <row r="146" s="27" customFormat="true" ht="24.2" hidden="false" customHeight="true" outlineLevel="0" collapsed="false">
      <c r="A146" s="22"/>
      <c r="B146" s="175"/>
      <c r="C146" s="190" t="s">
        <v>187</v>
      </c>
      <c r="D146" s="190" t="s">
        <v>188</v>
      </c>
      <c r="E146" s="191" t="s">
        <v>189</v>
      </c>
      <c r="F146" s="192" t="s">
        <v>190</v>
      </c>
      <c r="G146" s="193" t="s">
        <v>191</v>
      </c>
      <c r="H146" s="194" t="n">
        <v>409.938</v>
      </c>
      <c r="I146" s="195"/>
      <c r="J146" s="194" t="n">
        <f aca="false">ROUND(I146*H146,3)</f>
        <v>0</v>
      </c>
      <c r="K146" s="196"/>
      <c r="L146" s="197"/>
      <c r="M146" s="198"/>
      <c r="N146" s="199" t="s">
        <v>40</v>
      </c>
      <c r="O146" s="60"/>
      <c r="P146" s="185" t="n">
        <f aca="false">O146*H146</f>
        <v>0</v>
      </c>
      <c r="Q146" s="185" t="n">
        <v>0.001</v>
      </c>
      <c r="R146" s="185" t="n">
        <f aca="false">Q146*H146</f>
        <v>0.409938</v>
      </c>
      <c r="S146" s="185" t="n">
        <v>0</v>
      </c>
      <c r="T146" s="186" t="n">
        <f aca="false">S146*H146</f>
        <v>0</v>
      </c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R146" s="187" t="s">
        <v>192</v>
      </c>
      <c r="AT146" s="187" t="s">
        <v>188</v>
      </c>
      <c r="AU146" s="187" t="s">
        <v>87</v>
      </c>
      <c r="AY146" s="3" t="s">
        <v>127</v>
      </c>
      <c r="BE146" s="188" t="n">
        <f aca="false">IF(N146="základná",J146,0)</f>
        <v>0</v>
      </c>
      <c r="BF146" s="188" t="n">
        <f aca="false">IF(N146="znížená",J146,0)</f>
        <v>0</v>
      </c>
      <c r="BG146" s="188" t="n">
        <f aca="false">IF(N146="zákl. prenesená",J146,0)</f>
        <v>0</v>
      </c>
      <c r="BH146" s="188" t="n">
        <f aca="false">IF(N146="zníž. prenesená",J146,0)</f>
        <v>0</v>
      </c>
      <c r="BI146" s="188" t="n">
        <f aca="false">IF(N146="nulová",J146,0)</f>
        <v>0</v>
      </c>
      <c r="BJ146" s="3" t="s">
        <v>87</v>
      </c>
      <c r="BK146" s="189" t="n">
        <f aca="false">ROUND(I146*H146,3)</f>
        <v>0</v>
      </c>
      <c r="BL146" s="3" t="s">
        <v>173</v>
      </c>
      <c r="BM146" s="187" t="s">
        <v>193</v>
      </c>
    </row>
    <row r="147" s="27" customFormat="true" ht="24.2" hidden="false" customHeight="true" outlineLevel="0" collapsed="false">
      <c r="A147" s="22"/>
      <c r="B147" s="175"/>
      <c r="C147" s="176" t="s">
        <v>194</v>
      </c>
      <c r="D147" s="176" t="s">
        <v>130</v>
      </c>
      <c r="E147" s="177" t="s">
        <v>195</v>
      </c>
      <c r="F147" s="178" t="s">
        <v>196</v>
      </c>
      <c r="G147" s="179" t="s">
        <v>172</v>
      </c>
      <c r="H147" s="180" t="n">
        <v>1639.751</v>
      </c>
      <c r="I147" s="181"/>
      <c r="J147" s="180" t="n">
        <f aca="false">ROUND(I147*H147,3)</f>
        <v>0</v>
      </c>
      <c r="K147" s="182"/>
      <c r="L147" s="23"/>
      <c r="M147" s="183"/>
      <c r="N147" s="184" t="s">
        <v>40</v>
      </c>
      <c r="O147" s="60"/>
      <c r="P147" s="185" t="n">
        <f aca="false">O147*H147</f>
        <v>0</v>
      </c>
      <c r="Q147" s="185" t="n">
        <v>0.00054</v>
      </c>
      <c r="R147" s="185" t="n">
        <f aca="false">Q147*H147</f>
        <v>0.88546554</v>
      </c>
      <c r="S147" s="185" t="n">
        <v>0</v>
      </c>
      <c r="T147" s="186" t="n">
        <f aca="false">S147*H147</f>
        <v>0</v>
      </c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R147" s="187" t="s">
        <v>173</v>
      </c>
      <c r="AT147" s="187" t="s">
        <v>130</v>
      </c>
      <c r="AU147" s="187" t="s">
        <v>87</v>
      </c>
      <c r="AY147" s="3" t="s">
        <v>127</v>
      </c>
      <c r="BE147" s="188" t="n">
        <f aca="false">IF(N147="základná",J147,0)</f>
        <v>0</v>
      </c>
      <c r="BF147" s="188" t="n">
        <f aca="false">IF(N147="znížená",J147,0)</f>
        <v>0</v>
      </c>
      <c r="BG147" s="188" t="n">
        <f aca="false">IF(N147="zákl. prenesená",J147,0)</f>
        <v>0</v>
      </c>
      <c r="BH147" s="188" t="n">
        <f aca="false">IF(N147="zníž. prenesená",J147,0)</f>
        <v>0</v>
      </c>
      <c r="BI147" s="188" t="n">
        <f aca="false">IF(N147="nulová",J147,0)</f>
        <v>0</v>
      </c>
      <c r="BJ147" s="3" t="s">
        <v>87</v>
      </c>
      <c r="BK147" s="189" t="n">
        <f aca="false">ROUND(I147*H147,3)</f>
        <v>0</v>
      </c>
      <c r="BL147" s="3" t="s">
        <v>173</v>
      </c>
      <c r="BM147" s="187" t="s">
        <v>197</v>
      </c>
    </row>
    <row r="148" s="27" customFormat="true" ht="24.2" hidden="false" customHeight="true" outlineLevel="0" collapsed="false">
      <c r="A148" s="22"/>
      <c r="B148" s="175"/>
      <c r="C148" s="190" t="s">
        <v>173</v>
      </c>
      <c r="D148" s="190" t="s">
        <v>188</v>
      </c>
      <c r="E148" s="191" t="s">
        <v>198</v>
      </c>
      <c r="F148" s="192" t="s">
        <v>199</v>
      </c>
      <c r="G148" s="193" t="s">
        <v>172</v>
      </c>
      <c r="H148" s="194" t="n">
        <v>1885.714</v>
      </c>
      <c r="I148" s="195"/>
      <c r="J148" s="194" t="n">
        <f aca="false">ROUND(I148*H148,3)</f>
        <v>0</v>
      </c>
      <c r="K148" s="196"/>
      <c r="L148" s="197"/>
      <c r="M148" s="198"/>
      <c r="N148" s="199" t="s">
        <v>40</v>
      </c>
      <c r="O148" s="60"/>
      <c r="P148" s="185" t="n">
        <f aca="false">O148*H148</f>
        <v>0</v>
      </c>
      <c r="Q148" s="185" t="n">
        <v>0</v>
      </c>
      <c r="R148" s="185" t="n">
        <f aca="false">Q148*H148</f>
        <v>0</v>
      </c>
      <c r="S148" s="185" t="n">
        <v>0</v>
      </c>
      <c r="T148" s="186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87" t="s">
        <v>192</v>
      </c>
      <c r="AT148" s="187" t="s">
        <v>188</v>
      </c>
      <c r="AU148" s="187" t="s">
        <v>87</v>
      </c>
      <c r="AY148" s="3" t="s">
        <v>127</v>
      </c>
      <c r="BE148" s="188" t="n">
        <f aca="false">IF(N148="základná",J148,0)</f>
        <v>0</v>
      </c>
      <c r="BF148" s="188" t="n">
        <f aca="false">IF(N148="znížená",J148,0)</f>
        <v>0</v>
      </c>
      <c r="BG148" s="188" t="n">
        <f aca="false">IF(N148="zákl. prenesená",J148,0)</f>
        <v>0</v>
      </c>
      <c r="BH148" s="188" t="n">
        <f aca="false">IF(N148="zníž. prenesená",J148,0)</f>
        <v>0</v>
      </c>
      <c r="BI148" s="188" t="n">
        <f aca="false">IF(N148="nulová",J148,0)</f>
        <v>0</v>
      </c>
      <c r="BJ148" s="3" t="s">
        <v>87</v>
      </c>
      <c r="BK148" s="189" t="n">
        <f aca="false">ROUND(I148*H148,3)</f>
        <v>0</v>
      </c>
      <c r="BL148" s="3" t="s">
        <v>173</v>
      </c>
      <c r="BM148" s="187" t="s">
        <v>200</v>
      </c>
    </row>
    <row r="149" s="27" customFormat="true" ht="24.2" hidden="false" customHeight="true" outlineLevel="0" collapsed="false">
      <c r="A149" s="22"/>
      <c r="B149" s="175"/>
      <c r="C149" s="176" t="s">
        <v>201</v>
      </c>
      <c r="D149" s="176" t="s">
        <v>130</v>
      </c>
      <c r="E149" s="177" t="s">
        <v>202</v>
      </c>
      <c r="F149" s="178" t="s">
        <v>203</v>
      </c>
      <c r="G149" s="179" t="s">
        <v>172</v>
      </c>
      <c r="H149" s="180" t="n">
        <v>631.165</v>
      </c>
      <c r="I149" s="181"/>
      <c r="J149" s="180" t="n">
        <f aca="false">ROUND(I149*H149,3)</f>
        <v>0</v>
      </c>
      <c r="K149" s="182"/>
      <c r="L149" s="23"/>
      <c r="M149" s="183"/>
      <c r="N149" s="184" t="s">
        <v>40</v>
      </c>
      <c r="O149" s="60"/>
      <c r="P149" s="185" t="n">
        <f aca="false">O149*H149</f>
        <v>0</v>
      </c>
      <c r="Q149" s="185" t="n">
        <v>0.00016</v>
      </c>
      <c r="R149" s="185" t="n">
        <f aca="false">Q149*H149</f>
        <v>0.1009864</v>
      </c>
      <c r="S149" s="185" t="n">
        <v>0</v>
      </c>
      <c r="T149" s="186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87" t="s">
        <v>173</v>
      </c>
      <c r="AT149" s="187" t="s">
        <v>130</v>
      </c>
      <c r="AU149" s="187" t="s">
        <v>87</v>
      </c>
      <c r="AY149" s="3" t="s">
        <v>127</v>
      </c>
      <c r="BE149" s="188" t="n">
        <f aca="false">IF(N149="základná",J149,0)</f>
        <v>0</v>
      </c>
      <c r="BF149" s="188" t="n">
        <f aca="false">IF(N149="znížená",J149,0)</f>
        <v>0</v>
      </c>
      <c r="BG149" s="188" t="n">
        <f aca="false">IF(N149="zákl. prenesená",J149,0)</f>
        <v>0</v>
      </c>
      <c r="BH149" s="188" t="n">
        <f aca="false">IF(N149="zníž. prenesená",J149,0)</f>
        <v>0</v>
      </c>
      <c r="BI149" s="188" t="n">
        <f aca="false">IF(N149="nulová",J149,0)</f>
        <v>0</v>
      </c>
      <c r="BJ149" s="3" t="s">
        <v>87</v>
      </c>
      <c r="BK149" s="189" t="n">
        <f aca="false">ROUND(I149*H149,3)</f>
        <v>0</v>
      </c>
      <c r="BL149" s="3" t="s">
        <v>173</v>
      </c>
      <c r="BM149" s="187" t="s">
        <v>204</v>
      </c>
    </row>
    <row r="150" s="27" customFormat="true" ht="14.45" hidden="false" customHeight="true" outlineLevel="0" collapsed="false">
      <c r="A150" s="22"/>
      <c r="B150" s="175"/>
      <c r="C150" s="190" t="s">
        <v>205</v>
      </c>
      <c r="D150" s="190" t="s">
        <v>188</v>
      </c>
      <c r="E150" s="191" t="s">
        <v>206</v>
      </c>
      <c r="F150" s="192" t="s">
        <v>207</v>
      </c>
      <c r="G150" s="193" t="s">
        <v>172</v>
      </c>
      <c r="H150" s="194" t="n">
        <v>725.84</v>
      </c>
      <c r="I150" s="195"/>
      <c r="J150" s="194" t="n">
        <f aca="false">ROUND(I150*H150,3)</f>
        <v>0</v>
      </c>
      <c r="K150" s="196"/>
      <c r="L150" s="197"/>
      <c r="M150" s="198"/>
      <c r="N150" s="199" t="s">
        <v>40</v>
      </c>
      <c r="O150" s="60"/>
      <c r="P150" s="185" t="n">
        <f aca="false">O150*H150</f>
        <v>0</v>
      </c>
      <c r="Q150" s="185" t="n">
        <v>0.004</v>
      </c>
      <c r="R150" s="185" t="n">
        <f aca="false">Q150*H150</f>
        <v>2.90336</v>
      </c>
      <c r="S150" s="185" t="n">
        <v>0</v>
      </c>
      <c r="T150" s="186" t="n">
        <f aca="false">S150*H150</f>
        <v>0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87" t="s">
        <v>192</v>
      </c>
      <c r="AT150" s="187" t="s">
        <v>188</v>
      </c>
      <c r="AU150" s="187" t="s">
        <v>87</v>
      </c>
      <c r="AY150" s="3" t="s">
        <v>127</v>
      </c>
      <c r="BE150" s="188" t="n">
        <f aca="false">IF(N150="základná",J150,0)</f>
        <v>0</v>
      </c>
      <c r="BF150" s="188" t="n">
        <f aca="false">IF(N150="znížená",J150,0)</f>
        <v>0</v>
      </c>
      <c r="BG150" s="188" t="n">
        <f aca="false">IF(N150="zákl. prenesená",J150,0)</f>
        <v>0</v>
      </c>
      <c r="BH150" s="188" t="n">
        <f aca="false">IF(N150="zníž. prenesená",J150,0)</f>
        <v>0</v>
      </c>
      <c r="BI150" s="188" t="n">
        <f aca="false">IF(N150="nulová",J150,0)</f>
        <v>0</v>
      </c>
      <c r="BJ150" s="3" t="s">
        <v>87</v>
      </c>
      <c r="BK150" s="189" t="n">
        <f aca="false">ROUND(I150*H150,3)</f>
        <v>0</v>
      </c>
      <c r="BL150" s="3" t="s">
        <v>173</v>
      </c>
      <c r="BM150" s="187" t="s">
        <v>208</v>
      </c>
    </row>
    <row r="151" s="27" customFormat="true" ht="24.2" hidden="false" customHeight="true" outlineLevel="0" collapsed="false">
      <c r="A151" s="22"/>
      <c r="B151" s="175"/>
      <c r="C151" s="176" t="s">
        <v>209</v>
      </c>
      <c r="D151" s="176" t="s">
        <v>130</v>
      </c>
      <c r="E151" s="177" t="s">
        <v>210</v>
      </c>
      <c r="F151" s="178" t="s">
        <v>211</v>
      </c>
      <c r="G151" s="179" t="s">
        <v>172</v>
      </c>
      <c r="H151" s="180" t="n">
        <v>1577.914</v>
      </c>
      <c r="I151" s="181"/>
      <c r="J151" s="180" t="n">
        <f aca="false">ROUND(I151*H151,3)</f>
        <v>0</v>
      </c>
      <c r="K151" s="182"/>
      <c r="L151" s="23"/>
      <c r="M151" s="183"/>
      <c r="N151" s="184" t="s">
        <v>40</v>
      </c>
      <c r="O151" s="60"/>
      <c r="P151" s="185" t="n">
        <f aca="false">O151*H151</f>
        <v>0</v>
      </c>
      <c r="Q151" s="185" t="n">
        <v>0</v>
      </c>
      <c r="R151" s="185" t="n">
        <f aca="false">Q151*H151</f>
        <v>0</v>
      </c>
      <c r="S151" s="185" t="n">
        <v>0</v>
      </c>
      <c r="T151" s="186" t="n">
        <f aca="false">S151*H151</f>
        <v>0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87" t="s">
        <v>173</v>
      </c>
      <c r="AT151" s="187" t="s">
        <v>130</v>
      </c>
      <c r="AU151" s="187" t="s">
        <v>87</v>
      </c>
      <c r="AY151" s="3" t="s">
        <v>127</v>
      </c>
      <c r="BE151" s="188" t="n">
        <f aca="false">IF(N151="základná",J151,0)</f>
        <v>0</v>
      </c>
      <c r="BF151" s="188" t="n">
        <f aca="false">IF(N151="znížená",J151,0)</f>
        <v>0</v>
      </c>
      <c r="BG151" s="188" t="n">
        <f aca="false">IF(N151="zákl. prenesená",J151,0)</f>
        <v>0</v>
      </c>
      <c r="BH151" s="188" t="n">
        <f aca="false">IF(N151="zníž. prenesená",J151,0)</f>
        <v>0</v>
      </c>
      <c r="BI151" s="188" t="n">
        <f aca="false">IF(N151="nulová",J151,0)</f>
        <v>0</v>
      </c>
      <c r="BJ151" s="3" t="s">
        <v>87</v>
      </c>
      <c r="BK151" s="189" t="n">
        <f aca="false">ROUND(I151*H151,3)</f>
        <v>0</v>
      </c>
      <c r="BL151" s="3" t="s">
        <v>173</v>
      </c>
      <c r="BM151" s="187" t="s">
        <v>212</v>
      </c>
    </row>
    <row r="152" s="27" customFormat="true" ht="14.45" hidden="false" customHeight="true" outlineLevel="0" collapsed="false">
      <c r="A152" s="22"/>
      <c r="B152" s="175"/>
      <c r="C152" s="190" t="s">
        <v>6</v>
      </c>
      <c r="D152" s="190" t="s">
        <v>188</v>
      </c>
      <c r="E152" s="191" t="s">
        <v>213</v>
      </c>
      <c r="F152" s="192" t="s">
        <v>214</v>
      </c>
      <c r="G152" s="193" t="s">
        <v>215</v>
      </c>
      <c r="H152" s="194" t="n">
        <v>12.623</v>
      </c>
      <c r="I152" s="195"/>
      <c r="J152" s="194" t="n">
        <f aca="false">ROUND(I152*H152,3)</f>
        <v>0</v>
      </c>
      <c r="K152" s="196"/>
      <c r="L152" s="197"/>
      <c r="M152" s="198"/>
      <c r="N152" s="199" t="s">
        <v>40</v>
      </c>
      <c r="O152" s="60"/>
      <c r="P152" s="185" t="n">
        <f aca="false">O152*H152</f>
        <v>0</v>
      </c>
      <c r="Q152" s="185" t="n">
        <v>0.002</v>
      </c>
      <c r="R152" s="185" t="n">
        <f aca="false">Q152*H152</f>
        <v>0.025246</v>
      </c>
      <c r="S152" s="185" t="n">
        <v>0</v>
      </c>
      <c r="T152" s="186" t="n">
        <f aca="false">S152*H152</f>
        <v>0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R152" s="187" t="s">
        <v>192</v>
      </c>
      <c r="AT152" s="187" t="s">
        <v>188</v>
      </c>
      <c r="AU152" s="187" t="s">
        <v>87</v>
      </c>
      <c r="AY152" s="3" t="s">
        <v>127</v>
      </c>
      <c r="BE152" s="188" t="n">
        <f aca="false">IF(N152="základná",J152,0)</f>
        <v>0</v>
      </c>
      <c r="BF152" s="188" t="n">
        <f aca="false">IF(N152="znížená",J152,0)</f>
        <v>0</v>
      </c>
      <c r="BG152" s="188" t="n">
        <f aca="false">IF(N152="zákl. prenesená",J152,0)</f>
        <v>0</v>
      </c>
      <c r="BH152" s="188" t="n">
        <f aca="false">IF(N152="zníž. prenesená",J152,0)</f>
        <v>0</v>
      </c>
      <c r="BI152" s="188" t="n">
        <f aca="false">IF(N152="nulová",J152,0)</f>
        <v>0</v>
      </c>
      <c r="BJ152" s="3" t="s">
        <v>87</v>
      </c>
      <c r="BK152" s="189" t="n">
        <f aca="false">ROUND(I152*H152,3)</f>
        <v>0</v>
      </c>
      <c r="BL152" s="3" t="s">
        <v>173</v>
      </c>
      <c r="BM152" s="187" t="s">
        <v>216</v>
      </c>
    </row>
    <row r="153" s="27" customFormat="true" ht="24.2" hidden="false" customHeight="true" outlineLevel="0" collapsed="false">
      <c r="A153" s="22"/>
      <c r="B153" s="175"/>
      <c r="C153" s="190" t="s">
        <v>217</v>
      </c>
      <c r="D153" s="190" t="s">
        <v>188</v>
      </c>
      <c r="E153" s="191" t="s">
        <v>218</v>
      </c>
      <c r="F153" s="192" t="s">
        <v>219</v>
      </c>
      <c r="G153" s="193" t="s">
        <v>215</v>
      </c>
      <c r="H153" s="194" t="n">
        <v>63.117</v>
      </c>
      <c r="I153" s="195"/>
      <c r="J153" s="194" t="n">
        <f aca="false">ROUND(I153*H153,3)</f>
        <v>0</v>
      </c>
      <c r="K153" s="196"/>
      <c r="L153" s="197"/>
      <c r="M153" s="198"/>
      <c r="N153" s="199" t="s">
        <v>40</v>
      </c>
      <c r="O153" s="60"/>
      <c r="P153" s="185" t="n">
        <f aca="false">O153*H153</f>
        <v>0</v>
      </c>
      <c r="Q153" s="185" t="n">
        <v>0.00075</v>
      </c>
      <c r="R153" s="185" t="n">
        <f aca="false">Q153*H153</f>
        <v>0.04733775</v>
      </c>
      <c r="S153" s="185" t="n">
        <v>0</v>
      </c>
      <c r="T153" s="186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87" t="s">
        <v>192</v>
      </c>
      <c r="AT153" s="187" t="s">
        <v>188</v>
      </c>
      <c r="AU153" s="187" t="s">
        <v>87</v>
      </c>
      <c r="AY153" s="3" t="s">
        <v>127</v>
      </c>
      <c r="BE153" s="188" t="n">
        <f aca="false">IF(N153="základná",J153,0)</f>
        <v>0</v>
      </c>
      <c r="BF153" s="188" t="n">
        <f aca="false">IF(N153="znížená",J153,0)</f>
        <v>0</v>
      </c>
      <c r="BG153" s="188" t="n">
        <f aca="false">IF(N153="zákl. prenesená",J153,0)</f>
        <v>0</v>
      </c>
      <c r="BH153" s="188" t="n">
        <f aca="false">IF(N153="zníž. prenesená",J153,0)</f>
        <v>0</v>
      </c>
      <c r="BI153" s="188" t="n">
        <f aca="false">IF(N153="nulová",J153,0)</f>
        <v>0</v>
      </c>
      <c r="BJ153" s="3" t="s">
        <v>87</v>
      </c>
      <c r="BK153" s="189" t="n">
        <f aca="false">ROUND(I153*H153,3)</f>
        <v>0</v>
      </c>
      <c r="BL153" s="3" t="s">
        <v>173</v>
      </c>
      <c r="BM153" s="187" t="s">
        <v>220</v>
      </c>
    </row>
    <row r="154" s="27" customFormat="true" ht="24.2" hidden="false" customHeight="true" outlineLevel="0" collapsed="false">
      <c r="A154" s="22"/>
      <c r="B154" s="175"/>
      <c r="C154" s="190" t="s">
        <v>221</v>
      </c>
      <c r="D154" s="190" t="s">
        <v>188</v>
      </c>
      <c r="E154" s="191" t="s">
        <v>222</v>
      </c>
      <c r="F154" s="192" t="s">
        <v>223</v>
      </c>
      <c r="G154" s="193" t="s">
        <v>215</v>
      </c>
      <c r="H154" s="194" t="n">
        <v>1099.175</v>
      </c>
      <c r="I154" s="195"/>
      <c r="J154" s="194" t="n">
        <f aca="false">ROUND(I154*H154,3)</f>
        <v>0</v>
      </c>
      <c r="K154" s="196"/>
      <c r="L154" s="197"/>
      <c r="M154" s="198"/>
      <c r="N154" s="199" t="s">
        <v>40</v>
      </c>
      <c r="O154" s="60"/>
      <c r="P154" s="185" t="n">
        <f aca="false">O154*H154</f>
        <v>0</v>
      </c>
      <c r="Q154" s="185" t="n">
        <v>0.001</v>
      </c>
      <c r="R154" s="185" t="n">
        <f aca="false">Q154*H154</f>
        <v>1.099175</v>
      </c>
      <c r="S154" s="185" t="n">
        <v>0</v>
      </c>
      <c r="T154" s="186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87" t="s">
        <v>192</v>
      </c>
      <c r="AT154" s="187" t="s">
        <v>188</v>
      </c>
      <c r="AU154" s="187" t="s">
        <v>87</v>
      </c>
      <c r="AY154" s="3" t="s">
        <v>127</v>
      </c>
      <c r="BE154" s="188" t="n">
        <f aca="false">IF(N154="základná",J154,0)</f>
        <v>0</v>
      </c>
      <c r="BF154" s="188" t="n">
        <f aca="false">IF(N154="znížená",J154,0)</f>
        <v>0</v>
      </c>
      <c r="BG154" s="188" t="n">
        <f aca="false">IF(N154="zákl. prenesená",J154,0)</f>
        <v>0</v>
      </c>
      <c r="BH154" s="188" t="n">
        <f aca="false">IF(N154="zníž. prenesená",J154,0)</f>
        <v>0</v>
      </c>
      <c r="BI154" s="188" t="n">
        <f aca="false">IF(N154="nulová",J154,0)</f>
        <v>0</v>
      </c>
      <c r="BJ154" s="3" t="s">
        <v>87</v>
      </c>
      <c r="BK154" s="189" t="n">
        <f aca="false">ROUND(I154*H154,3)</f>
        <v>0</v>
      </c>
      <c r="BL154" s="3" t="s">
        <v>173</v>
      </c>
      <c r="BM154" s="187" t="s">
        <v>224</v>
      </c>
    </row>
    <row r="155" s="27" customFormat="true" ht="37.9" hidden="false" customHeight="true" outlineLevel="0" collapsed="false">
      <c r="A155" s="22"/>
      <c r="B155" s="175"/>
      <c r="C155" s="190" t="s">
        <v>225</v>
      </c>
      <c r="D155" s="190" t="s">
        <v>188</v>
      </c>
      <c r="E155" s="191" t="s">
        <v>226</v>
      </c>
      <c r="F155" s="192" t="s">
        <v>227</v>
      </c>
      <c r="G155" s="193" t="s">
        <v>172</v>
      </c>
      <c r="H155" s="194" t="n">
        <v>1814.601</v>
      </c>
      <c r="I155" s="195"/>
      <c r="J155" s="194" t="n">
        <f aca="false">ROUND(I155*H155,3)</f>
        <v>0</v>
      </c>
      <c r="K155" s="196"/>
      <c r="L155" s="197"/>
      <c r="M155" s="198"/>
      <c r="N155" s="199" t="s">
        <v>40</v>
      </c>
      <c r="O155" s="60"/>
      <c r="P155" s="185" t="n">
        <f aca="false">O155*H155</f>
        <v>0</v>
      </c>
      <c r="Q155" s="185" t="n">
        <v>0.00224</v>
      </c>
      <c r="R155" s="185" t="n">
        <f aca="false">Q155*H155</f>
        <v>4.06470624</v>
      </c>
      <c r="S155" s="185" t="n">
        <v>0</v>
      </c>
      <c r="T155" s="186" t="n">
        <f aca="false">S155*H155</f>
        <v>0</v>
      </c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R155" s="187" t="s">
        <v>192</v>
      </c>
      <c r="AT155" s="187" t="s">
        <v>188</v>
      </c>
      <c r="AU155" s="187" t="s">
        <v>87</v>
      </c>
      <c r="AY155" s="3" t="s">
        <v>127</v>
      </c>
      <c r="BE155" s="188" t="n">
        <f aca="false">IF(N155="základná",J155,0)</f>
        <v>0</v>
      </c>
      <c r="BF155" s="188" t="n">
        <f aca="false">IF(N155="znížená",J155,0)</f>
        <v>0</v>
      </c>
      <c r="BG155" s="188" t="n">
        <f aca="false">IF(N155="zákl. prenesená",J155,0)</f>
        <v>0</v>
      </c>
      <c r="BH155" s="188" t="n">
        <f aca="false">IF(N155="zníž. prenesená",J155,0)</f>
        <v>0</v>
      </c>
      <c r="BI155" s="188" t="n">
        <f aca="false">IF(N155="nulová",J155,0)</f>
        <v>0</v>
      </c>
      <c r="BJ155" s="3" t="s">
        <v>87</v>
      </c>
      <c r="BK155" s="189" t="n">
        <f aca="false">ROUND(I155*H155,3)</f>
        <v>0</v>
      </c>
      <c r="BL155" s="3" t="s">
        <v>173</v>
      </c>
      <c r="BM155" s="187" t="s">
        <v>228</v>
      </c>
    </row>
    <row r="156" s="27" customFormat="true" ht="24.2" hidden="false" customHeight="true" outlineLevel="0" collapsed="false">
      <c r="A156" s="22"/>
      <c r="B156" s="175"/>
      <c r="C156" s="176" t="s">
        <v>229</v>
      </c>
      <c r="D156" s="176" t="s">
        <v>130</v>
      </c>
      <c r="E156" s="177" t="s">
        <v>230</v>
      </c>
      <c r="F156" s="178" t="s">
        <v>231</v>
      </c>
      <c r="G156" s="179" t="s">
        <v>215</v>
      </c>
      <c r="H156" s="180" t="n">
        <v>40</v>
      </c>
      <c r="I156" s="181"/>
      <c r="J156" s="180" t="n">
        <f aca="false">ROUND(I156*H156,3)</f>
        <v>0</v>
      </c>
      <c r="K156" s="182"/>
      <c r="L156" s="23"/>
      <c r="M156" s="183"/>
      <c r="N156" s="184" t="s">
        <v>40</v>
      </c>
      <c r="O156" s="60"/>
      <c r="P156" s="185" t="n">
        <f aca="false">O156*H156</f>
        <v>0</v>
      </c>
      <c r="Q156" s="185" t="n">
        <v>1E-005</v>
      </c>
      <c r="R156" s="185" t="n">
        <f aca="false">Q156*H156</f>
        <v>0.0004</v>
      </c>
      <c r="S156" s="185" t="n">
        <v>0</v>
      </c>
      <c r="T156" s="186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87" t="s">
        <v>173</v>
      </c>
      <c r="AT156" s="187" t="s">
        <v>130</v>
      </c>
      <c r="AU156" s="187" t="s">
        <v>87</v>
      </c>
      <c r="AY156" s="3" t="s">
        <v>127</v>
      </c>
      <c r="BE156" s="188" t="n">
        <f aca="false">IF(N156="základná",J156,0)</f>
        <v>0</v>
      </c>
      <c r="BF156" s="188" t="n">
        <f aca="false">IF(N156="znížená",J156,0)</f>
        <v>0</v>
      </c>
      <c r="BG156" s="188" t="n">
        <f aca="false">IF(N156="zákl. prenesená",J156,0)</f>
        <v>0</v>
      </c>
      <c r="BH156" s="188" t="n">
        <f aca="false">IF(N156="zníž. prenesená",J156,0)</f>
        <v>0</v>
      </c>
      <c r="BI156" s="188" t="n">
        <f aca="false">IF(N156="nulová",J156,0)</f>
        <v>0</v>
      </c>
      <c r="BJ156" s="3" t="s">
        <v>87</v>
      </c>
      <c r="BK156" s="189" t="n">
        <f aca="false">ROUND(I156*H156,3)</f>
        <v>0</v>
      </c>
      <c r="BL156" s="3" t="s">
        <v>173</v>
      </c>
      <c r="BM156" s="187" t="s">
        <v>232</v>
      </c>
    </row>
    <row r="157" s="27" customFormat="true" ht="14.45" hidden="false" customHeight="true" outlineLevel="0" collapsed="false">
      <c r="A157" s="22"/>
      <c r="B157" s="175"/>
      <c r="C157" s="190" t="s">
        <v>233</v>
      </c>
      <c r="D157" s="190" t="s">
        <v>188</v>
      </c>
      <c r="E157" s="191" t="s">
        <v>234</v>
      </c>
      <c r="F157" s="192" t="s">
        <v>235</v>
      </c>
      <c r="G157" s="193" t="s">
        <v>215</v>
      </c>
      <c r="H157" s="194" t="n">
        <v>40</v>
      </c>
      <c r="I157" s="195"/>
      <c r="J157" s="194" t="n">
        <f aca="false">ROUND(I157*H157,3)</f>
        <v>0</v>
      </c>
      <c r="K157" s="196"/>
      <c r="L157" s="197"/>
      <c r="M157" s="198"/>
      <c r="N157" s="199" t="s">
        <v>40</v>
      </c>
      <c r="O157" s="60"/>
      <c r="P157" s="185" t="n">
        <f aca="false">O157*H157</f>
        <v>0</v>
      </c>
      <c r="Q157" s="185" t="n">
        <v>0.00038</v>
      </c>
      <c r="R157" s="185" t="n">
        <f aca="false">Q157*H157</f>
        <v>0.0152</v>
      </c>
      <c r="S157" s="185" t="n">
        <v>0</v>
      </c>
      <c r="T157" s="186" t="n">
        <f aca="false">S157*H157</f>
        <v>0</v>
      </c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R157" s="187" t="s">
        <v>192</v>
      </c>
      <c r="AT157" s="187" t="s">
        <v>188</v>
      </c>
      <c r="AU157" s="187" t="s">
        <v>87</v>
      </c>
      <c r="AY157" s="3" t="s">
        <v>127</v>
      </c>
      <c r="BE157" s="188" t="n">
        <f aca="false">IF(N157="základná",J157,0)</f>
        <v>0</v>
      </c>
      <c r="BF157" s="188" t="n">
        <f aca="false">IF(N157="znížená",J157,0)</f>
        <v>0</v>
      </c>
      <c r="BG157" s="188" t="n">
        <f aca="false">IF(N157="zákl. prenesená",J157,0)</f>
        <v>0</v>
      </c>
      <c r="BH157" s="188" t="n">
        <f aca="false">IF(N157="zníž. prenesená",J157,0)</f>
        <v>0</v>
      </c>
      <c r="BI157" s="188" t="n">
        <f aca="false">IF(N157="nulová",J157,0)</f>
        <v>0</v>
      </c>
      <c r="BJ157" s="3" t="s">
        <v>87</v>
      </c>
      <c r="BK157" s="189" t="n">
        <f aca="false">ROUND(I157*H157,3)</f>
        <v>0</v>
      </c>
      <c r="BL157" s="3" t="s">
        <v>173</v>
      </c>
      <c r="BM157" s="187" t="s">
        <v>236</v>
      </c>
    </row>
    <row r="158" s="27" customFormat="true" ht="37.9" hidden="false" customHeight="true" outlineLevel="0" collapsed="false">
      <c r="A158" s="22"/>
      <c r="B158" s="175"/>
      <c r="C158" s="176" t="s">
        <v>237</v>
      </c>
      <c r="D158" s="176" t="s">
        <v>130</v>
      </c>
      <c r="E158" s="177" t="s">
        <v>238</v>
      </c>
      <c r="F158" s="178" t="s">
        <v>239</v>
      </c>
      <c r="G158" s="179" t="s">
        <v>240</v>
      </c>
      <c r="H158" s="180" t="n">
        <v>243</v>
      </c>
      <c r="I158" s="181"/>
      <c r="J158" s="180" t="n">
        <f aca="false">ROUND(I158*H158,3)</f>
        <v>0</v>
      </c>
      <c r="K158" s="182"/>
      <c r="L158" s="23"/>
      <c r="M158" s="183"/>
      <c r="N158" s="184" t="s">
        <v>40</v>
      </c>
      <c r="O158" s="60"/>
      <c r="P158" s="185" t="n">
        <f aca="false">O158*H158</f>
        <v>0</v>
      </c>
      <c r="Q158" s="185" t="n">
        <v>5E-005</v>
      </c>
      <c r="R158" s="185" t="n">
        <f aca="false">Q158*H158</f>
        <v>0.01215</v>
      </c>
      <c r="S158" s="185" t="n">
        <v>0</v>
      </c>
      <c r="T158" s="186" t="n">
        <f aca="false">S158*H158</f>
        <v>0</v>
      </c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R158" s="187" t="s">
        <v>173</v>
      </c>
      <c r="AT158" s="187" t="s">
        <v>130</v>
      </c>
      <c r="AU158" s="187" t="s">
        <v>87</v>
      </c>
      <c r="AY158" s="3" t="s">
        <v>127</v>
      </c>
      <c r="BE158" s="188" t="n">
        <f aca="false">IF(N158="základná",J158,0)</f>
        <v>0</v>
      </c>
      <c r="BF158" s="188" t="n">
        <f aca="false">IF(N158="znížená",J158,0)</f>
        <v>0</v>
      </c>
      <c r="BG158" s="188" t="n">
        <f aca="false">IF(N158="zákl. prenesená",J158,0)</f>
        <v>0</v>
      </c>
      <c r="BH158" s="188" t="n">
        <f aca="false">IF(N158="zníž. prenesená",J158,0)</f>
        <v>0</v>
      </c>
      <c r="BI158" s="188" t="n">
        <f aca="false">IF(N158="nulová",J158,0)</f>
        <v>0</v>
      </c>
      <c r="BJ158" s="3" t="s">
        <v>87</v>
      </c>
      <c r="BK158" s="189" t="n">
        <f aca="false">ROUND(I158*H158,3)</f>
        <v>0</v>
      </c>
      <c r="BL158" s="3" t="s">
        <v>173</v>
      </c>
      <c r="BM158" s="187" t="s">
        <v>241</v>
      </c>
    </row>
    <row r="159" s="27" customFormat="true" ht="37.9" hidden="false" customHeight="true" outlineLevel="0" collapsed="false">
      <c r="A159" s="22"/>
      <c r="B159" s="175"/>
      <c r="C159" s="176" t="s">
        <v>242</v>
      </c>
      <c r="D159" s="176" t="s">
        <v>130</v>
      </c>
      <c r="E159" s="177" t="s">
        <v>243</v>
      </c>
      <c r="F159" s="178" t="s">
        <v>244</v>
      </c>
      <c r="G159" s="179" t="s">
        <v>240</v>
      </c>
      <c r="H159" s="180" t="n">
        <v>243</v>
      </c>
      <c r="I159" s="181"/>
      <c r="J159" s="180" t="n">
        <f aca="false">ROUND(I159*H159,3)</f>
        <v>0</v>
      </c>
      <c r="K159" s="182"/>
      <c r="L159" s="23"/>
      <c r="M159" s="183"/>
      <c r="N159" s="184" t="s">
        <v>40</v>
      </c>
      <c r="O159" s="60"/>
      <c r="P159" s="185" t="n">
        <f aca="false">O159*H159</f>
        <v>0</v>
      </c>
      <c r="Q159" s="185" t="n">
        <v>4E-005</v>
      </c>
      <c r="R159" s="185" t="n">
        <f aca="false">Q159*H159</f>
        <v>0.00972</v>
      </c>
      <c r="S159" s="185" t="n">
        <v>0</v>
      </c>
      <c r="T159" s="186" t="n">
        <f aca="false">S159*H159</f>
        <v>0</v>
      </c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R159" s="187" t="s">
        <v>173</v>
      </c>
      <c r="AT159" s="187" t="s">
        <v>130</v>
      </c>
      <c r="AU159" s="187" t="s">
        <v>87</v>
      </c>
      <c r="AY159" s="3" t="s">
        <v>127</v>
      </c>
      <c r="BE159" s="188" t="n">
        <f aca="false">IF(N159="základná",J159,0)</f>
        <v>0</v>
      </c>
      <c r="BF159" s="188" t="n">
        <f aca="false">IF(N159="znížená",J159,0)</f>
        <v>0</v>
      </c>
      <c r="BG159" s="188" t="n">
        <f aca="false">IF(N159="zákl. prenesená",J159,0)</f>
        <v>0</v>
      </c>
      <c r="BH159" s="188" t="n">
        <f aca="false">IF(N159="zníž. prenesená",J159,0)</f>
        <v>0</v>
      </c>
      <c r="BI159" s="188" t="n">
        <f aca="false">IF(N159="nulová",J159,0)</f>
        <v>0</v>
      </c>
      <c r="BJ159" s="3" t="s">
        <v>87</v>
      </c>
      <c r="BK159" s="189" t="n">
        <f aca="false">ROUND(I159*H159,3)</f>
        <v>0</v>
      </c>
      <c r="BL159" s="3" t="s">
        <v>173</v>
      </c>
      <c r="BM159" s="187" t="s">
        <v>245</v>
      </c>
    </row>
    <row r="160" s="27" customFormat="true" ht="24.2" hidden="false" customHeight="true" outlineLevel="0" collapsed="false">
      <c r="A160" s="22"/>
      <c r="B160" s="175"/>
      <c r="C160" s="176" t="s">
        <v>246</v>
      </c>
      <c r="D160" s="176" t="s">
        <v>130</v>
      </c>
      <c r="E160" s="177" t="s">
        <v>247</v>
      </c>
      <c r="F160" s="178" t="s">
        <v>248</v>
      </c>
      <c r="G160" s="179" t="s">
        <v>240</v>
      </c>
      <c r="H160" s="180" t="n">
        <v>23</v>
      </c>
      <c r="I160" s="181"/>
      <c r="J160" s="180" t="n">
        <f aca="false">ROUND(I160*H160,3)</f>
        <v>0</v>
      </c>
      <c r="K160" s="182"/>
      <c r="L160" s="23"/>
      <c r="M160" s="183"/>
      <c r="N160" s="184" t="s">
        <v>40</v>
      </c>
      <c r="O160" s="60"/>
      <c r="P160" s="185" t="n">
        <f aca="false">O160*H160</f>
        <v>0</v>
      </c>
      <c r="Q160" s="185" t="n">
        <v>0.00023</v>
      </c>
      <c r="R160" s="185" t="n">
        <f aca="false">Q160*H160</f>
        <v>0.00529</v>
      </c>
      <c r="S160" s="185" t="n">
        <v>0</v>
      </c>
      <c r="T160" s="186" t="n">
        <f aca="false">S160*H160</f>
        <v>0</v>
      </c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R160" s="187" t="s">
        <v>173</v>
      </c>
      <c r="AT160" s="187" t="s">
        <v>130</v>
      </c>
      <c r="AU160" s="187" t="s">
        <v>87</v>
      </c>
      <c r="AY160" s="3" t="s">
        <v>127</v>
      </c>
      <c r="BE160" s="188" t="n">
        <f aca="false">IF(N160="základná",J160,0)</f>
        <v>0</v>
      </c>
      <c r="BF160" s="188" t="n">
        <f aca="false">IF(N160="znížená",J160,0)</f>
        <v>0</v>
      </c>
      <c r="BG160" s="188" t="n">
        <f aca="false">IF(N160="zákl. prenesená",J160,0)</f>
        <v>0</v>
      </c>
      <c r="BH160" s="188" t="n">
        <f aca="false">IF(N160="zníž. prenesená",J160,0)</f>
        <v>0</v>
      </c>
      <c r="BI160" s="188" t="n">
        <f aca="false">IF(N160="nulová",J160,0)</f>
        <v>0</v>
      </c>
      <c r="BJ160" s="3" t="s">
        <v>87</v>
      </c>
      <c r="BK160" s="189" t="n">
        <f aca="false">ROUND(I160*H160,3)</f>
        <v>0</v>
      </c>
      <c r="BL160" s="3" t="s">
        <v>173</v>
      </c>
      <c r="BM160" s="187" t="s">
        <v>249</v>
      </c>
    </row>
    <row r="161" s="27" customFormat="true" ht="24.2" hidden="false" customHeight="true" outlineLevel="0" collapsed="false">
      <c r="A161" s="22"/>
      <c r="B161" s="175"/>
      <c r="C161" s="176" t="s">
        <v>250</v>
      </c>
      <c r="D161" s="176" t="s">
        <v>130</v>
      </c>
      <c r="E161" s="177" t="s">
        <v>251</v>
      </c>
      <c r="F161" s="178" t="s">
        <v>252</v>
      </c>
      <c r="G161" s="179" t="s">
        <v>240</v>
      </c>
      <c r="H161" s="180" t="n">
        <v>26</v>
      </c>
      <c r="I161" s="181"/>
      <c r="J161" s="180" t="n">
        <f aca="false">ROUND(I161*H161,3)</f>
        <v>0</v>
      </c>
      <c r="K161" s="182"/>
      <c r="L161" s="23"/>
      <c r="M161" s="183"/>
      <c r="N161" s="184" t="s">
        <v>40</v>
      </c>
      <c r="O161" s="60"/>
      <c r="P161" s="185" t="n">
        <f aca="false">O161*H161</f>
        <v>0</v>
      </c>
      <c r="Q161" s="185" t="n">
        <v>5E-005</v>
      </c>
      <c r="R161" s="185" t="n">
        <f aca="false">Q161*H161</f>
        <v>0.0013</v>
      </c>
      <c r="S161" s="185" t="n">
        <v>0</v>
      </c>
      <c r="T161" s="186" t="n">
        <f aca="false">S161*H161</f>
        <v>0</v>
      </c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R161" s="187" t="s">
        <v>173</v>
      </c>
      <c r="AT161" s="187" t="s">
        <v>130</v>
      </c>
      <c r="AU161" s="187" t="s">
        <v>87</v>
      </c>
      <c r="AY161" s="3" t="s">
        <v>127</v>
      </c>
      <c r="BE161" s="188" t="n">
        <f aca="false">IF(N161="základná",J161,0)</f>
        <v>0</v>
      </c>
      <c r="BF161" s="188" t="n">
        <f aca="false">IF(N161="znížená",J161,0)</f>
        <v>0</v>
      </c>
      <c r="BG161" s="188" t="n">
        <f aca="false">IF(N161="zákl. prenesená",J161,0)</f>
        <v>0</v>
      </c>
      <c r="BH161" s="188" t="n">
        <f aca="false">IF(N161="zníž. prenesená",J161,0)</f>
        <v>0</v>
      </c>
      <c r="BI161" s="188" t="n">
        <f aca="false">IF(N161="nulová",J161,0)</f>
        <v>0</v>
      </c>
      <c r="BJ161" s="3" t="s">
        <v>87</v>
      </c>
      <c r="BK161" s="189" t="n">
        <f aca="false">ROUND(I161*H161,3)</f>
        <v>0</v>
      </c>
      <c r="BL161" s="3" t="s">
        <v>173</v>
      </c>
      <c r="BM161" s="187" t="s">
        <v>253</v>
      </c>
    </row>
    <row r="162" s="27" customFormat="true" ht="24.2" hidden="false" customHeight="true" outlineLevel="0" collapsed="false">
      <c r="A162" s="22"/>
      <c r="B162" s="175"/>
      <c r="C162" s="176" t="s">
        <v>254</v>
      </c>
      <c r="D162" s="176" t="s">
        <v>130</v>
      </c>
      <c r="E162" s="177" t="s">
        <v>255</v>
      </c>
      <c r="F162" s="178" t="s">
        <v>256</v>
      </c>
      <c r="G162" s="179" t="s">
        <v>240</v>
      </c>
      <c r="H162" s="180" t="n">
        <v>180</v>
      </c>
      <c r="I162" s="181"/>
      <c r="J162" s="180" t="n">
        <f aca="false">ROUND(I162*H162,3)</f>
        <v>0</v>
      </c>
      <c r="K162" s="182"/>
      <c r="L162" s="23"/>
      <c r="M162" s="183"/>
      <c r="N162" s="184" t="s">
        <v>40</v>
      </c>
      <c r="O162" s="60"/>
      <c r="P162" s="185" t="n">
        <f aca="false">O162*H162</f>
        <v>0</v>
      </c>
      <c r="Q162" s="185" t="n">
        <v>3E-005</v>
      </c>
      <c r="R162" s="185" t="n">
        <f aca="false">Q162*H162</f>
        <v>0.0054</v>
      </c>
      <c r="S162" s="185" t="n">
        <v>0</v>
      </c>
      <c r="T162" s="186" t="n">
        <f aca="false">S162*H162</f>
        <v>0</v>
      </c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R162" s="187" t="s">
        <v>173</v>
      </c>
      <c r="AT162" s="187" t="s">
        <v>130</v>
      </c>
      <c r="AU162" s="187" t="s">
        <v>87</v>
      </c>
      <c r="AY162" s="3" t="s">
        <v>127</v>
      </c>
      <c r="BE162" s="188" t="n">
        <f aca="false">IF(N162="základná",J162,0)</f>
        <v>0</v>
      </c>
      <c r="BF162" s="188" t="n">
        <f aca="false">IF(N162="znížená",J162,0)</f>
        <v>0</v>
      </c>
      <c r="BG162" s="188" t="n">
        <f aca="false">IF(N162="zákl. prenesená",J162,0)</f>
        <v>0</v>
      </c>
      <c r="BH162" s="188" t="n">
        <f aca="false">IF(N162="zníž. prenesená",J162,0)</f>
        <v>0</v>
      </c>
      <c r="BI162" s="188" t="n">
        <f aca="false">IF(N162="nulová",J162,0)</f>
        <v>0</v>
      </c>
      <c r="BJ162" s="3" t="s">
        <v>87</v>
      </c>
      <c r="BK162" s="189" t="n">
        <f aca="false">ROUND(I162*H162,3)</f>
        <v>0</v>
      </c>
      <c r="BL162" s="3" t="s">
        <v>173</v>
      </c>
      <c r="BM162" s="187" t="s">
        <v>257</v>
      </c>
    </row>
    <row r="163" s="27" customFormat="true" ht="24.2" hidden="false" customHeight="true" outlineLevel="0" collapsed="false">
      <c r="A163" s="22"/>
      <c r="B163" s="175"/>
      <c r="C163" s="190" t="s">
        <v>258</v>
      </c>
      <c r="D163" s="190" t="s">
        <v>188</v>
      </c>
      <c r="E163" s="191" t="s">
        <v>259</v>
      </c>
      <c r="F163" s="192" t="s">
        <v>260</v>
      </c>
      <c r="G163" s="193" t="s">
        <v>172</v>
      </c>
      <c r="H163" s="194" t="n">
        <v>111.6</v>
      </c>
      <c r="I163" s="195"/>
      <c r="J163" s="194" t="n">
        <f aca="false">ROUND(I163*H163,3)</f>
        <v>0</v>
      </c>
      <c r="K163" s="196"/>
      <c r="L163" s="197"/>
      <c r="M163" s="198"/>
      <c r="N163" s="199" t="s">
        <v>40</v>
      </c>
      <c r="O163" s="60"/>
      <c r="P163" s="185" t="n">
        <f aca="false">O163*H163</f>
        <v>0</v>
      </c>
      <c r="Q163" s="185" t="n">
        <v>0.00968</v>
      </c>
      <c r="R163" s="185" t="n">
        <f aca="false">Q163*H163</f>
        <v>1.080288</v>
      </c>
      <c r="S163" s="185" t="n">
        <v>0</v>
      </c>
      <c r="T163" s="186" t="n">
        <f aca="false">S163*H163</f>
        <v>0</v>
      </c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R163" s="187" t="s">
        <v>192</v>
      </c>
      <c r="AT163" s="187" t="s">
        <v>188</v>
      </c>
      <c r="AU163" s="187" t="s">
        <v>87</v>
      </c>
      <c r="AY163" s="3" t="s">
        <v>127</v>
      </c>
      <c r="BE163" s="188" t="n">
        <f aca="false">IF(N163="základná",J163,0)</f>
        <v>0</v>
      </c>
      <c r="BF163" s="188" t="n">
        <f aca="false">IF(N163="znížená",J163,0)</f>
        <v>0</v>
      </c>
      <c r="BG163" s="188" t="n">
        <f aca="false">IF(N163="zákl. prenesená",J163,0)</f>
        <v>0</v>
      </c>
      <c r="BH163" s="188" t="n">
        <f aca="false">IF(N163="zníž. prenesená",J163,0)</f>
        <v>0</v>
      </c>
      <c r="BI163" s="188" t="n">
        <f aca="false">IF(N163="nulová",J163,0)</f>
        <v>0</v>
      </c>
      <c r="BJ163" s="3" t="s">
        <v>87</v>
      </c>
      <c r="BK163" s="189" t="n">
        <f aca="false">ROUND(I163*H163,3)</f>
        <v>0</v>
      </c>
      <c r="BL163" s="3" t="s">
        <v>173</v>
      </c>
      <c r="BM163" s="187" t="s">
        <v>261</v>
      </c>
    </row>
    <row r="164" s="27" customFormat="true" ht="24.2" hidden="false" customHeight="true" outlineLevel="0" collapsed="false">
      <c r="A164" s="22"/>
      <c r="B164" s="175"/>
      <c r="C164" s="176" t="s">
        <v>192</v>
      </c>
      <c r="D164" s="176" t="s">
        <v>130</v>
      </c>
      <c r="E164" s="177" t="s">
        <v>262</v>
      </c>
      <c r="F164" s="178" t="s">
        <v>263</v>
      </c>
      <c r="G164" s="179" t="s">
        <v>264</v>
      </c>
      <c r="H164" s="181"/>
      <c r="I164" s="181"/>
      <c r="J164" s="180" t="n">
        <f aca="false">ROUND(I164*H164,3)</f>
        <v>0</v>
      </c>
      <c r="K164" s="182"/>
      <c r="L164" s="23"/>
      <c r="M164" s="183"/>
      <c r="N164" s="184" t="s">
        <v>40</v>
      </c>
      <c r="O164" s="60"/>
      <c r="P164" s="185" t="n">
        <f aca="false">O164*H164</f>
        <v>0</v>
      </c>
      <c r="Q164" s="185" t="n">
        <v>0</v>
      </c>
      <c r="R164" s="185" t="n">
        <f aca="false">Q164*H164</f>
        <v>0</v>
      </c>
      <c r="S164" s="185" t="n">
        <v>0</v>
      </c>
      <c r="T164" s="186" t="n">
        <f aca="false">S164*H164</f>
        <v>0</v>
      </c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R164" s="187" t="s">
        <v>173</v>
      </c>
      <c r="AT164" s="187" t="s">
        <v>130</v>
      </c>
      <c r="AU164" s="187" t="s">
        <v>87</v>
      </c>
      <c r="AY164" s="3" t="s">
        <v>127</v>
      </c>
      <c r="BE164" s="188" t="n">
        <f aca="false">IF(N164="základná",J164,0)</f>
        <v>0</v>
      </c>
      <c r="BF164" s="188" t="n">
        <f aca="false">IF(N164="znížená",J164,0)</f>
        <v>0</v>
      </c>
      <c r="BG164" s="188" t="n">
        <f aca="false">IF(N164="zákl. prenesená",J164,0)</f>
        <v>0</v>
      </c>
      <c r="BH164" s="188" t="n">
        <f aca="false">IF(N164="zníž. prenesená",J164,0)</f>
        <v>0</v>
      </c>
      <c r="BI164" s="188" t="n">
        <f aca="false">IF(N164="nulová",J164,0)</f>
        <v>0</v>
      </c>
      <c r="BJ164" s="3" t="s">
        <v>87</v>
      </c>
      <c r="BK164" s="189" t="n">
        <f aca="false">ROUND(I164*H164,3)</f>
        <v>0</v>
      </c>
      <c r="BL164" s="3" t="s">
        <v>173</v>
      </c>
      <c r="BM164" s="187" t="s">
        <v>265</v>
      </c>
    </row>
    <row r="165" s="161" customFormat="true" ht="22.9" hidden="false" customHeight="true" outlineLevel="0" collapsed="false">
      <c r="B165" s="162"/>
      <c r="D165" s="163" t="s">
        <v>73</v>
      </c>
      <c r="E165" s="173" t="s">
        <v>266</v>
      </c>
      <c r="F165" s="173" t="s">
        <v>267</v>
      </c>
      <c r="I165" s="165"/>
      <c r="J165" s="174" t="n">
        <f aca="false">BK165</f>
        <v>0</v>
      </c>
      <c r="L165" s="162"/>
      <c r="M165" s="167"/>
      <c r="N165" s="168"/>
      <c r="O165" s="168"/>
      <c r="P165" s="169" t="n">
        <f aca="false">SUM(P166:P174)</f>
        <v>0</v>
      </c>
      <c r="Q165" s="168"/>
      <c r="R165" s="169" t="n">
        <f aca="false">SUM(R166:R174)</f>
        <v>12.58138011</v>
      </c>
      <c r="S165" s="168"/>
      <c r="T165" s="170" t="n">
        <f aca="false">SUM(T166:T174)</f>
        <v>12.5272616</v>
      </c>
      <c r="AR165" s="163" t="s">
        <v>87</v>
      </c>
      <c r="AT165" s="171" t="s">
        <v>73</v>
      </c>
      <c r="AU165" s="171" t="s">
        <v>81</v>
      </c>
      <c r="AY165" s="163" t="s">
        <v>127</v>
      </c>
      <c r="BK165" s="172" t="n">
        <f aca="false">SUM(BK166:BK174)</f>
        <v>0</v>
      </c>
    </row>
    <row r="166" s="27" customFormat="true" ht="37.9" hidden="false" customHeight="true" outlineLevel="0" collapsed="false">
      <c r="A166" s="22"/>
      <c r="B166" s="175"/>
      <c r="C166" s="176" t="s">
        <v>268</v>
      </c>
      <c r="D166" s="176" t="s">
        <v>130</v>
      </c>
      <c r="E166" s="177" t="s">
        <v>269</v>
      </c>
      <c r="F166" s="178" t="s">
        <v>270</v>
      </c>
      <c r="G166" s="179" t="s">
        <v>172</v>
      </c>
      <c r="H166" s="180" t="n">
        <v>4474.022</v>
      </c>
      <c r="I166" s="181"/>
      <c r="J166" s="180" t="n">
        <f aca="false">ROUND(I166*H166,3)</f>
        <v>0</v>
      </c>
      <c r="K166" s="182"/>
      <c r="L166" s="23"/>
      <c r="M166" s="183"/>
      <c r="N166" s="184" t="s">
        <v>40</v>
      </c>
      <c r="O166" s="60"/>
      <c r="P166" s="185" t="n">
        <f aca="false">O166*H166</f>
        <v>0</v>
      </c>
      <c r="Q166" s="185" t="n">
        <v>0</v>
      </c>
      <c r="R166" s="185" t="n">
        <f aca="false">Q166*H166</f>
        <v>0</v>
      </c>
      <c r="S166" s="185" t="n">
        <v>0.0028</v>
      </c>
      <c r="T166" s="186" t="n">
        <f aca="false">S166*H166</f>
        <v>12.5272616</v>
      </c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R166" s="187" t="s">
        <v>173</v>
      </c>
      <c r="AT166" s="187" t="s">
        <v>130</v>
      </c>
      <c r="AU166" s="187" t="s">
        <v>87</v>
      </c>
      <c r="AY166" s="3" t="s">
        <v>127</v>
      </c>
      <c r="BE166" s="188" t="n">
        <f aca="false">IF(N166="základná",J166,0)</f>
        <v>0</v>
      </c>
      <c r="BF166" s="188" t="n">
        <f aca="false">IF(N166="znížená",J166,0)</f>
        <v>0</v>
      </c>
      <c r="BG166" s="188" t="n">
        <f aca="false">IF(N166="zákl. prenesená",J166,0)</f>
        <v>0</v>
      </c>
      <c r="BH166" s="188" t="n">
        <f aca="false">IF(N166="zníž. prenesená",J166,0)</f>
        <v>0</v>
      </c>
      <c r="BI166" s="188" t="n">
        <f aca="false">IF(N166="nulová",J166,0)</f>
        <v>0</v>
      </c>
      <c r="BJ166" s="3" t="s">
        <v>87</v>
      </c>
      <c r="BK166" s="189" t="n">
        <f aca="false">ROUND(I166*H166,3)</f>
        <v>0</v>
      </c>
      <c r="BL166" s="3" t="s">
        <v>173</v>
      </c>
      <c r="BM166" s="187" t="s">
        <v>271</v>
      </c>
    </row>
    <row r="167" s="27" customFormat="true" ht="24.2" hidden="false" customHeight="true" outlineLevel="0" collapsed="false">
      <c r="A167" s="22"/>
      <c r="B167" s="175"/>
      <c r="C167" s="176" t="s">
        <v>272</v>
      </c>
      <c r="D167" s="176" t="s">
        <v>130</v>
      </c>
      <c r="E167" s="177" t="s">
        <v>273</v>
      </c>
      <c r="F167" s="178" t="s">
        <v>274</v>
      </c>
      <c r="G167" s="179" t="s">
        <v>172</v>
      </c>
      <c r="H167" s="180" t="n">
        <v>111.308</v>
      </c>
      <c r="I167" s="181"/>
      <c r="J167" s="180" t="n">
        <f aca="false">ROUND(I167*H167,3)</f>
        <v>0</v>
      </c>
      <c r="K167" s="182"/>
      <c r="L167" s="23"/>
      <c r="M167" s="183"/>
      <c r="N167" s="184" t="s">
        <v>40</v>
      </c>
      <c r="O167" s="60"/>
      <c r="P167" s="185" t="n">
        <f aca="false">O167*H167</f>
        <v>0</v>
      </c>
      <c r="Q167" s="185" t="n">
        <v>0.005</v>
      </c>
      <c r="R167" s="185" t="n">
        <f aca="false">Q167*H167</f>
        <v>0.55654</v>
      </c>
      <c r="S167" s="185" t="n">
        <v>0</v>
      </c>
      <c r="T167" s="186" t="n">
        <f aca="false">S167*H167</f>
        <v>0</v>
      </c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R167" s="187" t="s">
        <v>173</v>
      </c>
      <c r="AT167" s="187" t="s">
        <v>130</v>
      </c>
      <c r="AU167" s="187" t="s">
        <v>87</v>
      </c>
      <c r="AY167" s="3" t="s">
        <v>127</v>
      </c>
      <c r="BE167" s="188" t="n">
        <f aca="false">IF(N167="základná",J167,0)</f>
        <v>0</v>
      </c>
      <c r="BF167" s="188" t="n">
        <f aca="false">IF(N167="znížená",J167,0)</f>
        <v>0</v>
      </c>
      <c r="BG167" s="188" t="n">
        <f aca="false">IF(N167="zákl. prenesená",J167,0)</f>
        <v>0</v>
      </c>
      <c r="BH167" s="188" t="n">
        <f aca="false">IF(N167="zníž. prenesená",J167,0)</f>
        <v>0</v>
      </c>
      <c r="BI167" s="188" t="n">
        <f aca="false">IF(N167="nulová",J167,0)</f>
        <v>0</v>
      </c>
      <c r="BJ167" s="3" t="s">
        <v>87</v>
      </c>
      <c r="BK167" s="189" t="n">
        <f aca="false">ROUND(I167*H167,3)</f>
        <v>0</v>
      </c>
      <c r="BL167" s="3" t="s">
        <v>173</v>
      </c>
      <c r="BM167" s="187" t="s">
        <v>275</v>
      </c>
    </row>
    <row r="168" s="27" customFormat="true" ht="24.2" hidden="false" customHeight="true" outlineLevel="0" collapsed="false">
      <c r="A168" s="22"/>
      <c r="B168" s="175"/>
      <c r="C168" s="190" t="s">
        <v>276</v>
      </c>
      <c r="D168" s="190" t="s">
        <v>188</v>
      </c>
      <c r="E168" s="191" t="s">
        <v>277</v>
      </c>
      <c r="F168" s="192" t="s">
        <v>278</v>
      </c>
      <c r="G168" s="193" t="s">
        <v>172</v>
      </c>
      <c r="H168" s="194" t="n">
        <v>113.534</v>
      </c>
      <c r="I168" s="195"/>
      <c r="J168" s="194" t="n">
        <f aca="false">ROUND(I168*H168,3)</f>
        <v>0</v>
      </c>
      <c r="K168" s="196"/>
      <c r="L168" s="197"/>
      <c r="M168" s="198"/>
      <c r="N168" s="199" t="s">
        <v>40</v>
      </c>
      <c r="O168" s="60"/>
      <c r="P168" s="185" t="n">
        <f aca="false">O168*H168</f>
        <v>0</v>
      </c>
      <c r="Q168" s="185" t="n">
        <v>0.00098</v>
      </c>
      <c r="R168" s="185" t="n">
        <f aca="false">Q168*H168</f>
        <v>0.11126332</v>
      </c>
      <c r="S168" s="185" t="n">
        <v>0</v>
      </c>
      <c r="T168" s="186" t="n">
        <f aca="false">S168*H168</f>
        <v>0</v>
      </c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R168" s="187" t="s">
        <v>192</v>
      </c>
      <c r="AT168" s="187" t="s">
        <v>188</v>
      </c>
      <c r="AU168" s="187" t="s">
        <v>87</v>
      </c>
      <c r="AY168" s="3" t="s">
        <v>127</v>
      </c>
      <c r="BE168" s="188" t="n">
        <f aca="false">IF(N168="základná",J168,0)</f>
        <v>0</v>
      </c>
      <c r="BF168" s="188" t="n">
        <f aca="false">IF(N168="znížená",J168,0)</f>
        <v>0</v>
      </c>
      <c r="BG168" s="188" t="n">
        <f aca="false">IF(N168="zákl. prenesená",J168,0)</f>
        <v>0</v>
      </c>
      <c r="BH168" s="188" t="n">
        <f aca="false">IF(N168="zníž. prenesená",J168,0)</f>
        <v>0</v>
      </c>
      <c r="BI168" s="188" t="n">
        <f aca="false">IF(N168="nulová",J168,0)</f>
        <v>0</v>
      </c>
      <c r="BJ168" s="3" t="s">
        <v>87</v>
      </c>
      <c r="BK168" s="189" t="n">
        <f aca="false">ROUND(I168*H168,3)</f>
        <v>0</v>
      </c>
      <c r="BL168" s="3" t="s">
        <v>173</v>
      </c>
      <c r="BM168" s="187" t="s">
        <v>279</v>
      </c>
    </row>
    <row r="169" s="27" customFormat="true" ht="24.2" hidden="false" customHeight="true" outlineLevel="0" collapsed="false">
      <c r="A169" s="22"/>
      <c r="B169" s="175"/>
      <c r="C169" s="176" t="s">
        <v>280</v>
      </c>
      <c r="D169" s="176" t="s">
        <v>130</v>
      </c>
      <c r="E169" s="177" t="s">
        <v>281</v>
      </c>
      <c r="F169" s="178" t="s">
        <v>282</v>
      </c>
      <c r="G169" s="179" t="s">
        <v>172</v>
      </c>
      <c r="H169" s="180" t="n">
        <v>181.618</v>
      </c>
      <c r="I169" s="181"/>
      <c r="J169" s="180" t="n">
        <f aca="false">ROUND(I169*H169,3)</f>
        <v>0</v>
      </c>
      <c r="K169" s="182"/>
      <c r="L169" s="23"/>
      <c r="M169" s="183"/>
      <c r="N169" s="184" t="s">
        <v>40</v>
      </c>
      <c r="O169" s="60"/>
      <c r="P169" s="185" t="n">
        <f aca="false">O169*H169</f>
        <v>0</v>
      </c>
      <c r="Q169" s="185" t="n">
        <v>0</v>
      </c>
      <c r="R169" s="185" t="n">
        <f aca="false">Q169*H169</f>
        <v>0</v>
      </c>
      <c r="S169" s="185" t="n">
        <v>0</v>
      </c>
      <c r="T169" s="186" t="n">
        <f aca="false">S169*H169</f>
        <v>0</v>
      </c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R169" s="187" t="s">
        <v>173</v>
      </c>
      <c r="AT169" s="187" t="s">
        <v>130</v>
      </c>
      <c r="AU169" s="187" t="s">
        <v>87</v>
      </c>
      <c r="AY169" s="3" t="s">
        <v>127</v>
      </c>
      <c r="BE169" s="188" t="n">
        <f aca="false">IF(N169="základná",J169,0)</f>
        <v>0</v>
      </c>
      <c r="BF169" s="188" t="n">
        <f aca="false">IF(N169="znížená",J169,0)</f>
        <v>0</v>
      </c>
      <c r="BG169" s="188" t="n">
        <f aca="false">IF(N169="zákl. prenesená",J169,0)</f>
        <v>0</v>
      </c>
      <c r="BH169" s="188" t="n">
        <f aca="false">IF(N169="zníž. prenesená",J169,0)</f>
        <v>0</v>
      </c>
      <c r="BI169" s="188" t="n">
        <f aca="false">IF(N169="nulová",J169,0)</f>
        <v>0</v>
      </c>
      <c r="BJ169" s="3" t="s">
        <v>87</v>
      </c>
      <c r="BK169" s="189" t="n">
        <f aca="false">ROUND(I169*H169,3)</f>
        <v>0</v>
      </c>
      <c r="BL169" s="3" t="s">
        <v>173</v>
      </c>
      <c r="BM169" s="187" t="s">
        <v>283</v>
      </c>
    </row>
    <row r="170" s="27" customFormat="true" ht="24.2" hidden="false" customHeight="true" outlineLevel="0" collapsed="false">
      <c r="A170" s="22"/>
      <c r="B170" s="175"/>
      <c r="C170" s="190" t="s">
        <v>284</v>
      </c>
      <c r="D170" s="190" t="s">
        <v>188</v>
      </c>
      <c r="E170" s="191" t="s">
        <v>285</v>
      </c>
      <c r="F170" s="192" t="s">
        <v>286</v>
      </c>
      <c r="G170" s="193" t="s">
        <v>287</v>
      </c>
      <c r="H170" s="194" t="n">
        <v>14.272</v>
      </c>
      <c r="I170" s="195"/>
      <c r="J170" s="194" t="n">
        <f aca="false">ROUND(I170*H170,3)</f>
        <v>0</v>
      </c>
      <c r="K170" s="196"/>
      <c r="L170" s="197"/>
      <c r="M170" s="198"/>
      <c r="N170" s="199" t="s">
        <v>40</v>
      </c>
      <c r="O170" s="60"/>
      <c r="P170" s="185" t="n">
        <f aca="false">O170*H170</f>
        <v>0</v>
      </c>
      <c r="Q170" s="185" t="n">
        <v>0.029</v>
      </c>
      <c r="R170" s="185" t="n">
        <f aca="false">Q170*H170</f>
        <v>0.413888</v>
      </c>
      <c r="S170" s="185" t="n">
        <v>0</v>
      </c>
      <c r="T170" s="186" t="n">
        <f aca="false">S170*H170</f>
        <v>0</v>
      </c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R170" s="187" t="s">
        <v>192</v>
      </c>
      <c r="AT170" s="187" t="s">
        <v>188</v>
      </c>
      <c r="AU170" s="187" t="s">
        <v>87</v>
      </c>
      <c r="AY170" s="3" t="s">
        <v>127</v>
      </c>
      <c r="BE170" s="188" t="n">
        <f aca="false">IF(N170="základná",J170,0)</f>
        <v>0</v>
      </c>
      <c r="BF170" s="188" t="n">
        <f aca="false">IF(N170="znížená",J170,0)</f>
        <v>0</v>
      </c>
      <c r="BG170" s="188" t="n">
        <f aca="false">IF(N170="zákl. prenesená",J170,0)</f>
        <v>0</v>
      </c>
      <c r="BH170" s="188" t="n">
        <f aca="false">IF(N170="zníž. prenesená",J170,0)</f>
        <v>0</v>
      </c>
      <c r="BI170" s="188" t="n">
        <f aca="false">IF(N170="nulová",J170,0)</f>
        <v>0</v>
      </c>
      <c r="BJ170" s="3" t="s">
        <v>87</v>
      </c>
      <c r="BK170" s="189" t="n">
        <f aca="false">ROUND(I170*H170,3)</f>
        <v>0</v>
      </c>
      <c r="BL170" s="3" t="s">
        <v>173</v>
      </c>
      <c r="BM170" s="187" t="s">
        <v>288</v>
      </c>
    </row>
    <row r="171" s="27" customFormat="true" ht="24.2" hidden="false" customHeight="true" outlineLevel="0" collapsed="false">
      <c r="A171" s="22"/>
      <c r="B171" s="175"/>
      <c r="C171" s="176" t="s">
        <v>289</v>
      </c>
      <c r="D171" s="176" t="s">
        <v>130</v>
      </c>
      <c r="E171" s="177" t="s">
        <v>290</v>
      </c>
      <c r="F171" s="178" t="s">
        <v>291</v>
      </c>
      <c r="G171" s="179" t="s">
        <v>172</v>
      </c>
      <c r="H171" s="180" t="n">
        <v>1491.341</v>
      </c>
      <c r="I171" s="181"/>
      <c r="J171" s="180" t="n">
        <f aca="false">ROUND(I171*H171,3)</f>
        <v>0</v>
      </c>
      <c r="K171" s="182"/>
      <c r="L171" s="23"/>
      <c r="M171" s="183"/>
      <c r="N171" s="184" t="s">
        <v>40</v>
      </c>
      <c r="O171" s="60"/>
      <c r="P171" s="185" t="n">
        <f aca="false">O171*H171</f>
        <v>0</v>
      </c>
      <c r="Q171" s="185" t="n">
        <v>0.00115</v>
      </c>
      <c r="R171" s="185" t="n">
        <f aca="false">Q171*H171</f>
        <v>1.71504215</v>
      </c>
      <c r="S171" s="185" t="n">
        <v>0</v>
      </c>
      <c r="T171" s="186" t="n">
        <f aca="false">S171*H171</f>
        <v>0</v>
      </c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R171" s="187" t="s">
        <v>173</v>
      </c>
      <c r="AT171" s="187" t="s">
        <v>130</v>
      </c>
      <c r="AU171" s="187" t="s">
        <v>87</v>
      </c>
      <c r="AY171" s="3" t="s">
        <v>127</v>
      </c>
      <c r="BE171" s="188" t="n">
        <f aca="false">IF(N171="základná",J171,0)</f>
        <v>0</v>
      </c>
      <c r="BF171" s="188" t="n">
        <f aca="false">IF(N171="znížená",J171,0)</f>
        <v>0</v>
      </c>
      <c r="BG171" s="188" t="n">
        <f aca="false">IF(N171="zákl. prenesená",J171,0)</f>
        <v>0</v>
      </c>
      <c r="BH171" s="188" t="n">
        <f aca="false">IF(N171="zníž. prenesená",J171,0)</f>
        <v>0</v>
      </c>
      <c r="BI171" s="188" t="n">
        <f aca="false">IF(N171="nulová",J171,0)</f>
        <v>0</v>
      </c>
      <c r="BJ171" s="3" t="s">
        <v>87</v>
      </c>
      <c r="BK171" s="189" t="n">
        <f aca="false">ROUND(I171*H171,3)</f>
        <v>0</v>
      </c>
      <c r="BL171" s="3" t="s">
        <v>173</v>
      </c>
      <c r="BM171" s="187" t="s">
        <v>292</v>
      </c>
    </row>
    <row r="172" s="27" customFormat="true" ht="24.2" hidden="false" customHeight="true" outlineLevel="0" collapsed="false">
      <c r="A172" s="22"/>
      <c r="B172" s="175"/>
      <c r="C172" s="190" t="s">
        <v>293</v>
      </c>
      <c r="D172" s="190" t="s">
        <v>188</v>
      </c>
      <c r="E172" s="191" t="s">
        <v>294</v>
      </c>
      <c r="F172" s="192" t="s">
        <v>295</v>
      </c>
      <c r="G172" s="193" t="s">
        <v>172</v>
      </c>
      <c r="H172" s="194" t="n">
        <v>1536.081</v>
      </c>
      <c r="I172" s="195"/>
      <c r="J172" s="194" t="n">
        <f aca="false">ROUND(I172*H172,3)</f>
        <v>0</v>
      </c>
      <c r="K172" s="196"/>
      <c r="L172" s="197"/>
      <c r="M172" s="198"/>
      <c r="N172" s="199" t="s">
        <v>40</v>
      </c>
      <c r="O172" s="60"/>
      <c r="P172" s="185" t="n">
        <f aca="false">O172*H172</f>
        <v>0</v>
      </c>
      <c r="Q172" s="185" t="n">
        <v>0.00312</v>
      </c>
      <c r="R172" s="185" t="n">
        <f aca="false">Q172*H172</f>
        <v>4.79257272</v>
      </c>
      <c r="S172" s="185" t="n">
        <v>0</v>
      </c>
      <c r="T172" s="186" t="n">
        <f aca="false">S172*H172</f>
        <v>0</v>
      </c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R172" s="187" t="s">
        <v>192</v>
      </c>
      <c r="AT172" s="187" t="s">
        <v>188</v>
      </c>
      <c r="AU172" s="187" t="s">
        <v>87</v>
      </c>
      <c r="AY172" s="3" t="s">
        <v>127</v>
      </c>
      <c r="BE172" s="188" t="n">
        <f aca="false">IF(N172="základná",J172,0)</f>
        <v>0</v>
      </c>
      <c r="BF172" s="188" t="n">
        <f aca="false">IF(N172="znížená",J172,0)</f>
        <v>0</v>
      </c>
      <c r="BG172" s="188" t="n">
        <f aca="false">IF(N172="zákl. prenesená",J172,0)</f>
        <v>0</v>
      </c>
      <c r="BH172" s="188" t="n">
        <f aca="false">IF(N172="zníž. prenesená",J172,0)</f>
        <v>0</v>
      </c>
      <c r="BI172" s="188" t="n">
        <f aca="false">IF(N172="nulová",J172,0)</f>
        <v>0</v>
      </c>
      <c r="BJ172" s="3" t="s">
        <v>87</v>
      </c>
      <c r="BK172" s="189" t="n">
        <f aca="false">ROUND(I172*H172,3)</f>
        <v>0</v>
      </c>
      <c r="BL172" s="3" t="s">
        <v>173</v>
      </c>
      <c r="BM172" s="187" t="s">
        <v>296</v>
      </c>
    </row>
    <row r="173" s="27" customFormat="true" ht="24.2" hidden="false" customHeight="true" outlineLevel="0" collapsed="false">
      <c r="A173" s="22"/>
      <c r="B173" s="175"/>
      <c r="C173" s="190" t="s">
        <v>297</v>
      </c>
      <c r="D173" s="190" t="s">
        <v>188</v>
      </c>
      <c r="E173" s="191" t="s">
        <v>298</v>
      </c>
      <c r="F173" s="192" t="s">
        <v>299</v>
      </c>
      <c r="G173" s="193" t="s">
        <v>172</v>
      </c>
      <c r="H173" s="194" t="n">
        <v>1434.504</v>
      </c>
      <c r="I173" s="195"/>
      <c r="J173" s="194" t="n">
        <f aca="false">ROUND(I173*H173,3)</f>
        <v>0</v>
      </c>
      <c r="K173" s="196"/>
      <c r="L173" s="197"/>
      <c r="M173" s="198"/>
      <c r="N173" s="199" t="s">
        <v>40</v>
      </c>
      <c r="O173" s="60"/>
      <c r="P173" s="185" t="n">
        <f aca="false">O173*H173</f>
        <v>0</v>
      </c>
      <c r="Q173" s="185" t="n">
        <v>0.00348</v>
      </c>
      <c r="R173" s="185" t="n">
        <f aca="false">Q173*H173</f>
        <v>4.99207392</v>
      </c>
      <c r="S173" s="185" t="n">
        <v>0</v>
      </c>
      <c r="T173" s="186" t="n">
        <f aca="false">S173*H173</f>
        <v>0</v>
      </c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R173" s="187" t="s">
        <v>192</v>
      </c>
      <c r="AT173" s="187" t="s">
        <v>188</v>
      </c>
      <c r="AU173" s="187" t="s">
        <v>87</v>
      </c>
      <c r="AY173" s="3" t="s">
        <v>127</v>
      </c>
      <c r="BE173" s="188" t="n">
        <f aca="false">IF(N173="základná",J173,0)</f>
        <v>0</v>
      </c>
      <c r="BF173" s="188" t="n">
        <f aca="false">IF(N173="znížená",J173,0)</f>
        <v>0</v>
      </c>
      <c r="BG173" s="188" t="n">
        <f aca="false">IF(N173="zákl. prenesená",J173,0)</f>
        <v>0</v>
      </c>
      <c r="BH173" s="188" t="n">
        <f aca="false">IF(N173="zníž. prenesená",J173,0)</f>
        <v>0</v>
      </c>
      <c r="BI173" s="188" t="n">
        <f aca="false">IF(N173="nulová",J173,0)</f>
        <v>0</v>
      </c>
      <c r="BJ173" s="3" t="s">
        <v>87</v>
      </c>
      <c r="BK173" s="189" t="n">
        <f aca="false">ROUND(I173*H173,3)</f>
        <v>0</v>
      </c>
      <c r="BL173" s="3" t="s">
        <v>173</v>
      </c>
      <c r="BM173" s="187" t="s">
        <v>300</v>
      </c>
    </row>
    <row r="174" s="27" customFormat="true" ht="24.2" hidden="false" customHeight="true" outlineLevel="0" collapsed="false">
      <c r="A174" s="22"/>
      <c r="B174" s="175"/>
      <c r="C174" s="176" t="s">
        <v>301</v>
      </c>
      <c r="D174" s="176" t="s">
        <v>130</v>
      </c>
      <c r="E174" s="177" t="s">
        <v>302</v>
      </c>
      <c r="F174" s="178" t="s">
        <v>303</v>
      </c>
      <c r="G174" s="179" t="s">
        <v>264</v>
      </c>
      <c r="H174" s="181"/>
      <c r="I174" s="181"/>
      <c r="J174" s="180" t="n">
        <f aca="false">ROUND(I174*H174,3)</f>
        <v>0</v>
      </c>
      <c r="K174" s="182"/>
      <c r="L174" s="23"/>
      <c r="M174" s="183"/>
      <c r="N174" s="184" t="s">
        <v>40</v>
      </c>
      <c r="O174" s="60"/>
      <c r="P174" s="185" t="n">
        <f aca="false">O174*H174</f>
        <v>0</v>
      </c>
      <c r="Q174" s="185" t="n">
        <v>0</v>
      </c>
      <c r="R174" s="185" t="n">
        <f aca="false">Q174*H174</f>
        <v>0</v>
      </c>
      <c r="S174" s="185" t="n">
        <v>0</v>
      </c>
      <c r="T174" s="186" t="n">
        <f aca="false">S174*H174</f>
        <v>0</v>
      </c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R174" s="187" t="s">
        <v>173</v>
      </c>
      <c r="AT174" s="187" t="s">
        <v>130</v>
      </c>
      <c r="AU174" s="187" t="s">
        <v>87</v>
      </c>
      <c r="AY174" s="3" t="s">
        <v>127</v>
      </c>
      <c r="BE174" s="188" t="n">
        <f aca="false">IF(N174="základná",J174,0)</f>
        <v>0</v>
      </c>
      <c r="BF174" s="188" t="n">
        <f aca="false">IF(N174="znížená",J174,0)</f>
        <v>0</v>
      </c>
      <c r="BG174" s="188" t="n">
        <f aca="false">IF(N174="zákl. prenesená",J174,0)</f>
        <v>0</v>
      </c>
      <c r="BH174" s="188" t="n">
        <f aca="false">IF(N174="zníž. prenesená",J174,0)</f>
        <v>0</v>
      </c>
      <c r="BI174" s="188" t="n">
        <f aca="false">IF(N174="nulová",J174,0)</f>
        <v>0</v>
      </c>
      <c r="BJ174" s="3" t="s">
        <v>87</v>
      </c>
      <c r="BK174" s="189" t="n">
        <f aca="false">ROUND(I174*H174,3)</f>
        <v>0</v>
      </c>
      <c r="BL174" s="3" t="s">
        <v>173</v>
      </c>
      <c r="BM174" s="187" t="s">
        <v>304</v>
      </c>
    </row>
    <row r="175" s="161" customFormat="true" ht="22.9" hidden="false" customHeight="true" outlineLevel="0" collapsed="false">
      <c r="B175" s="162"/>
      <c r="D175" s="163" t="s">
        <v>73</v>
      </c>
      <c r="E175" s="173" t="s">
        <v>305</v>
      </c>
      <c r="F175" s="173" t="s">
        <v>306</v>
      </c>
      <c r="I175" s="165"/>
      <c r="J175" s="174" t="n">
        <f aca="false">BK175</f>
        <v>0</v>
      </c>
      <c r="L175" s="162"/>
      <c r="M175" s="167"/>
      <c r="N175" s="168"/>
      <c r="O175" s="168"/>
      <c r="P175" s="169" t="n">
        <f aca="false">SUM(P176:P186)</f>
        <v>0</v>
      </c>
      <c r="Q175" s="168"/>
      <c r="R175" s="169" t="n">
        <f aca="false">SUM(R176:R186)</f>
        <v>0.9454</v>
      </c>
      <c r="S175" s="168"/>
      <c r="T175" s="170" t="n">
        <f aca="false">SUM(T176:T186)</f>
        <v>0.20621</v>
      </c>
      <c r="AR175" s="163" t="s">
        <v>87</v>
      </c>
      <c r="AT175" s="171" t="s">
        <v>73</v>
      </c>
      <c r="AU175" s="171" t="s">
        <v>81</v>
      </c>
      <c r="AY175" s="163" t="s">
        <v>127</v>
      </c>
      <c r="BK175" s="172" t="n">
        <f aca="false">SUM(BK176:BK186)</f>
        <v>0</v>
      </c>
    </row>
    <row r="176" s="27" customFormat="true" ht="14.45" hidden="false" customHeight="true" outlineLevel="0" collapsed="false">
      <c r="A176" s="22"/>
      <c r="B176" s="175"/>
      <c r="C176" s="176" t="s">
        <v>307</v>
      </c>
      <c r="D176" s="176" t="s">
        <v>130</v>
      </c>
      <c r="E176" s="177" t="s">
        <v>308</v>
      </c>
      <c r="F176" s="178" t="s">
        <v>309</v>
      </c>
      <c r="G176" s="179" t="s">
        <v>215</v>
      </c>
      <c r="H176" s="180" t="n">
        <v>5</v>
      </c>
      <c r="I176" s="181"/>
      <c r="J176" s="180" t="n">
        <f aca="false">ROUND(I176*H176,3)</f>
        <v>0</v>
      </c>
      <c r="K176" s="182"/>
      <c r="L176" s="23"/>
      <c r="M176" s="183"/>
      <c r="N176" s="184" t="s">
        <v>40</v>
      </c>
      <c r="O176" s="60"/>
      <c r="P176" s="185" t="n">
        <f aca="false">O176*H176</f>
        <v>0</v>
      </c>
      <c r="Q176" s="185" t="n">
        <v>0</v>
      </c>
      <c r="R176" s="185" t="n">
        <f aca="false">Q176*H176</f>
        <v>0</v>
      </c>
      <c r="S176" s="185" t="n">
        <v>0.02011</v>
      </c>
      <c r="T176" s="186" t="n">
        <f aca="false">S176*H176</f>
        <v>0.10055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R176" s="187" t="s">
        <v>173</v>
      </c>
      <c r="AT176" s="187" t="s">
        <v>130</v>
      </c>
      <c r="AU176" s="187" t="s">
        <v>87</v>
      </c>
      <c r="AY176" s="3" t="s">
        <v>127</v>
      </c>
      <c r="BE176" s="188" t="n">
        <f aca="false">IF(N176="základná",J176,0)</f>
        <v>0</v>
      </c>
      <c r="BF176" s="188" t="n">
        <f aca="false">IF(N176="znížená",J176,0)</f>
        <v>0</v>
      </c>
      <c r="BG176" s="188" t="n">
        <f aca="false">IF(N176="zákl. prenesená",J176,0)</f>
        <v>0</v>
      </c>
      <c r="BH176" s="188" t="n">
        <f aca="false">IF(N176="zníž. prenesená",J176,0)</f>
        <v>0</v>
      </c>
      <c r="BI176" s="188" t="n">
        <f aca="false">IF(N176="nulová",J176,0)</f>
        <v>0</v>
      </c>
      <c r="BJ176" s="3" t="s">
        <v>87</v>
      </c>
      <c r="BK176" s="189" t="n">
        <f aca="false">ROUND(I176*H176,3)</f>
        <v>0</v>
      </c>
      <c r="BL176" s="3" t="s">
        <v>173</v>
      </c>
      <c r="BM176" s="187" t="s">
        <v>310</v>
      </c>
    </row>
    <row r="177" s="27" customFormat="true" ht="24.2" hidden="false" customHeight="true" outlineLevel="0" collapsed="false">
      <c r="A177" s="22"/>
      <c r="B177" s="175"/>
      <c r="C177" s="176" t="s">
        <v>311</v>
      </c>
      <c r="D177" s="176" t="s">
        <v>130</v>
      </c>
      <c r="E177" s="177" t="s">
        <v>312</v>
      </c>
      <c r="F177" s="178" t="s">
        <v>313</v>
      </c>
      <c r="G177" s="179" t="s">
        <v>215</v>
      </c>
      <c r="H177" s="180" t="n">
        <v>5</v>
      </c>
      <c r="I177" s="181"/>
      <c r="J177" s="180" t="n">
        <f aca="false">ROUND(I177*H177,3)</f>
        <v>0</v>
      </c>
      <c r="K177" s="182"/>
      <c r="L177" s="23"/>
      <c r="M177" s="183"/>
      <c r="N177" s="184" t="s">
        <v>40</v>
      </c>
      <c r="O177" s="60"/>
      <c r="P177" s="185" t="n">
        <f aca="false">O177*H177</f>
        <v>0</v>
      </c>
      <c r="Q177" s="185" t="n">
        <v>0.00052</v>
      </c>
      <c r="R177" s="185" t="n">
        <f aca="false">Q177*H177</f>
        <v>0.0026</v>
      </c>
      <c r="S177" s="185" t="n">
        <v>0</v>
      </c>
      <c r="T177" s="186" t="n">
        <f aca="false">S177*H177</f>
        <v>0</v>
      </c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R177" s="187" t="s">
        <v>173</v>
      </c>
      <c r="AT177" s="187" t="s">
        <v>130</v>
      </c>
      <c r="AU177" s="187" t="s">
        <v>87</v>
      </c>
      <c r="AY177" s="3" t="s">
        <v>127</v>
      </c>
      <c r="BE177" s="188" t="n">
        <f aca="false">IF(N177="základná",J177,0)</f>
        <v>0</v>
      </c>
      <c r="BF177" s="188" t="n">
        <f aca="false">IF(N177="znížená",J177,0)</f>
        <v>0</v>
      </c>
      <c r="BG177" s="188" t="n">
        <f aca="false">IF(N177="zákl. prenesená",J177,0)</f>
        <v>0</v>
      </c>
      <c r="BH177" s="188" t="n">
        <f aca="false">IF(N177="zníž. prenesená",J177,0)</f>
        <v>0</v>
      </c>
      <c r="BI177" s="188" t="n">
        <f aca="false">IF(N177="nulová",J177,0)</f>
        <v>0</v>
      </c>
      <c r="BJ177" s="3" t="s">
        <v>87</v>
      </c>
      <c r="BK177" s="189" t="n">
        <f aca="false">ROUND(I177*H177,3)</f>
        <v>0</v>
      </c>
      <c r="BL177" s="3" t="s">
        <v>173</v>
      </c>
      <c r="BM177" s="187" t="s">
        <v>314</v>
      </c>
    </row>
    <row r="178" s="27" customFormat="true" ht="14.45" hidden="false" customHeight="true" outlineLevel="0" collapsed="false">
      <c r="A178" s="22"/>
      <c r="B178" s="175"/>
      <c r="C178" s="190" t="s">
        <v>315</v>
      </c>
      <c r="D178" s="190" t="s">
        <v>188</v>
      </c>
      <c r="E178" s="191" t="s">
        <v>316</v>
      </c>
      <c r="F178" s="192" t="s">
        <v>317</v>
      </c>
      <c r="G178" s="193" t="s">
        <v>215</v>
      </c>
      <c r="H178" s="194" t="n">
        <v>5</v>
      </c>
      <c r="I178" s="195"/>
      <c r="J178" s="194" t="n">
        <f aca="false">ROUND(I178*H178,3)</f>
        <v>0</v>
      </c>
      <c r="K178" s="196"/>
      <c r="L178" s="197"/>
      <c r="M178" s="198"/>
      <c r="N178" s="199" t="s">
        <v>40</v>
      </c>
      <c r="O178" s="60"/>
      <c r="P178" s="185" t="n">
        <f aca="false">O178*H178</f>
        <v>0</v>
      </c>
      <c r="Q178" s="185" t="n">
        <v>0.14465</v>
      </c>
      <c r="R178" s="185" t="n">
        <f aca="false">Q178*H178</f>
        <v>0.72325</v>
      </c>
      <c r="S178" s="185" t="n">
        <v>0</v>
      </c>
      <c r="T178" s="186" t="n">
        <f aca="false">S178*H178</f>
        <v>0</v>
      </c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R178" s="187" t="s">
        <v>192</v>
      </c>
      <c r="AT178" s="187" t="s">
        <v>188</v>
      </c>
      <c r="AU178" s="187" t="s">
        <v>87</v>
      </c>
      <c r="AY178" s="3" t="s">
        <v>127</v>
      </c>
      <c r="BE178" s="188" t="n">
        <f aca="false">IF(N178="základná",J178,0)</f>
        <v>0</v>
      </c>
      <c r="BF178" s="188" t="n">
        <f aca="false">IF(N178="znížená",J178,0)</f>
        <v>0</v>
      </c>
      <c r="BG178" s="188" t="n">
        <f aca="false">IF(N178="zákl. prenesená",J178,0)</f>
        <v>0</v>
      </c>
      <c r="BH178" s="188" t="n">
        <f aca="false">IF(N178="zníž. prenesená",J178,0)</f>
        <v>0</v>
      </c>
      <c r="BI178" s="188" t="n">
        <f aca="false">IF(N178="nulová",J178,0)</f>
        <v>0</v>
      </c>
      <c r="BJ178" s="3" t="s">
        <v>87</v>
      </c>
      <c r="BK178" s="189" t="n">
        <f aca="false">ROUND(I178*H178,3)</f>
        <v>0</v>
      </c>
      <c r="BL178" s="3" t="s">
        <v>173</v>
      </c>
      <c r="BM178" s="187" t="s">
        <v>318</v>
      </c>
    </row>
    <row r="179" s="27" customFormat="true" ht="24.2" hidden="false" customHeight="true" outlineLevel="0" collapsed="false">
      <c r="A179" s="22"/>
      <c r="B179" s="175"/>
      <c r="C179" s="190" t="s">
        <v>319</v>
      </c>
      <c r="D179" s="190" t="s">
        <v>188</v>
      </c>
      <c r="E179" s="191" t="s">
        <v>320</v>
      </c>
      <c r="F179" s="192" t="s">
        <v>321</v>
      </c>
      <c r="G179" s="193" t="s">
        <v>215</v>
      </c>
      <c r="H179" s="194" t="n">
        <v>5</v>
      </c>
      <c r="I179" s="195"/>
      <c r="J179" s="194" t="n">
        <f aca="false">ROUND(I179*H179,3)</f>
        <v>0</v>
      </c>
      <c r="K179" s="196"/>
      <c r="L179" s="197"/>
      <c r="M179" s="198"/>
      <c r="N179" s="199" t="s">
        <v>40</v>
      </c>
      <c r="O179" s="60"/>
      <c r="P179" s="185" t="n">
        <f aca="false">O179*H179</f>
        <v>0</v>
      </c>
      <c r="Q179" s="185" t="n">
        <v>0.04191</v>
      </c>
      <c r="R179" s="185" t="n">
        <f aca="false">Q179*H179</f>
        <v>0.20955</v>
      </c>
      <c r="S179" s="185" t="n">
        <v>0</v>
      </c>
      <c r="T179" s="186" t="n">
        <f aca="false">S179*H179</f>
        <v>0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R179" s="187" t="s">
        <v>192</v>
      </c>
      <c r="AT179" s="187" t="s">
        <v>188</v>
      </c>
      <c r="AU179" s="187" t="s">
        <v>87</v>
      </c>
      <c r="AY179" s="3" t="s">
        <v>127</v>
      </c>
      <c r="BE179" s="188" t="n">
        <f aca="false">IF(N179="základná",J179,0)</f>
        <v>0</v>
      </c>
      <c r="BF179" s="188" t="n">
        <f aca="false">IF(N179="znížená",J179,0)</f>
        <v>0</v>
      </c>
      <c r="BG179" s="188" t="n">
        <f aca="false">IF(N179="zákl. prenesená",J179,0)</f>
        <v>0</v>
      </c>
      <c r="BH179" s="188" t="n">
        <f aca="false">IF(N179="zníž. prenesená",J179,0)</f>
        <v>0</v>
      </c>
      <c r="BI179" s="188" t="n">
        <f aca="false">IF(N179="nulová",J179,0)</f>
        <v>0</v>
      </c>
      <c r="BJ179" s="3" t="s">
        <v>87</v>
      </c>
      <c r="BK179" s="189" t="n">
        <f aca="false">ROUND(I179*H179,3)</f>
        <v>0</v>
      </c>
      <c r="BL179" s="3" t="s">
        <v>173</v>
      </c>
      <c r="BM179" s="187" t="s">
        <v>322</v>
      </c>
    </row>
    <row r="180" s="27" customFormat="true" ht="24.2" hidden="false" customHeight="true" outlineLevel="0" collapsed="false">
      <c r="A180" s="22"/>
      <c r="B180" s="175"/>
      <c r="C180" s="176" t="s">
        <v>323</v>
      </c>
      <c r="D180" s="176" t="s">
        <v>130</v>
      </c>
      <c r="E180" s="177" t="s">
        <v>324</v>
      </c>
      <c r="F180" s="178" t="s">
        <v>325</v>
      </c>
      <c r="G180" s="179" t="s">
        <v>215</v>
      </c>
      <c r="H180" s="180" t="n">
        <v>4</v>
      </c>
      <c r="I180" s="181"/>
      <c r="J180" s="180" t="n">
        <f aca="false">ROUND(I180*H180,3)</f>
        <v>0</v>
      </c>
      <c r="K180" s="182"/>
      <c r="L180" s="23"/>
      <c r="M180" s="183"/>
      <c r="N180" s="184" t="s">
        <v>40</v>
      </c>
      <c r="O180" s="60"/>
      <c r="P180" s="185" t="n">
        <f aca="false">O180*H180</f>
        <v>0</v>
      </c>
      <c r="Q180" s="185" t="n">
        <v>0.00052</v>
      </c>
      <c r="R180" s="185" t="n">
        <f aca="false">Q180*H180</f>
        <v>0.00208</v>
      </c>
      <c r="S180" s="185" t="n">
        <v>0</v>
      </c>
      <c r="T180" s="186" t="n">
        <f aca="false">S180*H180</f>
        <v>0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R180" s="187" t="s">
        <v>173</v>
      </c>
      <c r="AT180" s="187" t="s">
        <v>130</v>
      </c>
      <c r="AU180" s="187" t="s">
        <v>87</v>
      </c>
      <c r="AY180" s="3" t="s">
        <v>127</v>
      </c>
      <c r="BE180" s="188" t="n">
        <f aca="false">IF(N180="základná",J180,0)</f>
        <v>0</v>
      </c>
      <c r="BF180" s="188" t="n">
        <f aca="false">IF(N180="znížená",J180,0)</f>
        <v>0</v>
      </c>
      <c r="BG180" s="188" t="n">
        <f aca="false">IF(N180="zákl. prenesená",J180,0)</f>
        <v>0</v>
      </c>
      <c r="BH180" s="188" t="n">
        <f aca="false">IF(N180="zníž. prenesená",J180,0)</f>
        <v>0</v>
      </c>
      <c r="BI180" s="188" t="n">
        <f aca="false">IF(N180="nulová",J180,0)</f>
        <v>0</v>
      </c>
      <c r="BJ180" s="3" t="s">
        <v>87</v>
      </c>
      <c r="BK180" s="189" t="n">
        <f aca="false">ROUND(I180*H180,3)</f>
        <v>0</v>
      </c>
      <c r="BL180" s="3" t="s">
        <v>173</v>
      </c>
      <c r="BM180" s="187" t="s">
        <v>326</v>
      </c>
    </row>
    <row r="181" s="27" customFormat="true" ht="24.2" hidden="false" customHeight="true" outlineLevel="0" collapsed="false">
      <c r="A181" s="22"/>
      <c r="B181" s="175"/>
      <c r="C181" s="190" t="s">
        <v>327</v>
      </c>
      <c r="D181" s="190" t="s">
        <v>188</v>
      </c>
      <c r="E181" s="191" t="s">
        <v>328</v>
      </c>
      <c r="F181" s="192" t="s">
        <v>329</v>
      </c>
      <c r="G181" s="193" t="s">
        <v>215</v>
      </c>
      <c r="H181" s="194" t="n">
        <v>4</v>
      </c>
      <c r="I181" s="195"/>
      <c r="J181" s="194" t="n">
        <f aca="false">ROUND(I181*H181,3)</f>
        <v>0</v>
      </c>
      <c r="K181" s="196"/>
      <c r="L181" s="197"/>
      <c r="M181" s="198"/>
      <c r="N181" s="199" t="s">
        <v>40</v>
      </c>
      <c r="O181" s="60"/>
      <c r="P181" s="185" t="n">
        <f aca="false">O181*H181</f>
        <v>0</v>
      </c>
      <c r="Q181" s="185" t="n">
        <v>0.00174</v>
      </c>
      <c r="R181" s="185" t="n">
        <f aca="false">Q181*H181</f>
        <v>0.00696</v>
      </c>
      <c r="S181" s="185" t="n">
        <v>0</v>
      </c>
      <c r="T181" s="186" t="n">
        <f aca="false">S181*H181</f>
        <v>0</v>
      </c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R181" s="187" t="s">
        <v>192</v>
      </c>
      <c r="AT181" s="187" t="s">
        <v>188</v>
      </c>
      <c r="AU181" s="187" t="s">
        <v>87</v>
      </c>
      <c r="AY181" s="3" t="s">
        <v>127</v>
      </c>
      <c r="BE181" s="188" t="n">
        <f aca="false">IF(N181="základná",J181,0)</f>
        <v>0</v>
      </c>
      <c r="BF181" s="188" t="n">
        <f aca="false">IF(N181="znížená",J181,0)</f>
        <v>0</v>
      </c>
      <c r="BG181" s="188" t="n">
        <f aca="false">IF(N181="zákl. prenesená",J181,0)</f>
        <v>0</v>
      </c>
      <c r="BH181" s="188" t="n">
        <f aca="false">IF(N181="zníž. prenesená",J181,0)</f>
        <v>0</v>
      </c>
      <c r="BI181" s="188" t="n">
        <f aca="false">IF(N181="nulová",J181,0)</f>
        <v>0</v>
      </c>
      <c r="BJ181" s="3" t="s">
        <v>87</v>
      </c>
      <c r="BK181" s="189" t="n">
        <f aca="false">ROUND(I181*H181,3)</f>
        <v>0</v>
      </c>
      <c r="BL181" s="3" t="s">
        <v>173</v>
      </c>
      <c r="BM181" s="187" t="s">
        <v>330</v>
      </c>
    </row>
    <row r="182" s="27" customFormat="true" ht="14.45" hidden="false" customHeight="true" outlineLevel="0" collapsed="false">
      <c r="A182" s="22"/>
      <c r="B182" s="175"/>
      <c r="C182" s="176" t="s">
        <v>331</v>
      </c>
      <c r="D182" s="176" t="s">
        <v>130</v>
      </c>
      <c r="E182" s="177" t="s">
        <v>332</v>
      </c>
      <c r="F182" s="178" t="s">
        <v>333</v>
      </c>
      <c r="G182" s="179" t="s">
        <v>215</v>
      </c>
      <c r="H182" s="180" t="n">
        <v>3</v>
      </c>
      <c r="I182" s="181"/>
      <c r="J182" s="180" t="n">
        <f aca="false">ROUND(I182*H182,3)</f>
        <v>0</v>
      </c>
      <c r="K182" s="182"/>
      <c r="L182" s="23"/>
      <c r="M182" s="183"/>
      <c r="N182" s="184" t="s">
        <v>40</v>
      </c>
      <c r="O182" s="60"/>
      <c r="P182" s="185" t="n">
        <f aca="false">O182*H182</f>
        <v>0</v>
      </c>
      <c r="Q182" s="185" t="n">
        <v>0</v>
      </c>
      <c r="R182" s="185" t="n">
        <f aca="false">Q182*H182</f>
        <v>0</v>
      </c>
      <c r="S182" s="185" t="n">
        <v>0.03522</v>
      </c>
      <c r="T182" s="186" t="n">
        <f aca="false">S182*H182</f>
        <v>0.10566</v>
      </c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R182" s="187" t="s">
        <v>173</v>
      </c>
      <c r="AT182" s="187" t="s">
        <v>130</v>
      </c>
      <c r="AU182" s="187" t="s">
        <v>87</v>
      </c>
      <c r="AY182" s="3" t="s">
        <v>127</v>
      </c>
      <c r="BE182" s="188" t="n">
        <f aca="false">IF(N182="základná",J182,0)</f>
        <v>0</v>
      </c>
      <c r="BF182" s="188" t="n">
        <f aca="false">IF(N182="znížená",J182,0)</f>
        <v>0</v>
      </c>
      <c r="BG182" s="188" t="n">
        <f aca="false">IF(N182="zákl. prenesená",J182,0)</f>
        <v>0</v>
      </c>
      <c r="BH182" s="188" t="n">
        <f aca="false">IF(N182="zníž. prenesená",J182,0)</f>
        <v>0</v>
      </c>
      <c r="BI182" s="188" t="n">
        <f aca="false">IF(N182="nulová",J182,0)</f>
        <v>0</v>
      </c>
      <c r="BJ182" s="3" t="s">
        <v>87</v>
      </c>
      <c r="BK182" s="189" t="n">
        <f aca="false">ROUND(I182*H182,3)</f>
        <v>0</v>
      </c>
      <c r="BL182" s="3" t="s">
        <v>173</v>
      </c>
      <c r="BM182" s="187" t="s">
        <v>334</v>
      </c>
    </row>
    <row r="183" s="27" customFormat="true" ht="24.2" hidden="false" customHeight="true" outlineLevel="0" collapsed="false">
      <c r="A183" s="22"/>
      <c r="B183" s="175"/>
      <c r="C183" s="176" t="s">
        <v>335</v>
      </c>
      <c r="D183" s="176" t="s">
        <v>130</v>
      </c>
      <c r="E183" s="177" t="s">
        <v>336</v>
      </c>
      <c r="F183" s="178" t="s">
        <v>337</v>
      </c>
      <c r="G183" s="179" t="s">
        <v>215</v>
      </c>
      <c r="H183" s="180" t="n">
        <v>3</v>
      </c>
      <c r="I183" s="181"/>
      <c r="J183" s="180" t="n">
        <f aca="false">ROUND(I183*H183,3)</f>
        <v>0</v>
      </c>
      <c r="K183" s="182"/>
      <c r="L183" s="23"/>
      <c r="M183" s="183"/>
      <c r="N183" s="184" t="s">
        <v>40</v>
      </c>
      <c r="O183" s="60"/>
      <c r="P183" s="185" t="n">
        <f aca="false">O183*H183</f>
        <v>0</v>
      </c>
      <c r="Q183" s="185" t="n">
        <v>0.0003</v>
      </c>
      <c r="R183" s="185" t="n">
        <f aca="false">Q183*H183</f>
        <v>0.0009</v>
      </c>
      <c r="S183" s="185" t="n">
        <v>0</v>
      </c>
      <c r="T183" s="186" t="n">
        <f aca="false">S183*H183</f>
        <v>0</v>
      </c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R183" s="187" t="s">
        <v>173</v>
      </c>
      <c r="AT183" s="187" t="s">
        <v>130</v>
      </c>
      <c r="AU183" s="187" t="s">
        <v>87</v>
      </c>
      <c r="AY183" s="3" t="s">
        <v>127</v>
      </c>
      <c r="BE183" s="188" t="n">
        <f aca="false">IF(N183="základná",J183,0)</f>
        <v>0</v>
      </c>
      <c r="BF183" s="188" t="n">
        <f aca="false">IF(N183="znížená",J183,0)</f>
        <v>0</v>
      </c>
      <c r="BG183" s="188" t="n">
        <f aca="false">IF(N183="zákl. prenesená",J183,0)</f>
        <v>0</v>
      </c>
      <c r="BH183" s="188" t="n">
        <f aca="false">IF(N183="zníž. prenesená",J183,0)</f>
        <v>0</v>
      </c>
      <c r="BI183" s="188" t="n">
        <f aca="false">IF(N183="nulová",J183,0)</f>
        <v>0</v>
      </c>
      <c r="BJ183" s="3" t="s">
        <v>87</v>
      </c>
      <c r="BK183" s="189" t="n">
        <f aca="false">ROUND(I183*H183,3)</f>
        <v>0</v>
      </c>
      <c r="BL183" s="3" t="s">
        <v>173</v>
      </c>
      <c r="BM183" s="187" t="s">
        <v>338</v>
      </c>
    </row>
    <row r="184" s="27" customFormat="true" ht="24.2" hidden="false" customHeight="true" outlineLevel="0" collapsed="false">
      <c r="A184" s="22"/>
      <c r="B184" s="175"/>
      <c r="C184" s="176" t="s">
        <v>339</v>
      </c>
      <c r="D184" s="176" t="s">
        <v>130</v>
      </c>
      <c r="E184" s="177" t="s">
        <v>340</v>
      </c>
      <c r="F184" s="178" t="s">
        <v>341</v>
      </c>
      <c r="G184" s="179" t="s">
        <v>215</v>
      </c>
      <c r="H184" s="180" t="n">
        <v>2</v>
      </c>
      <c r="I184" s="181"/>
      <c r="J184" s="180" t="n">
        <f aca="false">ROUND(I184*H184,3)</f>
        <v>0</v>
      </c>
      <c r="K184" s="182"/>
      <c r="L184" s="23"/>
      <c r="M184" s="183"/>
      <c r="N184" s="184" t="s">
        <v>40</v>
      </c>
      <c r="O184" s="60"/>
      <c r="P184" s="185" t="n">
        <f aca="false">O184*H184</f>
        <v>0</v>
      </c>
      <c r="Q184" s="185" t="n">
        <v>3E-005</v>
      </c>
      <c r="R184" s="185" t="n">
        <f aca="false">Q184*H184</f>
        <v>6E-005</v>
      </c>
      <c r="S184" s="185" t="n">
        <v>0</v>
      </c>
      <c r="T184" s="186" t="n">
        <f aca="false">S184*H184</f>
        <v>0</v>
      </c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R184" s="187" t="s">
        <v>173</v>
      </c>
      <c r="AT184" s="187" t="s">
        <v>130</v>
      </c>
      <c r="AU184" s="187" t="s">
        <v>87</v>
      </c>
      <c r="AY184" s="3" t="s">
        <v>127</v>
      </c>
      <c r="BE184" s="188" t="n">
        <f aca="false">IF(N184="základná",J184,0)</f>
        <v>0</v>
      </c>
      <c r="BF184" s="188" t="n">
        <f aca="false">IF(N184="znížená",J184,0)</f>
        <v>0</v>
      </c>
      <c r="BG184" s="188" t="n">
        <f aca="false">IF(N184="zákl. prenesená",J184,0)</f>
        <v>0</v>
      </c>
      <c r="BH184" s="188" t="n">
        <f aca="false">IF(N184="zníž. prenesená",J184,0)</f>
        <v>0</v>
      </c>
      <c r="BI184" s="188" t="n">
        <f aca="false">IF(N184="nulová",J184,0)</f>
        <v>0</v>
      </c>
      <c r="BJ184" s="3" t="s">
        <v>87</v>
      </c>
      <c r="BK184" s="189" t="n">
        <f aca="false">ROUND(I184*H184,3)</f>
        <v>0</v>
      </c>
      <c r="BL184" s="3" t="s">
        <v>173</v>
      </c>
      <c r="BM184" s="187" t="s">
        <v>342</v>
      </c>
    </row>
    <row r="185" s="27" customFormat="true" ht="24.2" hidden="false" customHeight="true" outlineLevel="0" collapsed="false">
      <c r="A185" s="22"/>
      <c r="B185" s="175"/>
      <c r="C185" s="190" t="s">
        <v>343</v>
      </c>
      <c r="D185" s="190" t="s">
        <v>188</v>
      </c>
      <c r="E185" s="191" t="s">
        <v>344</v>
      </c>
      <c r="F185" s="192" t="s">
        <v>345</v>
      </c>
      <c r="G185" s="193" t="s">
        <v>215</v>
      </c>
      <c r="H185" s="194" t="n">
        <v>2</v>
      </c>
      <c r="I185" s="195"/>
      <c r="J185" s="194" t="n">
        <f aca="false">ROUND(I185*H185,3)</f>
        <v>0</v>
      </c>
      <c r="K185" s="196"/>
      <c r="L185" s="197"/>
      <c r="M185" s="198"/>
      <c r="N185" s="199" t="s">
        <v>40</v>
      </c>
      <c r="O185" s="60"/>
      <c r="P185" s="185" t="n">
        <f aca="false">O185*H185</f>
        <v>0</v>
      </c>
      <c r="Q185" s="185" t="n">
        <v>0</v>
      </c>
      <c r="R185" s="185" t="n">
        <f aca="false">Q185*H185</f>
        <v>0</v>
      </c>
      <c r="S185" s="185" t="n">
        <v>0</v>
      </c>
      <c r="T185" s="186" t="n">
        <f aca="false">S185*H185</f>
        <v>0</v>
      </c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R185" s="187" t="s">
        <v>192</v>
      </c>
      <c r="AT185" s="187" t="s">
        <v>188</v>
      </c>
      <c r="AU185" s="187" t="s">
        <v>87</v>
      </c>
      <c r="AY185" s="3" t="s">
        <v>127</v>
      </c>
      <c r="BE185" s="188" t="n">
        <f aca="false">IF(N185="základná",J185,0)</f>
        <v>0</v>
      </c>
      <c r="BF185" s="188" t="n">
        <f aca="false">IF(N185="znížená",J185,0)</f>
        <v>0</v>
      </c>
      <c r="BG185" s="188" t="n">
        <f aca="false">IF(N185="zákl. prenesená",J185,0)</f>
        <v>0</v>
      </c>
      <c r="BH185" s="188" t="n">
        <f aca="false">IF(N185="zníž. prenesená",J185,0)</f>
        <v>0</v>
      </c>
      <c r="BI185" s="188" t="n">
        <f aca="false">IF(N185="nulová",J185,0)</f>
        <v>0</v>
      </c>
      <c r="BJ185" s="3" t="s">
        <v>87</v>
      </c>
      <c r="BK185" s="189" t="n">
        <f aca="false">ROUND(I185*H185,3)</f>
        <v>0</v>
      </c>
      <c r="BL185" s="3" t="s">
        <v>173</v>
      </c>
      <c r="BM185" s="187" t="s">
        <v>346</v>
      </c>
    </row>
    <row r="186" s="27" customFormat="true" ht="24.2" hidden="false" customHeight="true" outlineLevel="0" collapsed="false">
      <c r="A186" s="22"/>
      <c r="B186" s="175"/>
      <c r="C186" s="176" t="s">
        <v>347</v>
      </c>
      <c r="D186" s="176" t="s">
        <v>130</v>
      </c>
      <c r="E186" s="177" t="s">
        <v>348</v>
      </c>
      <c r="F186" s="178" t="s">
        <v>349</v>
      </c>
      <c r="G186" s="179" t="s">
        <v>264</v>
      </c>
      <c r="H186" s="181"/>
      <c r="I186" s="181"/>
      <c r="J186" s="180" t="n">
        <f aca="false">ROUND(I186*H186,3)</f>
        <v>0</v>
      </c>
      <c r="K186" s="182"/>
      <c r="L186" s="23"/>
      <c r="M186" s="183"/>
      <c r="N186" s="184" t="s">
        <v>40</v>
      </c>
      <c r="O186" s="60"/>
      <c r="P186" s="185" t="n">
        <f aca="false">O186*H186</f>
        <v>0</v>
      </c>
      <c r="Q186" s="185" t="n">
        <v>0</v>
      </c>
      <c r="R186" s="185" t="n">
        <f aca="false">Q186*H186</f>
        <v>0</v>
      </c>
      <c r="S186" s="185" t="n">
        <v>0</v>
      </c>
      <c r="T186" s="186" t="n">
        <f aca="false">S186*H186</f>
        <v>0</v>
      </c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R186" s="187" t="s">
        <v>173</v>
      </c>
      <c r="AT186" s="187" t="s">
        <v>130</v>
      </c>
      <c r="AU186" s="187" t="s">
        <v>87</v>
      </c>
      <c r="AY186" s="3" t="s">
        <v>127</v>
      </c>
      <c r="BE186" s="188" t="n">
        <f aca="false">IF(N186="základná",J186,0)</f>
        <v>0</v>
      </c>
      <c r="BF186" s="188" t="n">
        <f aca="false">IF(N186="znížená",J186,0)</f>
        <v>0</v>
      </c>
      <c r="BG186" s="188" t="n">
        <f aca="false">IF(N186="zákl. prenesená",J186,0)</f>
        <v>0</v>
      </c>
      <c r="BH186" s="188" t="n">
        <f aca="false">IF(N186="zníž. prenesená",J186,0)</f>
        <v>0</v>
      </c>
      <c r="BI186" s="188" t="n">
        <f aca="false">IF(N186="nulová",J186,0)</f>
        <v>0</v>
      </c>
      <c r="BJ186" s="3" t="s">
        <v>87</v>
      </c>
      <c r="BK186" s="189" t="n">
        <f aca="false">ROUND(I186*H186,3)</f>
        <v>0</v>
      </c>
      <c r="BL186" s="3" t="s">
        <v>173</v>
      </c>
      <c r="BM186" s="187" t="s">
        <v>350</v>
      </c>
    </row>
    <row r="187" s="161" customFormat="true" ht="22.9" hidden="false" customHeight="true" outlineLevel="0" collapsed="false">
      <c r="B187" s="162"/>
      <c r="D187" s="163" t="s">
        <v>73</v>
      </c>
      <c r="E187" s="173" t="s">
        <v>351</v>
      </c>
      <c r="F187" s="173" t="s">
        <v>352</v>
      </c>
      <c r="I187" s="165"/>
      <c r="J187" s="174" t="n">
        <f aca="false">BK187</f>
        <v>0</v>
      </c>
      <c r="L187" s="162"/>
      <c r="M187" s="167"/>
      <c r="N187" s="168"/>
      <c r="O187" s="168"/>
      <c r="P187" s="169" t="n">
        <f aca="false">SUM(P188:P211)</f>
        <v>0</v>
      </c>
      <c r="Q187" s="168"/>
      <c r="R187" s="169" t="n">
        <f aca="false">SUM(R188:R211)</f>
        <v>0.80593</v>
      </c>
      <c r="S187" s="168"/>
      <c r="T187" s="170" t="n">
        <f aca="false">SUM(T188:T211)</f>
        <v>0.69489</v>
      </c>
      <c r="AR187" s="163" t="s">
        <v>87</v>
      </c>
      <c r="AT187" s="171" t="s">
        <v>73</v>
      </c>
      <c r="AU187" s="171" t="s">
        <v>81</v>
      </c>
      <c r="AY187" s="163" t="s">
        <v>127</v>
      </c>
      <c r="BK187" s="172" t="n">
        <f aca="false">SUM(BK188:BK211)</f>
        <v>0</v>
      </c>
    </row>
    <row r="188" s="27" customFormat="true" ht="37.9" hidden="false" customHeight="true" outlineLevel="0" collapsed="false">
      <c r="A188" s="22"/>
      <c r="B188" s="175"/>
      <c r="C188" s="176" t="s">
        <v>353</v>
      </c>
      <c r="D188" s="176" t="s">
        <v>130</v>
      </c>
      <c r="E188" s="177" t="s">
        <v>354</v>
      </c>
      <c r="F188" s="178" t="s">
        <v>355</v>
      </c>
      <c r="G188" s="179" t="s">
        <v>240</v>
      </c>
      <c r="H188" s="180" t="n">
        <v>30</v>
      </c>
      <c r="I188" s="181"/>
      <c r="J188" s="180" t="n">
        <f aca="false">ROUND(I188*H188,3)</f>
        <v>0</v>
      </c>
      <c r="K188" s="182"/>
      <c r="L188" s="23"/>
      <c r="M188" s="183"/>
      <c r="N188" s="184" t="s">
        <v>40</v>
      </c>
      <c r="O188" s="60"/>
      <c r="P188" s="185" t="n">
        <f aca="false">O188*H188</f>
        <v>0</v>
      </c>
      <c r="Q188" s="185" t="n">
        <v>0.00209</v>
      </c>
      <c r="R188" s="185" t="n">
        <f aca="false">Q188*H188</f>
        <v>0.0627</v>
      </c>
      <c r="S188" s="185" t="n">
        <v>0</v>
      </c>
      <c r="T188" s="186" t="n">
        <f aca="false">S188*H188</f>
        <v>0</v>
      </c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R188" s="187" t="s">
        <v>173</v>
      </c>
      <c r="AT188" s="187" t="s">
        <v>130</v>
      </c>
      <c r="AU188" s="187" t="s">
        <v>87</v>
      </c>
      <c r="AY188" s="3" t="s">
        <v>127</v>
      </c>
      <c r="BE188" s="188" t="n">
        <f aca="false">IF(N188="základná",J188,0)</f>
        <v>0</v>
      </c>
      <c r="BF188" s="188" t="n">
        <f aca="false">IF(N188="znížená",J188,0)</f>
        <v>0</v>
      </c>
      <c r="BG188" s="188" t="n">
        <f aca="false">IF(N188="zákl. prenesená",J188,0)</f>
        <v>0</v>
      </c>
      <c r="BH188" s="188" t="n">
        <f aca="false">IF(N188="zníž. prenesená",J188,0)</f>
        <v>0</v>
      </c>
      <c r="BI188" s="188" t="n">
        <f aca="false">IF(N188="nulová",J188,0)</f>
        <v>0</v>
      </c>
      <c r="BJ188" s="3" t="s">
        <v>87</v>
      </c>
      <c r="BK188" s="189" t="n">
        <f aca="false">ROUND(I188*H188,3)</f>
        <v>0</v>
      </c>
      <c r="BL188" s="3" t="s">
        <v>173</v>
      </c>
      <c r="BM188" s="187" t="s">
        <v>356</v>
      </c>
    </row>
    <row r="189" s="27" customFormat="true" ht="24.2" hidden="false" customHeight="true" outlineLevel="0" collapsed="false">
      <c r="A189" s="22"/>
      <c r="B189" s="175"/>
      <c r="C189" s="176" t="s">
        <v>357</v>
      </c>
      <c r="D189" s="176" t="s">
        <v>130</v>
      </c>
      <c r="E189" s="177" t="s">
        <v>358</v>
      </c>
      <c r="F189" s="178" t="s">
        <v>359</v>
      </c>
      <c r="G189" s="179" t="s">
        <v>240</v>
      </c>
      <c r="H189" s="180" t="n">
        <v>30</v>
      </c>
      <c r="I189" s="181"/>
      <c r="J189" s="180" t="n">
        <f aca="false">ROUND(I189*H189,3)</f>
        <v>0</v>
      </c>
      <c r="K189" s="182"/>
      <c r="L189" s="23"/>
      <c r="M189" s="183"/>
      <c r="N189" s="184" t="s">
        <v>40</v>
      </c>
      <c r="O189" s="60"/>
      <c r="P189" s="185" t="n">
        <f aca="false">O189*H189</f>
        <v>0</v>
      </c>
      <c r="Q189" s="185" t="n">
        <v>0</v>
      </c>
      <c r="R189" s="185" t="n">
        <f aca="false">Q189*H189</f>
        <v>0</v>
      </c>
      <c r="S189" s="185" t="n">
        <v>0.0026</v>
      </c>
      <c r="T189" s="186" t="n">
        <f aca="false">S189*H189</f>
        <v>0.078</v>
      </c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R189" s="187" t="s">
        <v>173</v>
      </c>
      <c r="AT189" s="187" t="s">
        <v>130</v>
      </c>
      <c r="AU189" s="187" t="s">
        <v>87</v>
      </c>
      <c r="AY189" s="3" t="s">
        <v>127</v>
      </c>
      <c r="BE189" s="188" t="n">
        <f aca="false">IF(N189="základná",J189,0)</f>
        <v>0</v>
      </c>
      <c r="BF189" s="188" t="n">
        <f aca="false">IF(N189="znížená",J189,0)</f>
        <v>0</v>
      </c>
      <c r="BG189" s="188" t="n">
        <f aca="false">IF(N189="zákl. prenesená",J189,0)</f>
        <v>0</v>
      </c>
      <c r="BH189" s="188" t="n">
        <f aca="false">IF(N189="zníž. prenesená",J189,0)</f>
        <v>0</v>
      </c>
      <c r="BI189" s="188" t="n">
        <f aca="false">IF(N189="nulová",J189,0)</f>
        <v>0</v>
      </c>
      <c r="BJ189" s="3" t="s">
        <v>87</v>
      </c>
      <c r="BK189" s="189" t="n">
        <f aca="false">ROUND(I189*H189,3)</f>
        <v>0</v>
      </c>
      <c r="BL189" s="3" t="s">
        <v>173</v>
      </c>
      <c r="BM189" s="187" t="s">
        <v>360</v>
      </c>
    </row>
    <row r="190" s="27" customFormat="true" ht="37.9" hidden="false" customHeight="true" outlineLevel="0" collapsed="false">
      <c r="A190" s="22"/>
      <c r="B190" s="175"/>
      <c r="C190" s="176" t="s">
        <v>361</v>
      </c>
      <c r="D190" s="176" t="s">
        <v>130</v>
      </c>
      <c r="E190" s="177" t="s">
        <v>362</v>
      </c>
      <c r="F190" s="178" t="s">
        <v>363</v>
      </c>
      <c r="G190" s="179" t="s">
        <v>240</v>
      </c>
      <c r="H190" s="180" t="n">
        <v>27</v>
      </c>
      <c r="I190" s="181"/>
      <c r="J190" s="180" t="n">
        <f aca="false">ROUND(I190*H190,3)</f>
        <v>0</v>
      </c>
      <c r="K190" s="182"/>
      <c r="L190" s="23"/>
      <c r="M190" s="183"/>
      <c r="N190" s="184" t="s">
        <v>40</v>
      </c>
      <c r="O190" s="60"/>
      <c r="P190" s="185" t="n">
        <f aca="false">O190*H190</f>
        <v>0</v>
      </c>
      <c r="Q190" s="185" t="n">
        <v>0</v>
      </c>
      <c r="R190" s="185" t="n">
        <f aca="false">Q190*H190</f>
        <v>0</v>
      </c>
      <c r="S190" s="185" t="n">
        <v>0.00347</v>
      </c>
      <c r="T190" s="186" t="n">
        <f aca="false">S190*H190</f>
        <v>0.09369</v>
      </c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R190" s="187" t="s">
        <v>173</v>
      </c>
      <c r="AT190" s="187" t="s">
        <v>130</v>
      </c>
      <c r="AU190" s="187" t="s">
        <v>87</v>
      </c>
      <c r="AY190" s="3" t="s">
        <v>127</v>
      </c>
      <c r="BE190" s="188" t="n">
        <f aca="false">IF(N190="základná",J190,0)</f>
        <v>0</v>
      </c>
      <c r="BF190" s="188" t="n">
        <f aca="false">IF(N190="znížená",J190,0)</f>
        <v>0</v>
      </c>
      <c r="BG190" s="188" t="n">
        <f aca="false">IF(N190="zákl. prenesená",J190,0)</f>
        <v>0</v>
      </c>
      <c r="BH190" s="188" t="n">
        <f aca="false">IF(N190="zníž. prenesená",J190,0)</f>
        <v>0</v>
      </c>
      <c r="BI190" s="188" t="n">
        <f aca="false">IF(N190="nulová",J190,0)</f>
        <v>0</v>
      </c>
      <c r="BJ190" s="3" t="s">
        <v>87</v>
      </c>
      <c r="BK190" s="189" t="n">
        <f aca="false">ROUND(I190*H190,3)</f>
        <v>0</v>
      </c>
      <c r="BL190" s="3" t="s">
        <v>173</v>
      </c>
      <c r="BM190" s="187" t="s">
        <v>364</v>
      </c>
    </row>
    <row r="191" s="27" customFormat="true" ht="24.2" hidden="false" customHeight="true" outlineLevel="0" collapsed="false">
      <c r="A191" s="22"/>
      <c r="B191" s="175"/>
      <c r="C191" s="176" t="s">
        <v>365</v>
      </c>
      <c r="D191" s="176" t="s">
        <v>130</v>
      </c>
      <c r="E191" s="177" t="s">
        <v>366</v>
      </c>
      <c r="F191" s="178" t="s">
        <v>367</v>
      </c>
      <c r="G191" s="179" t="s">
        <v>215</v>
      </c>
      <c r="H191" s="180" t="n">
        <v>4</v>
      </c>
      <c r="I191" s="181"/>
      <c r="J191" s="180" t="n">
        <f aca="false">ROUND(I191*H191,3)</f>
        <v>0</v>
      </c>
      <c r="K191" s="182"/>
      <c r="L191" s="23"/>
      <c r="M191" s="183"/>
      <c r="N191" s="184" t="s">
        <v>40</v>
      </c>
      <c r="O191" s="60"/>
      <c r="P191" s="185" t="n">
        <f aca="false">O191*H191</f>
        <v>0</v>
      </c>
      <c r="Q191" s="185" t="n">
        <v>0.00465</v>
      </c>
      <c r="R191" s="185" t="n">
        <f aca="false">Q191*H191</f>
        <v>0.0186</v>
      </c>
      <c r="S191" s="185" t="n">
        <v>0</v>
      </c>
      <c r="T191" s="186" t="n">
        <f aca="false">S191*H191</f>
        <v>0</v>
      </c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R191" s="187" t="s">
        <v>173</v>
      </c>
      <c r="AT191" s="187" t="s">
        <v>130</v>
      </c>
      <c r="AU191" s="187" t="s">
        <v>87</v>
      </c>
      <c r="AY191" s="3" t="s">
        <v>127</v>
      </c>
      <c r="BE191" s="188" t="n">
        <f aca="false">IF(N191="základná",J191,0)</f>
        <v>0</v>
      </c>
      <c r="BF191" s="188" t="n">
        <f aca="false">IF(N191="znížená",J191,0)</f>
        <v>0</v>
      </c>
      <c r="BG191" s="188" t="n">
        <f aca="false">IF(N191="zákl. prenesená",J191,0)</f>
        <v>0</v>
      </c>
      <c r="BH191" s="188" t="n">
        <f aca="false">IF(N191="zníž. prenesená",J191,0)</f>
        <v>0</v>
      </c>
      <c r="BI191" s="188" t="n">
        <f aca="false">IF(N191="nulová",J191,0)</f>
        <v>0</v>
      </c>
      <c r="BJ191" s="3" t="s">
        <v>87</v>
      </c>
      <c r="BK191" s="189" t="n">
        <f aca="false">ROUND(I191*H191,3)</f>
        <v>0</v>
      </c>
      <c r="BL191" s="3" t="s">
        <v>173</v>
      </c>
      <c r="BM191" s="187" t="s">
        <v>368</v>
      </c>
    </row>
    <row r="192" s="27" customFormat="true" ht="24.2" hidden="false" customHeight="true" outlineLevel="0" collapsed="false">
      <c r="A192" s="22"/>
      <c r="B192" s="175"/>
      <c r="C192" s="176" t="s">
        <v>369</v>
      </c>
      <c r="D192" s="176" t="s">
        <v>130</v>
      </c>
      <c r="E192" s="177" t="s">
        <v>370</v>
      </c>
      <c r="F192" s="178" t="s">
        <v>371</v>
      </c>
      <c r="G192" s="179" t="s">
        <v>215</v>
      </c>
      <c r="H192" s="180" t="n">
        <v>3</v>
      </c>
      <c r="I192" s="181"/>
      <c r="J192" s="180" t="n">
        <f aca="false">ROUND(I192*H192,3)</f>
        <v>0</v>
      </c>
      <c r="K192" s="182"/>
      <c r="L192" s="23"/>
      <c r="M192" s="183"/>
      <c r="N192" s="184" t="s">
        <v>40</v>
      </c>
      <c r="O192" s="60"/>
      <c r="P192" s="185" t="n">
        <f aca="false">O192*H192</f>
        <v>0</v>
      </c>
      <c r="Q192" s="185" t="n">
        <v>0</v>
      </c>
      <c r="R192" s="185" t="n">
        <f aca="false">Q192*H192</f>
        <v>0</v>
      </c>
      <c r="S192" s="185" t="n">
        <v>0.0032</v>
      </c>
      <c r="T192" s="186" t="n">
        <f aca="false">S192*H192</f>
        <v>0.0096</v>
      </c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R192" s="187" t="s">
        <v>173</v>
      </c>
      <c r="AT192" s="187" t="s">
        <v>130</v>
      </c>
      <c r="AU192" s="187" t="s">
        <v>87</v>
      </c>
      <c r="AY192" s="3" t="s">
        <v>127</v>
      </c>
      <c r="BE192" s="188" t="n">
        <f aca="false">IF(N192="základná",J192,0)</f>
        <v>0</v>
      </c>
      <c r="BF192" s="188" t="n">
        <f aca="false">IF(N192="znížená",J192,0)</f>
        <v>0</v>
      </c>
      <c r="BG192" s="188" t="n">
        <f aca="false">IF(N192="zákl. prenesená",J192,0)</f>
        <v>0</v>
      </c>
      <c r="BH192" s="188" t="n">
        <f aca="false">IF(N192="zníž. prenesená",J192,0)</f>
        <v>0</v>
      </c>
      <c r="BI192" s="188" t="n">
        <f aca="false">IF(N192="nulová",J192,0)</f>
        <v>0</v>
      </c>
      <c r="BJ192" s="3" t="s">
        <v>87</v>
      </c>
      <c r="BK192" s="189" t="n">
        <f aca="false">ROUND(I192*H192,3)</f>
        <v>0</v>
      </c>
      <c r="BL192" s="3" t="s">
        <v>173</v>
      </c>
      <c r="BM192" s="187" t="s">
        <v>372</v>
      </c>
    </row>
    <row r="193" s="27" customFormat="true" ht="24.2" hidden="false" customHeight="true" outlineLevel="0" collapsed="false">
      <c r="A193" s="22"/>
      <c r="B193" s="175"/>
      <c r="C193" s="176" t="s">
        <v>373</v>
      </c>
      <c r="D193" s="176" t="s">
        <v>130</v>
      </c>
      <c r="E193" s="177" t="s">
        <v>374</v>
      </c>
      <c r="F193" s="178" t="s">
        <v>375</v>
      </c>
      <c r="G193" s="179" t="s">
        <v>215</v>
      </c>
      <c r="H193" s="180" t="n">
        <v>4</v>
      </c>
      <c r="I193" s="181"/>
      <c r="J193" s="180" t="n">
        <f aca="false">ROUND(I193*H193,3)</f>
        <v>0</v>
      </c>
      <c r="K193" s="182"/>
      <c r="L193" s="23"/>
      <c r="M193" s="183"/>
      <c r="N193" s="184" t="s">
        <v>40</v>
      </c>
      <c r="O193" s="60"/>
      <c r="P193" s="185" t="n">
        <f aca="false">O193*H193</f>
        <v>0</v>
      </c>
      <c r="Q193" s="185" t="n">
        <v>0</v>
      </c>
      <c r="R193" s="185" t="n">
        <f aca="false">Q193*H193</f>
        <v>0</v>
      </c>
      <c r="S193" s="185" t="n">
        <v>0.00516</v>
      </c>
      <c r="T193" s="186" t="n">
        <f aca="false">S193*H193</f>
        <v>0.02064</v>
      </c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R193" s="187" t="s">
        <v>173</v>
      </c>
      <c r="AT193" s="187" t="s">
        <v>130</v>
      </c>
      <c r="AU193" s="187" t="s">
        <v>87</v>
      </c>
      <c r="AY193" s="3" t="s">
        <v>127</v>
      </c>
      <c r="BE193" s="188" t="n">
        <f aca="false">IF(N193="základná",J193,0)</f>
        <v>0</v>
      </c>
      <c r="BF193" s="188" t="n">
        <f aca="false">IF(N193="znížená",J193,0)</f>
        <v>0</v>
      </c>
      <c r="BG193" s="188" t="n">
        <f aca="false">IF(N193="zákl. prenesená",J193,0)</f>
        <v>0</v>
      </c>
      <c r="BH193" s="188" t="n">
        <f aca="false">IF(N193="zníž. prenesená",J193,0)</f>
        <v>0</v>
      </c>
      <c r="BI193" s="188" t="n">
        <f aca="false">IF(N193="nulová",J193,0)</f>
        <v>0</v>
      </c>
      <c r="BJ193" s="3" t="s">
        <v>87</v>
      </c>
      <c r="BK193" s="189" t="n">
        <f aca="false">ROUND(I193*H193,3)</f>
        <v>0</v>
      </c>
      <c r="BL193" s="3" t="s">
        <v>173</v>
      </c>
      <c r="BM193" s="187" t="s">
        <v>376</v>
      </c>
    </row>
    <row r="194" s="27" customFormat="true" ht="24.2" hidden="false" customHeight="true" outlineLevel="0" collapsed="false">
      <c r="A194" s="22"/>
      <c r="B194" s="175"/>
      <c r="C194" s="176" t="s">
        <v>377</v>
      </c>
      <c r="D194" s="176" t="s">
        <v>130</v>
      </c>
      <c r="E194" s="177" t="s">
        <v>378</v>
      </c>
      <c r="F194" s="178" t="s">
        <v>379</v>
      </c>
      <c r="G194" s="179" t="s">
        <v>240</v>
      </c>
      <c r="H194" s="180" t="n">
        <v>180</v>
      </c>
      <c r="I194" s="181"/>
      <c r="J194" s="180" t="n">
        <f aca="false">ROUND(I194*H194,3)</f>
        <v>0</v>
      </c>
      <c r="K194" s="182"/>
      <c r="L194" s="23"/>
      <c r="M194" s="183"/>
      <c r="N194" s="184" t="s">
        <v>40</v>
      </c>
      <c r="O194" s="60"/>
      <c r="P194" s="185" t="n">
        <f aca="false">O194*H194</f>
        <v>0</v>
      </c>
      <c r="Q194" s="185" t="n">
        <v>0.00287</v>
      </c>
      <c r="R194" s="185" t="n">
        <f aca="false">Q194*H194</f>
        <v>0.5166</v>
      </c>
      <c r="S194" s="185" t="n">
        <v>0</v>
      </c>
      <c r="T194" s="186" t="n">
        <f aca="false">S194*H194</f>
        <v>0</v>
      </c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R194" s="187" t="s">
        <v>173</v>
      </c>
      <c r="AT194" s="187" t="s">
        <v>130</v>
      </c>
      <c r="AU194" s="187" t="s">
        <v>87</v>
      </c>
      <c r="AY194" s="3" t="s">
        <v>127</v>
      </c>
      <c r="BE194" s="188" t="n">
        <f aca="false">IF(N194="základná",J194,0)</f>
        <v>0</v>
      </c>
      <c r="BF194" s="188" t="n">
        <f aca="false">IF(N194="znížená",J194,0)</f>
        <v>0</v>
      </c>
      <c r="BG194" s="188" t="n">
        <f aca="false">IF(N194="zákl. prenesená",J194,0)</f>
        <v>0</v>
      </c>
      <c r="BH194" s="188" t="n">
        <f aca="false">IF(N194="zníž. prenesená",J194,0)</f>
        <v>0</v>
      </c>
      <c r="BI194" s="188" t="n">
        <f aca="false">IF(N194="nulová",J194,0)</f>
        <v>0</v>
      </c>
      <c r="BJ194" s="3" t="s">
        <v>87</v>
      </c>
      <c r="BK194" s="189" t="n">
        <f aca="false">ROUND(I194*H194,3)</f>
        <v>0</v>
      </c>
      <c r="BL194" s="3" t="s">
        <v>173</v>
      </c>
      <c r="BM194" s="187" t="s">
        <v>380</v>
      </c>
    </row>
    <row r="195" s="27" customFormat="true" ht="24.2" hidden="false" customHeight="true" outlineLevel="0" collapsed="false">
      <c r="A195" s="22"/>
      <c r="B195" s="175"/>
      <c r="C195" s="176" t="s">
        <v>381</v>
      </c>
      <c r="D195" s="176" t="s">
        <v>130</v>
      </c>
      <c r="E195" s="177" t="s">
        <v>382</v>
      </c>
      <c r="F195" s="178" t="s">
        <v>383</v>
      </c>
      <c r="G195" s="179" t="s">
        <v>240</v>
      </c>
      <c r="H195" s="180" t="n">
        <v>180</v>
      </c>
      <c r="I195" s="181"/>
      <c r="J195" s="180" t="n">
        <f aca="false">ROUND(I195*H195,3)</f>
        <v>0</v>
      </c>
      <c r="K195" s="182"/>
      <c r="L195" s="23"/>
      <c r="M195" s="183"/>
      <c r="N195" s="184" t="s">
        <v>40</v>
      </c>
      <c r="O195" s="60"/>
      <c r="P195" s="185" t="n">
        <f aca="false">O195*H195</f>
        <v>0</v>
      </c>
      <c r="Q195" s="185" t="n">
        <v>0</v>
      </c>
      <c r="R195" s="185" t="n">
        <f aca="false">Q195*H195</f>
        <v>0</v>
      </c>
      <c r="S195" s="185" t="n">
        <v>0.0023</v>
      </c>
      <c r="T195" s="186" t="n">
        <f aca="false">S195*H195</f>
        <v>0.414</v>
      </c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R195" s="187" t="s">
        <v>173</v>
      </c>
      <c r="AT195" s="187" t="s">
        <v>130</v>
      </c>
      <c r="AU195" s="187" t="s">
        <v>87</v>
      </c>
      <c r="AY195" s="3" t="s">
        <v>127</v>
      </c>
      <c r="BE195" s="188" t="n">
        <f aca="false">IF(N195="základná",J195,0)</f>
        <v>0</v>
      </c>
      <c r="BF195" s="188" t="n">
        <f aca="false">IF(N195="znížená",J195,0)</f>
        <v>0</v>
      </c>
      <c r="BG195" s="188" t="n">
        <f aca="false">IF(N195="zákl. prenesená",J195,0)</f>
        <v>0</v>
      </c>
      <c r="BH195" s="188" t="n">
        <f aca="false">IF(N195="zníž. prenesená",J195,0)</f>
        <v>0</v>
      </c>
      <c r="BI195" s="188" t="n">
        <f aca="false">IF(N195="nulová",J195,0)</f>
        <v>0</v>
      </c>
      <c r="BJ195" s="3" t="s">
        <v>87</v>
      </c>
      <c r="BK195" s="189" t="n">
        <f aca="false">ROUND(I195*H195,3)</f>
        <v>0</v>
      </c>
      <c r="BL195" s="3" t="s">
        <v>173</v>
      </c>
      <c r="BM195" s="187" t="s">
        <v>384</v>
      </c>
    </row>
    <row r="196" s="27" customFormat="true" ht="24.2" hidden="false" customHeight="true" outlineLevel="0" collapsed="false">
      <c r="A196" s="22"/>
      <c r="B196" s="175"/>
      <c r="C196" s="176" t="s">
        <v>385</v>
      </c>
      <c r="D196" s="176" t="s">
        <v>130</v>
      </c>
      <c r="E196" s="177" t="s">
        <v>386</v>
      </c>
      <c r="F196" s="178" t="s">
        <v>387</v>
      </c>
      <c r="G196" s="179" t="s">
        <v>240</v>
      </c>
      <c r="H196" s="180" t="n">
        <v>16</v>
      </c>
      <c r="I196" s="181"/>
      <c r="J196" s="180" t="n">
        <f aca="false">ROUND(I196*H196,3)</f>
        <v>0</v>
      </c>
      <c r="K196" s="182"/>
      <c r="L196" s="23"/>
      <c r="M196" s="183"/>
      <c r="N196" s="184" t="s">
        <v>40</v>
      </c>
      <c r="O196" s="60"/>
      <c r="P196" s="185" t="n">
        <f aca="false">O196*H196</f>
        <v>0</v>
      </c>
      <c r="Q196" s="185" t="n">
        <v>0.00431</v>
      </c>
      <c r="R196" s="185" t="n">
        <f aca="false">Q196*H196</f>
        <v>0.06896</v>
      </c>
      <c r="S196" s="185" t="n">
        <v>0</v>
      </c>
      <c r="T196" s="186" t="n">
        <f aca="false">S196*H196</f>
        <v>0</v>
      </c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R196" s="187" t="s">
        <v>173</v>
      </c>
      <c r="AT196" s="187" t="s">
        <v>130</v>
      </c>
      <c r="AU196" s="187" t="s">
        <v>87</v>
      </c>
      <c r="AY196" s="3" t="s">
        <v>127</v>
      </c>
      <c r="BE196" s="188" t="n">
        <f aca="false">IF(N196="základná",J196,0)</f>
        <v>0</v>
      </c>
      <c r="BF196" s="188" t="n">
        <f aca="false">IF(N196="znížená",J196,0)</f>
        <v>0</v>
      </c>
      <c r="BG196" s="188" t="n">
        <f aca="false">IF(N196="zákl. prenesená",J196,0)</f>
        <v>0</v>
      </c>
      <c r="BH196" s="188" t="n">
        <f aca="false">IF(N196="zníž. prenesená",J196,0)</f>
        <v>0</v>
      </c>
      <c r="BI196" s="188" t="n">
        <f aca="false">IF(N196="nulová",J196,0)</f>
        <v>0</v>
      </c>
      <c r="BJ196" s="3" t="s">
        <v>87</v>
      </c>
      <c r="BK196" s="189" t="n">
        <f aca="false">ROUND(I196*H196,3)</f>
        <v>0</v>
      </c>
      <c r="BL196" s="3" t="s">
        <v>173</v>
      </c>
      <c r="BM196" s="187" t="s">
        <v>388</v>
      </c>
    </row>
    <row r="197" s="27" customFormat="true" ht="24.2" hidden="false" customHeight="true" outlineLevel="0" collapsed="false">
      <c r="A197" s="22"/>
      <c r="B197" s="175"/>
      <c r="C197" s="176" t="s">
        <v>389</v>
      </c>
      <c r="D197" s="176" t="s">
        <v>130</v>
      </c>
      <c r="E197" s="177" t="s">
        <v>390</v>
      </c>
      <c r="F197" s="178" t="s">
        <v>391</v>
      </c>
      <c r="G197" s="179" t="s">
        <v>240</v>
      </c>
      <c r="H197" s="180" t="n">
        <v>14</v>
      </c>
      <c r="I197" s="181"/>
      <c r="J197" s="180" t="n">
        <f aca="false">ROUND(I197*H197,3)</f>
        <v>0</v>
      </c>
      <c r="K197" s="182"/>
      <c r="L197" s="23"/>
      <c r="M197" s="183"/>
      <c r="N197" s="184" t="s">
        <v>40</v>
      </c>
      <c r="O197" s="60"/>
      <c r="P197" s="185" t="n">
        <f aca="false">O197*H197</f>
        <v>0</v>
      </c>
      <c r="Q197" s="185" t="n">
        <v>0</v>
      </c>
      <c r="R197" s="185" t="n">
        <f aca="false">Q197*H197</f>
        <v>0</v>
      </c>
      <c r="S197" s="185" t="n">
        <v>0.00338</v>
      </c>
      <c r="T197" s="186" t="n">
        <f aca="false">S197*H197</f>
        <v>0.04732</v>
      </c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R197" s="187" t="s">
        <v>173</v>
      </c>
      <c r="AT197" s="187" t="s">
        <v>130</v>
      </c>
      <c r="AU197" s="187" t="s">
        <v>87</v>
      </c>
      <c r="AY197" s="3" t="s">
        <v>127</v>
      </c>
      <c r="BE197" s="188" t="n">
        <f aca="false">IF(N197="základná",J197,0)</f>
        <v>0</v>
      </c>
      <c r="BF197" s="188" t="n">
        <f aca="false">IF(N197="znížená",J197,0)</f>
        <v>0</v>
      </c>
      <c r="BG197" s="188" t="n">
        <f aca="false">IF(N197="zákl. prenesená",J197,0)</f>
        <v>0</v>
      </c>
      <c r="BH197" s="188" t="n">
        <f aca="false">IF(N197="zníž. prenesená",J197,0)</f>
        <v>0</v>
      </c>
      <c r="BI197" s="188" t="n">
        <f aca="false">IF(N197="nulová",J197,0)</f>
        <v>0</v>
      </c>
      <c r="BJ197" s="3" t="s">
        <v>87</v>
      </c>
      <c r="BK197" s="189" t="n">
        <f aca="false">ROUND(I197*H197,3)</f>
        <v>0</v>
      </c>
      <c r="BL197" s="3" t="s">
        <v>173</v>
      </c>
      <c r="BM197" s="187" t="s">
        <v>392</v>
      </c>
    </row>
    <row r="198" s="27" customFormat="true" ht="24.2" hidden="false" customHeight="true" outlineLevel="0" collapsed="false">
      <c r="A198" s="22"/>
      <c r="B198" s="175"/>
      <c r="C198" s="176" t="s">
        <v>393</v>
      </c>
      <c r="D198" s="176" t="s">
        <v>130</v>
      </c>
      <c r="E198" s="177" t="s">
        <v>394</v>
      </c>
      <c r="F198" s="178" t="s">
        <v>395</v>
      </c>
      <c r="G198" s="179" t="s">
        <v>240</v>
      </c>
      <c r="H198" s="180" t="n">
        <v>14</v>
      </c>
      <c r="I198" s="181"/>
      <c r="J198" s="180" t="n">
        <f aca="false">ROUND(I198*H198,3)</f>
        <v>0</v>
      </c>
      <c r="K198" s="182"/>
      <c r="L198" s="23"/>
      <c r="M198" s="183"/>
      <c r="N198" s="184" t="s">
        <v>40</v>
      </c>
      <c r="O198" s="60"/>
      <c r="P198" s="185" t="n">
        <f aca="false">O198*H198</f>
        <v>0</v>
      </c>
      <c r="Q198" s="185" t="n">
        <v>0</v>
      </c>
      <c r="R198" s="185" t="n">
        <f aca="false">Q198*H198</f>
        <v>0</v>
      </c>
      <c r="S198" s="185" t="n">
        <v>0.00226</v>
      </c>
      <c r="T198" s="186" t="n">
        <f aca="false">S198*H198</f>
        <v>0.03164</v>
      </c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R198" s="187" t="s">
        <v>173</v>
      </c>
      <c r="AT198" s="187" t="s">
        <v>130</v>
      </c>
      <c r="AU198" s="187" t="s">
        <v>87</v>
      </c>
      <c r="AY198" s="3" t="s">
        <v>127</v>
      </c>
      <c r="BE198" s="188" t="n">
        <f aca="false">IF(N198="základná",J198,0)</f>
        <v>0</v>
      </c>
      <c r="BF198" s="188" t="n">
        <f aca="false">IF(N198="znížená",J198,0)</f>
        <v>0</v>
      </c>
      <c r="BG198" s="188" t="n">
        <f aca="false">IF(N198="zákl. prenesená",J198,0)</f>
        <v>0</v>
      </c>
      <c r="BH198" s="188" t="n">
        <f aca="false">IF(N198="zníž. prenesená",J198,0)</f>
        <v>0</v>
      </c>
      <c r="BI198" s="188" t="n">
        <f aca="false">IF(N198="nulová",J198,0)</f>
        <v>0</v>
      </c>
      <c r="BJ198" s="3" t="s">
        <v>87</v>
      </c>
      <c r="BK198" s="189" t="n">
        <f aca="false">ROUND(I198*H198,3)</f>
        <v>0</v>
      </c>
      <c r="BL198" s="3" t="s">
        <v>173</v>
      </c>
      <c r="BM198" s="187" t="s">
        <v>396</v>
      </c>
    </row>
    <row r="199" s="27" customFormat="true" ht="24.2" hidden="false" customHeight="true" outlineLevel="0" collapsed="false">
      <c r="A199" s="22"/>
      <c r="B199" s="175"/>
      <c r="C199" s="176" t="s">
        <v>397</v>
      </c>
      <c r="D199" s="176" t="s">
        <v>130</v>
      </c>
      <c r="E199" s="177" t="s">
        <v>398</v>
      </c>
      <c r="F199" s="178" t="s">
        <v>399</v>
      </c>
      <c r="G199" s="179" t="s">
        <v>240</v>
      </c>
      <c r="H199" s="180" t="n">
        <v>14</v>
      </c>
      <c r="I199" s="181"/>
      <c r="J199" s="180" t="n">
        <f aca="false">ROUND(I199*H199,3)</f>
        <v>0</v>
      </c>
      <c r="K199" s="182"/>
      <c r="L199" s="23"/>
      <c r="M199" s="183"/>
      <c r="N199" s="184" t="s">
        <v>40</v>
      </c>
      <c r="O199" s="60"/>
      <c r="P199" s="185" t="n">
        <f aca="false">O199*H199</f>
        <v>0</v>
      </c>
      <c r="Q199" s="185" t="n">
        <v>0.00205</v>
      </c>
      <c r="R199" s="185" t="n">
        <f aca="false">Q199*H199</f>
        <v>0.0287</v>
      </c>
      <c r="S199" s="185" t="n">
        <v>0</v>
      </c>
      <c r="T199" s="186" t="n">
        <f aca="false">S199*H199</f>
        <v>0</v>
      </c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R199" s="187" t="s">
        <v>173</v>
      </c>
      <c r="AT199" s="187" t="s">
        <v>130</v>
      </c>
      <c r="AU199" s="187" t="s">
        <v>87</v>
      </c>
      <c r="AY199" s="3" t="s">
        <v>127</v>
      </c>
      <c r="BE199" s="188" t="n">
        <f aca="false">IF(N199="základná",J199,0)</f>
        <v>0</v>
      </c>
      <c r="BF199" s="188" t="n">
        <f aca="false">IF(N199="znížená",J199,0)</f>
        <v>0</v>
      </c>
      <c r="BG199" s="188" t="n">
        <f aca="false">IF(N199="zákl. prenesená",J199,0)</f>
        <v>0</v>
      </c>
      <c r="BH199" s="188" t="n">
        <f aca="false">IF(N199="zníž. prenesená",J199,0)</f>
        <v>0</v>
      </c>
      <c r="BI199" s="188" t="n">
        <f aca="false">IF(N199="nulová",J199,0)</f>
        <v>0</v>
      </c>
      <c r="BJ199" s="3" t="s">
        <v>87</v>
      </c>
      <c r="BK199" s="189" t="n">
        <f aca="false">ROUND(I199*H199,3)</f>
        <v>0</v>
      </c>
      <c r="BL199" s="3" t="s">
        <v>173</v>
      </c>
      <c r="BM199" s="187" t="s">
        <v>400</v>
      </c>
    </row>
    <row r="200" s="27" customFormat="true" ht="24.2" hidden="false" customHeight="true" outlineLevel="0" collapsed="false">
      <c r="A200" s="22"/>
      <c r="B200" s="175"/>
      <c r="C200" s="176" t="s">
        <v>401</v>
      </c>
      <c r="D200" s="176" t="s">
        <v>130</v>
      </c>
      <c r="E200" s="177" t="s">
        <v>402</v>
      </c>
      <c r="F200" s="178" t="s">
        <v>403</v>
      </c>
      <c r="G200" s="179" t="s">
        <v>215</v>
      </c>
      <c r="H200" s="180" t="n">
        <v>3</v>
      </c>
      <c r="I200" s="181"/>
      <c r="J200" s="180" t="n">
        <f aca="false">ROUND(I200*H200,3)</f>
        <v>0</v>
      </c>
      <c r="K200" s="182"/>
      <c r="L200" s="23"/>
      <c r="M200" s="183"/>
      <c r="N200" s="184" t="s">
        <v>40</v>
      </c>
      <c r="O200" s="60"/>
      <c r="P200" s="185" t="n">
        <f aca="false">O200*H200</f>
        <v>0</v>
      </c>
      <c r="Q200" s="185" t="n">
        <v>0.00039</v>
      </c>
      <c r="R200" s="185" t="n">
        <f aca="false">Q200*H200</f>
        <v>0.00117</v>
      </c>
      <c r="S200" s="185" t="n">
        <v>0</v>
      </c>
      <c r="T200" s="186" t="n">
        <f aca="false">S200*H200</f>
        <v>0</v>
      </c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R200" s="187" t="s">
        <v>173</v>
      </c>
      <c r="AT200" s="187" t="s">
        <v>130</v>
      </c>
      <c r="AU200" s="187" t="s">
        <v>87</v>
      </c>
      <c r="AY200" s="3" t="s">
        <v>127</v>
      </c>
      <c r="BE200" s="188" t="n">
        <f aca="false">IF(N200="základná",J200,0)</f>
        <v>0</v>
      </c>
      <c r="BF200" s="188" t="n">
        <f aca="false">IF(N200="znížená",J200,0)</f>
        <v>0</v>
      </c>
      <c r="BG200" s="188" t="n">
        <f aca="false">IF(N200="zákl. prenesená",J200,0)</f>
        <v>0</v>
      </c>
      <c r="BH200" s="188" t="n">
        <f aca="false">IF(N200="zníž. prenesená",J200,0)</f>
        <v>0</v>
      </c>
      <c r="BI200" s="188" t="n">
        <f aca="false">IF(N200="nulová",J200,0)</f>
        <v>0</v>
      </c>
      <c r="BJ200" s="3" t="s">
        <v>87</v>
      </c>
      <c r="BK200" s="189" t="n">
        <f aca="false">ROUND(I200*H200,3)</f>
        <v>0</v>
      </c>
      <c r="BL200" s="3" t="s">
        <v>173</v>
      </c>
      <c r="BM200" s="187" t="s">
        <v>404</v>
      </c>
    </row>
    <row r="201" s="27" customFormat="true" ht="14.45" hidden="false" customHeight="true" outlineLevel="0" collapsed="false">
      <c r="A201" s="22"/>
      <c r="B201" s="175"/>
      <c r="C201" s="176" t="s">
        <v>405</v>
      </c>
      <c r="D201" s="176" t="s">
        <v>130</v>
      </c>
      <c r="E201" s="177" t="s">
        <v>406</v>
      </c>
      <c r="F201" s="178" t="s">
        <v>407</v>
      </c>
      <c r="G201" s="179" t="s">
        <v>215</v>
      </c>
      <c r="H201" s="180" t="n">
        <v>3</v>
      </c>
      <c r="I201" s="181"/>
      <c r="J201" s="180" t="n">
        <f aca="false">ROUND(I201*H201,3)</f>
        <v>0</v>
      </c>
      <c r="K201" s="182"/>
      <c r="L201" s="23"/>
      <c r="M201" s="183"/>
      <c r="N201" s="184" t="s">
        <v>40</v>
      </c>
      <c r="O201" s="60"/>
      <c r="P201" s="185" t="n">
        <f aca="false">O201*H201</f>
        <v>0</v>
      </c>
      <c r="Q201" s="185" t="n">
        <v>0.00032</v>
      </c>
      <c r="R201" s="185" t="n">
        <f aca="false">Q201*H201</f>
        <v>0.00096</v>
      </c>
      <c r="S201" s="185" t="n">
        <v>0</v>
      </c>
      <c r="T201" s="186" t="n">
        <f aca="false">S201*H201</f>
        <v>0</v>
      </c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R201" s="187" t="s">
        <v>173</v>
      </c>
      <c r="AT201" s="187" t="s">
        <v>130</v>
      </c>
      <c r="AU201" s="187" t="s">
        <v>87</v>
      </c>
      <c r="AY201" s="3" t="s">
        <v>127</v>
      </c>
      <c r="BE201" s="188" t="n">
        <f aca="false">IF(N201="základná",J201,0)</f>
        <v>0</v>
      </c>
      <c r="BF201" s="188" t="n">
        <f aca="false">IF(N201="znížená",J201,0)</f>
        <v>0</v>
      </c>
      <c r="BG201" s="188" t="n">
        <f aca="false">IF(N201="zákl. prenesená",J201,0)</f>
        <v>0</v>
      </c>
      <c r="BH201" s="188" t="n">
        <f aca="false">IF(N201="zníž. prenesená",J201,0)</f>
        <v>0</v>
      </c>
      <c r="BI201" s="188" t="n">
        <f aca="false">IF(N201="nulová",J201,0)</f>
        <v>0</v>
      </c>
      <c r="BJ201" s="3" t="s">
        <v>87</v>
      </c>
      <c r="BK201" s="189" t="n">
        <f aca="false">ROUND(I201*H201,3)</f>
        <v>0</v>
      </c>
      <c r="BL201" s="3" t="s">
        <v>173</v>
      </c>
      <c r="BM201" s="187" t="s">
        <v>408</v>
      </c>
    </row>
    <row r="202" s="27" customFormat="true" ht="24.2" hidden="false" customHeight="true" outlineLevel="0" collapsed="false">
      <c r="A202" s="22"/>
      <c r="B202" s="175"/>
      <c r="C202" s="176" t="s">
        <v>409</v>
      </c>
      <c r="D202" s="176" t="s">
        <v>130</v>
      </c>
      <c r="E202" s="177" t="s">
        <v>410</v>
      </c>
      <c r="F202" s="178" t="s">
        <v>411</v>
      </c>
      <c r="G202" s="179" t="s">
        <v>240</v>
      </c>
      <c r="H202" s="180" t="n">
        <v>27</v>
      </c>
      <c r="I202" s="181"/>
      <c r="J202" s="180" t="n">
        <f aca="false">ROUND(I202*H202,3)</f>
        <v>0</v>
      </c>
      <c r="K202" s="182"/>
      <c r="L202" s="23"/>
      <c r="M202" s="183"/>
      <c r="N202" s="184" t="s">
        <v>40</v>
      </c>
      <c r="O202" s="60"/>
      <c r="P202" s="185" t="n">
        <f aca="false">O202*H202</f>
        <v>0</v>
      </c>
      <c r="Q202" s="185" t="n">
        <v>0.00177</v>
      </c>
      <c r="R202" s="185" t="n">
        <f aca="false">Q202*H202</f>
        <v>0.04779</v>
      </c>
      <c r="S202" s="185" t="n">
        <v>0</v>
      </c>
      <c r="T202" s="186" t="n">
        <f aca="false">S202*H202</f>
        <v>0</v>
      </c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R202" s="187" t="s">
        <v>173</v>
      </c>
      <c r="AT202" s="187" t="s">
        <v>130</v>
      </c>
      <c r="AU202" s="187" t="s">
        <v>87</v>
      </c>
      <c r="AY202" s="3" t="s">
        <v>127</v>
      </c>
      <c r="BE202" s="188" t="n">
        <f aca="false">IF(N202="základná",J202,0)</f>
        <v>0</v>
      </c>
      <c r="BF202" s="188" t="n">
        <f aca="false">IF(N202="znížená",J202,0)</f>
        <v>0</v>
      </c>
      <c r="BG202" s="188" t="n">
        <f aca="false">IF(N202="zákl. prenesená",J202,0)</f>
        <v>0</v>
      </c>
      <c r="BH202" s="188" t="n">
        <f aca="false">IF(N202="zníž. prenesená",J202,0)</f>
        <v>0</v>
      </c>
      <c r="BI202" s="188" t="n">
        <f aca="false">IF(N202="nulová",J202,0)</f>
        <v>0</v>
      </c>
      <c r="BJ202" s="3" t="s">
        <v>87</v>
      </c>
      <c r="BK202" s="189" t="n">
        <f aca="false">ROUND(I202*H202,3)</f>
        <v>0</v>
      </c>
      <c r="BL202" s="3" t="s">
        <v>173</v>
      </c>
      <c r="BM202" s="187" t="s">
        <v>412</v>
      </c>
    </row>
    <row r="203" s="27" customFormat="true" ht="24.2" hidden="false" customHeight="true" outlineLevel="0" collapsed="false">
      <c r="A203" s="22"/>
      <c r="B203" s="175"/>
      <c r="C203" s="176" t="s">
        <v>413</v>
      </c>
      <c r="D203" s="176" t="s">
        <v>130</v>
      </c>
      <c r="E203" s="177" t="s">
        <v>414</v>
      </c>
      <c r="F203" s="178" t="s">
        <v>415</v>
      </c>
      <c r="G203" s="179" t="s">
        <v>240</v>
      </c>
      <c r="H203" s="180" t="n">
        <v>27</v>
      </c>
      <c r="I203" s="181"/>
      <c r="J203" s="180" t="n">
        <f aca="false">ROUND(I203*H203,3)</f>
        <v>0</v>
      </c>
      <c r="K203" s="182"/>
      <c r="L203" s="23"/>
      <c r="M203" s="183"/>
      <c r="N203" s="184" t="s">
        <v>40</v>
      </c>
      <c r="O203" s="60"/>
      <c r="P203" s="185" t="n">
        <f aca="false">O203*H203</f>
        <v>0</v>
      </c>
      <c r="Q203" s="185" t="n">
        <v>0.00168</v>
      </c>
      <c r="R203" s="185" t="n">
        <f aca="false">Q203*H203</f>
        <v>0.04536</v>
      </c>
      <c r="S203" s="185" t="n">
        <v>0</v>
      </c>
      <c r="T203" s="186" t="n">
        <f aca="false">S203*H203</f>
        <v>0</v>
      </c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R203" s="187" t="s">
        <v>173</v>
      </c>
      <c r="AT203" s="187" t="s">
        <v>130</v>
      </c>
      <c r="AU203" s="187" t="s">
        <v>87</v>
      </c>
      <c r="AY203" s="3" t="s">
        <v>127</v>
      </c>
      <c r="BE203" s="188" t="n">
        <f aca="false">IF(N203="základná",J203,0)</f>
        <v>0</v>
      </c>
      <c r="BF203" s="188" t="n">
        <f aca="false">IF(N203="znížená",J203,0)</f>
        <v>0</v>
      </c>
      <c r="BG203" s="188" t="n">
        <f aca="false">IF(N203="zákl. prenesená",J203,0)</f>
        <v>0</v>
      </c>
      <c r="BH203" s="188" t="n">
        <f aca="false">IF(N203="zníž. prenesená",J203,0)</f>
        <v>0</v>
      </c>
      <c r="BI203" s="188" t="n">
        <f aca="false">IF(N203="nulová",J203,0)</f>
        <v>0</v>
      </c>
      <c r="BJ203" s="3" t="s">
        <v>87</v>
      </c>
      <c r="BK203" s="189" t="n">
        <f aca="false">ROUND(I203*H203,3)</f>
        <v>0</v>
      </c>
      <c r="BL203" s="3" t="s">
        <v>173</v>
      </c>
      <c r="BM203" s="187" t="s">
        <v>416</v>
      </c>
    </row>
    <row r="204" s="27" customFormat="true" ht="24.2" hidden="false" customHeight="true" outlineLevel="0" collapsed="false">
      <c r="A204" s="22"/>
      <c r="B204" s="175"/>
      <c r="C204" s="176" t="s">
        <v>417</v>
      </c>
      <c r="D204" s="176" t="s">
        <v>130</v>
      </c>
      <c r="E204" s="177" t="s">
        <v>418</v>
      </c>
      <c r="F204" s="178" t="s">
        <v>419</v>
      </c>
      <c r="G204" s="179" t="s">
        <v>215</v>
      </c>
      <c r="H204" s="180" t="n">
        <v>3</v>
      </c>
      <c r="I204" s="181"/>
      <c r="J204" s="180" t="n">
        <f aca="false">ROUND(I204*H204,3)</f>
        <v>0</v>
      </c>
      <c r="K204" s="182"/>
      <c r="L204" s="23"/>
      <c r="M204" s="183"/>
      <c r="N204" s="184" t="s">
        <v>40</v>
      </c>
      <c r="O204" s="60"/>
      <c r="P204" s="185" t="n">
        <f aca="false">O204*H204</f>
        <v>0</v>
      </c>
      <c r="Q204" s="185" t="n">
        <v>0.00036</v>
      </c>
      <c r="R204" s="185" t="n">
        <f aca="false">Q204*H204</f>
        <v>0.00108</v>
      </c>
      <c r="S204" s="185" t="n">
        <v>0</v>
      </c>
      <c r="T204" s="186" t="n">
        <f aca="false">S204*H204</f>
        <v>0</v>
      </c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R204" s="187" t="s">
        <v>173</v>
      </c>
      <c r="AT204" s="187" t="s">
        <v>130</v>
      </c>
      <c r="AU204" s="187" t="s">
        <v>87</v>
      </c>
      <c r="AY204" s="3" t="s">
        <v>127</v>
      </c>
      <c r="BE204" s="188" t="n">
        <f aca="false">IF(N204="základná",J204,0)</f>
        <v>0</v>
      </c>
      <c r="BF204" s="188" t="n">
        <f aca="false">IF(N204="znížená",J204,0)</f>
        <v>0</v>
      </c>
      <c r="BG204" s="188" t="n">
        <f aca="false">IF(N204="zákl. prenesená",J204,0)</f>
        <v>0</v>
      </c>
      <c r="BH204" s="188" t="n">
        <f aca="false">IF(N204="zníž. prenesená",J204,0)</f>
        <v>0</v>
      </c>
      <c r="BI204" s="188" t="n">
        <f aca="false">IF(N204="nulová",J204,0)</f>
        <v>0</v>
      </c>
      <c r="BJ204" s="3" t="s">
        <v>87</v>
      </c>
      <c r="BK204" s="189" t="n">
        <f aca="false">ROUND(I204*H204,3)</f>
        <v>0</v>
      </c>
      <c r="BL204" s="3" t="s">
        <v>173</v>
      </c>
      <c r="BM204" s="187" t="s">
        <v>420</v>
      </c>
    </row>
    <row r="205" s="27" customFormat="true" ht="14.45" hidden="false" customHeight="true" outlineLevel="0" collapsed="false">
      <c r="A205" s="22"/>
      <c r="B205" s="175"/>
      <c r="C205" s="176" t="s">
        <v>421</v>
      </c>
      <c r="D205" s="176" t="s">
        <v>130</v>
      </c>
      <c r="E205" s="177" t="s">
        <v>422</v>
      </c>
      <c r="F205" s="178" t="s">
        <v>423</v>
      </c>
      <c r="G205" s="179" t="s">
        <v>215</v>
      </c>
      <c r="H205" s="180" t="n">
        <v>27</v>
      </c>
      <c r="I205" s="181"/>
      <c r="J205" s="180" t="n">
        <f aca="false">ROUND(I205*H205,3)</f>
        <v>0</v>
      </c>
      <c r="K205" s="182"/>
      <c r="L205" s="23"/>
      <c r="M205" s="183"/>
      <c r="N205" s="184" t="s">
        <v>40</v>
      </c>
      <c r="O205" s="60"/>
      <c r="P205" s="185" t="n">
        <f aca="false">O205*H205</f>
        <v>0</v>
      </c>
      <c r="Q205" s="185" t="n">
        <v>3E-005</v>
      </c>
      <c r="R205" s="185" t="n">
        <f aca="false">Q205*H205</f>
        <v>0.00081</v>
      </c>
      <c r="S205" s="185" t="n">
        <v>0</v>
      </c>
      <c r="T205" s="186" t="n">
        <f aca="false">S205*H205</f>
        <v>0</v>
      </c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R205" s="187" t="s">
        <v>173</v>
      </c>
      <c r="AT205" s="187" t="s">
        <v>130</v>
      </c>
      <c r="AU205" s="187" t="s">
        <v>87</v>
      </c>
      <c r="AY205" s="3" t="s">
        <v>127</v>
      </c>
      <c r="BE205" s="188" t="n">
        <f aca="false">IF(N205="základná",J205,0)</f>
        <v>0</v>
      </c>
      <c r="BF205" s="188" t="n">
        <f aca="false">IF(N205="znížená",J205,0)</f>
        <v>0</v>
      </c>
      <c r="BG205" s="188" t="n">
        <f aca="false">IF(N205="zákl. prenesená",J205,0)</f>
        <v>0</v>
      </c>
      <c r="BH205" s="188" t="n">
        <f aca="false">IF(N205="zníž. prenesená",J205,0)</f>
        <v>0</v>
      </c>
      <c r="BI205" s="188" t="n">
        <f aca="false">IF(N205="nulová",J205,0)</f>
        <v>0</v>
      </c>
      <c r="BJ205" s="3" t="s">
        <v>87</v>
      </c>
      <c r="BK205" s="189" t="n">
        <f aca="false">ROUND(I205*H205,3)</f>
        <v>0</v>
      </c>
      <c r="BL205" s="3" t="s">
        <v>173</v>
      </c>
      <c r="BM205" s="187" t="s">
        <v>424</v>
      </c>
    </row>
    <row r="206" s="27" customFormat="true" ht="24.2" hidden="false" customHeight="true" outlineLevel="0" collapsed="false">
      <c r="A206" s="22"/>
      <c r="B206" s="175"/>
      <c r="C206" s="190" t="s">
        <v>425</v>
      </c>
      <c r="D206" s="190" t="s">
        <v>188</v>
      </c>
      <c r="E206" s="191" t="s">
        <v>426</v>
      </c>
      <c r="F206" s="192" t="s">
        <v>427</v>
      </c>
      <c r="G206" s="193" t="s">
        <v>215</v>
      </c>
      <c r="H206" s="194" t="n">
        <v>27</v>
      </c>
      <c r="I206" s="195"/>
      <c r="J206" s="194" t="n">
        <f aca="false">ROUND(I206*H206,3)</f>
        <v>0</v>
      </c>
      <c r="K206" s="196"/>
      <c r="L206" s="197"/>
      <c r="M206" s="198"/>
      <c r="N206" s="199" t="s">
        <v>40</v>
      </c>
      <c r="O206" s="60"/>
      <c r="P206" s="185" t="n">
        <f aca="false">O206*H206</f>
        <v>0</v>
      </c>
      <c r="Q206" s="185" t="n">
        <v>0.0004</v>
      </c>
      <c r="R206" s="185" t="n">
        <f aca="false">Q206*H206</f>
        <v>0.0108</v>
      </c>
      <c r="S206" s="185" t="n">
        <v>0</v>
      </c>
      <c r="T206" s="186" t="n">
        <f aca="false">S206*H206</f>
        <v>0</v>
      </c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R206" s="187" t="s">
        <v>192</v>
      </c>
      <c r="AT206" s="187" t="s">
        <v>188</v>
      </c>
      <c r="AU206" s="187" t="s">
        <v>87</v>
      </c>
      <c r="AY206" s="3" t="s">
        <v>127</v>
      </c>
      <c r="BE206" s="188" t="n">
        <f aca="false">IF(N206="základná",J206,0)</f>
        <v>0</v>
      </c>
      <c r="BF206" s="188" t="n">
        <f aca="false">IF(N206="znížená",J206,0)</f>
        <v>0</v>
      </c>
      <c r="BG206" s="188" t="n">
        <f aca="false">IF(N206="zákl. prenesená",J206,0)</f>
        <v>0</v>
      </c>
      <c r="BH206" s="188" t="n">
        <f aca="false">IF(N206="zníž. prenesená",J206,0)</f>
        <v>0</v>
      </c>
      <c r="BI206" s="188" t="n">
        <f aca="false">IF(N206="nulová",J206,0)</f>
        <v>0</v>
      </c>
      <c r="BJ206" s="3" t="s">
        <v>87</v>
      </c>
      <c r="BK206" s="189" t="n">
        <f aca="false">ROUND(I206*H206,3)</f>
        <v>0</v>
      </c>
      <c r="BL206" s="3" t="s">
        <v>173</v>
      </c>
      <c r="BM206" s="187" t="s">
        <v>428</v>
      </c>
    </row>
    <row r="207" s="27" customFormat="true" ht="14.45" hidden="false" customHeight="true" outlineLevel="0" collapsed="false">
      <c r="A207" s="22"/>
      <c r="B207" s="175"/>
      <c r="C207" s="176" t="s">
        <v>429</v>
      </c>
      <c r="D207" s="176" t="s">
        <v>130</v>
      </c>
      <c r="E207" s="177" t="s">
        <v>430</v>
      </c>
      <c r="F207" s="178" t="s">
        <v>431</v>
      </c>
      <c r="G207" s="179" t="s">
        <v>215</v>
      </c>
      <c r="H207" s="180" t="n">
        <v>6</v>
      </c>
      <c r="I207" s="181"/>
      <c r="J207" s="180" t="n">
        <f aca="false">ROUND(I207*H207,3)</f>
        <v>0</v>
      </c>
      <c r="K207" s="182"/>
      <c r="L207" s="23"/>
      <c r="M207" s="183"/>
      <c r="N207" s="184" t="s">
        <v>40</v>
      </c>
      <c r="O207" s="60"/>
      <c r="P207" s="185" t="n">
        <f aca="false">O207*H207</f>
        <v>0</v>
      </c>
      <c r="Q207" s="185" t="n">
        <v>3E-005</v>
      </c>
      <c r="R207" s="185" t="n">
        <f aca="false">Q207*H207</f>
        <v>0.00018</v>
      </c>
      <c r="S207" s="185" t="n">
        <v>0</v>
      </c>
      <c r="T207" s="186" t="n">
        <f aca="false">S207*H207</f>
        <v>0</v>
      </c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R207" s="187" t="s">
        <v>173</v>
      </c>
      <c r="AT207" s="187" t="s">
        <v>130</v>
      </c>
      <c r="AU207" s="187" t="s">
        <v>87</v>
      </c>
      <c r="AY207" s="3" t="s">
        <v>127</v>
      </c>
      <c r="BE207" s="188" t="n">
        <f aca="false">IF(N207="základná",J207,0)</f>
        <v>0</v>
      </c>
      <c r="BF207" s="188" t="n">
        <f aca="false">IF(N207="znížená",J207,0)</f>
        <v>0</v>
      </c>
      <c r="BG207" s="188" t="n">
        <f aca="false">IF(N207="zákl. prenesená",J207,0)</f>
        <v>0</v>
      </c>
      <c r="BH207" s="188" t="n">
        <f aca="false">IF(N207="zníž. prenesená",J207,0)</f>
        <v>0</v>
      </c>
      <c r="BI207" s="188" t="n">
        <f aca="false">IF(N207="nulová",J207,0)</f>
        <v>0</v>
      </c>
      <c r="BJ207" s="3" t="s">
        <v>87</v>
      </c>
      <c r="BK207" s="189" t="n">
        <f aca="false">ROUND(I207*H207,3)</f>
        <v>0</v>
      </c>
      <c r="BL207" s="3" t="s">
        <v>173</v>
      </c>
      <c r="BM207" s="187" t="s">
        <v>432</v>
      </c>
    </row>
    <row r="208" s="27" customFormat="true" ht="24.2" hidden="false" customHeight="true" outlineLevel="0" collapsed="false">
      <c r="A208" s="22"/>
      <c r="B208" s="175"/>
      <c r="C208" s="190" t="s">
        <v>433</v>
      </c>
      <c r="D208" s="190" t="s">
        <v>188</v>
      </c>
      <c r="E208" s="191" t="s">
        <v>434</v>
      </c>
      <c r="F208" s="192" t="s">
        <v>435</v>
      </c>
      <c r="G208" s="193" t="s">
        <v>215</v>
      </c>
      <c r="H208" s="194" t="n">
        <v>6</v>
      </c>
      <c r="I208" s="195"/>
      <c r="J208" s="194" t="n">
        <f aca="false">ROUND(I208*H208,3)</f>
        <v>0</v>
      </c>
      <c r="K208" s="196"/>
      <c r="L208" s="197"/>
      <c r="M208" s="198"/>
      <c r="N208" s="199" t="s">
        <v>40</v>
      </c>
      <c r="O208" s="60"/>
      <c r="P208" s="185" t="n">
        <f aca="false">O208*H208</f>
        <v>0</v>
      </c>
      <c r="Q208" s="185" t="n">
        <v>6E-005</v>
      </c>
      <c r="R208" s="185" t="n">
        <f aca="false">Q208*H208</f>
        <v>0.00036</v>
      </c>
      <c r="S208" s="185" t="n">
        <v>0</v>
      </c>
      <c r="T208" s="186" t="n">
        <f aca="false">S208*H208</f>
        <v>0</v>
      </c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R208" s="187" t="s">
        <v>192</v>
      </c>
      <c r="AT208" s="187" t="s">
        <v>188</v>
      </c>
      <c r="AU208" s="187" t="s">
        <v>87</v>
      </c>
      <c r="AY208" s="3" t="s">
        <v>127</v>
      </c>
      <c r="BE208" s="188" t="n">
        <f aca="false">IF(N208="základná",J208,0)</f>
        <v>0</v>
      </c>
      <c r="BF208" s="188" t="n">
        <f aca="false">IF(N208="znížená",J208,0)</f>
        <v>0</v>
      </c>
      <c r="BG208" s="188" t="n">
        <f aca="false">IF(N208="zákl. prenesená",J208,0)</f>
        <v>0</v>
      </c>
      <c r="BH208" s="188" t="n">
        <f aca="false">IF(N208="zníž. prenesená",J208,0)</f>
        <v>0</v>
      </c>
      <c r="BI208" s="188" t="n">
        <f aca="false">IF(N208="nulová",J208,0)</f>
        <v>0</v>
      </c>
      <c r="BJ208" s="3" t="s">
        <v>87</v>
      </c>
      <c r="BK208" s="189" t="n">
        <f aca="false">ROUND(I208*H208,3)</f>
        <v>0</v>
      </c>
      <c r="BL208" s="3" t="s">
        <v>173</v>
      </c>
      <c r="BM208" s="187" t="s">
        <v>436</v>
      </c>
    </row>
    <row r="209" s="27" customFormat="true" ht="14.45" hidden="false" customHeight="true" outlineLevel="0" collapsed="false">
      <c r="A209" s="22"/>
      <c r="B209" s="175"/>
      <c r="C209" s="176" t="s">
        <v>437</v>
      </c>
      <c r="D209" s="176" t="s">
        <v>130</v>
      </c>
      <c r="E209" s="177" t="s">
        <v>438</v>
      </c>
      <c r="F209" s="178" t="s">
        <v>439</v>
      </c>
      <c r="G209" s="179" t="s">
        <v>215</v>
      </c>
      <c r="H209" s="180" t="n">
        <v>6</v>
      </c>
      <c r="I209" s="181"/>
      <c r="J209" s="180" t="n">
        <f aca="false">ROUND(I209*H209,3)</f>
        <v>0</v>
      </c>
      <c r="K209" s="182"/>
      <c r="L209" s="23"/>
      <c r="M209" s="183"/>
      <c r="N209" s="184" t="s">
        <v>40</v>
      </c>
      <c r="O209" s="60"/>
      <c r="P209" s="185" t="n">
        <f aca="false">O209*H209</f>
        <v>0</v>
      </c>
      <c r="Q209" s="185" t="n">
        <v>1E-005</v>
      </c>
      <c r="R209" s="185" t="n">
        <f aca="false">Q209*H209</f>
        <v>6E-005</v>
      </c>
      <c r="S209" s="185" t="n">
        <v>0</v>
      </c>
      <c r="T209" s="186" t="n">
        <f aca="false">S209*H209</f>
        <v>0</v>
      </c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R209" s="187" t="s">
        <v>173</v>
      </c>
      <c r="AT209" s="187" t="s">
        <v>130</v>
      </c>
      <c r="AU209" s="187" t="s">
        <v>87</v>
      </c>
      <c r="AY209" s="3" t="s">
        <v>127</v>
      </c>
      <c r="BE209" s="188" t="n">
        <f aca="false">IF(N209="základná",J209,0)</f>
        <v>0</v>
      </c>
      <c r="BF209" s="188" t="n">
        <f aca="false">IF(N209="znížená",J209,0)</f>
        <v>0</v>
      </c>
      <c r="BG209" s="188" t="n">
        <f aca="false">IF(N209="zákl. prenesená",J209,0)</f>
        <v>0</v>
      </c>
      <c r="BH209" s="188" t="n">
        <f aca="false">IF(N209="zníž. prenesená",J209,0)</f>
        <v>0</v>
      </c>
      <c r="BI209" s="188" t="n">
        <f aca="false">IF(N209="nulová",J209,0)</f>
        <v>0</v>
      </c>
      <c r="BJ209" s="3" t="s">
        <v>87</v>
      </c>
      <c r="BK209" s="189" t="n">
        <f aca="false">ROUND(I209*H209,3)</f>
        <v>0</v>
      </c>
      <c r="BL209" s="3" t="s">
        <v>173</v>
      </c>
      <c r="BM209" s="187" t="s">
        <v>440</v>
      </c>
    </row>
    <row r="210" s="27" customFormat="true" ht="24.2" hidden="false" customHeight="true" outlineLevel="0" collapsed="false">
      <c r="A210" s="22"/>
      <c r="B210" s="175"/>
      <c r="C210" s="190" t="s">
        <v>441</v>
      </c>
      <c r="D210" s="190" t="s">
        <v>188</v>
      </c>
      <c r="E210" s="191" t="s">
        <v>442</v>
      </c>
      <c r="F210" s="192" t="s">
        <v>443</v>
      </c>
      <c r="G210" s="193" t="s">
        <v>215</v>
      </c>
      <c r="H210" s="194" t="n">
        <v>6</v>
      </c>
      <c r="I210" s="195"/>
      <c r="J210" s="194" t="n">
        <f aca="false">ROUND(I210*H210,3)</f>
        <v>0</v>
      </c>
      <c r="K210" s="196"/>
      <c r="L210" s="197"/>
      <c r="M210" s="198"/>
      <c r="N210" s="199" t="s">
        <v>40</v>
      </c>
      <c r="O210" s="60"/>
      <c r="P210" s="185" t="n">
        <f aca="false">O210*H210</f>
        <v>0</v>
      </c>
      <c r="Q210" s="185" t="n">
        <v>0.0003</v>
      </c>
      <c r="R210" s="185" t="n">
        <f aca="false">Q210*H210</f>
        <v>0.0018</v>
      </c>
      <c r="S210" s="185" t="n">
        <v>0</v>
      </c>
      <c r="T210" s="186" t="n">
        <f aca="false">S210*H210</f>
        <v>0</v>
      </c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R210" s="187" t="s">
        <v>192</v>
      </c>
      <c r="AT210" s="187" t="s">
        <v>188</v>
      </c>
      <c r="AU210" s="187" t="s">
        <v>87</v>
      </c>
      <c r="AY210" s="3" t="s">
        <v>127</v>
      </c>
      <c r="BE210" s="188" t="n">
        <f aca="false">IF(N210="základná",J210,0)</f>
        <v>0</v>
      </c>
      <c r="BF210" s="188" t="n">
        <f aca="false">IF(N210="znížená",J210,0)</f>
        <v>0</v>
      </c>
      <c r="BG210" s="188" t="n">
        <f aca="false">IF(N210="zákl. prenesená",J210,0)</f>
        <v>0</v>
      </c>
      <c r="BH210" s="188" t="n">
        <f aca="false">IF(N210="zníž. prenesená",J210,0)</f>
        <v>0</v>
      </c>
      <c r="BI210" s="188" t="n">
        <f aca="false">IF(N210="nulová",J210,0)</f>
        <v>0</v>
      </c>
      <c r="BJ210" s="3" t="s">
        <v>87</v>
      </c>
      <c r="BK210" s="189" t="n">
        <f aca="false">ROUND(I210*H210,3)</f>
        <v>0</v>
      </c>
      <c r="BL210" s="3" t="s">
        <v>173</v>
      </c>
      <c r="BM210" s="187" t="s">
        <v>444</v>
      </c>
    </row>
    <row r="211" s="27" customFormat="true" ht="24.2" hidden="false" customHeight="true" outlineLevel="0" collapsed="false">
      <c r="A211" s="22"/>
      <c r="B211" s="175"/>
      <c r="C211" s="176" t="s">
        <v>445</v>
      </c>
      <c r="D211" s="176" t="s">
        <v>130</v>
      </c>
      <c r="E211" s="177" t="s">
        <v>446</v>
      </c>
      <c r="F211" s="178" t="s">
        <v>447</v>
      </c>
      <c r="G211" s="179" t="s">
        <v>264</v>
      </c>
      <c r="H211" s="181"/>
      <c r="I211" s="181"/>
      <c r="J211" s="180" t="n">
        <f aca="false">ROUND(I211*H211,3)</f>
        <v>0</v>
      </c>
      <c r="K211" s="182"/>
      <c r="L211" s="23"/>
      <c r="M211" s="183"/>
      <c r="N211" s="184" t="s">
        <v>40</v>
      </c>
      <c r="O211" s="60"/>
      <c r="P211" s="185" t="n">
        <f aca="false">O211*H211</f>
        <v>0</v>
      </c>
      <c r="Q211" s="185" t="n">
        <v>0</v>
      </c>
      <c r="R211" s="185" t="n">
        <f aca="false">Q211*H211</f>
        <v>0</v>
      </c>
      <c r="S211" s="185" t="n">
        <v>0</v>
      </c>
      <c r="T211" s="186" t="n">
        <f aca="false">S211*H211</f>
        <v>0</v>
      </c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R211" s="187" t="s">
        <v>173</v>
      </c>
      <c r="AT211" s="187" t="s">
        <v>130</v>
      </c>
      <c r="AU211" s="187" t="s">
        <v>87</v>
      </c>
      <c r="AY211" s="3" t="s">
        <v>127</v>
      </c>
      <c r="BE211" s="188" t="n">
        <f aca="false">IF(N211="základná",J211,0)</f>
        <v>0</v>
      </c>
      <c r="BF211" s="188" t="n">
        <f aca="false">IF(N211="znížená",J211,0)</f>
        <v>0</v>
      </c>
      <c r="BG211" s="188" t="n">
        <f aca="false">IF(N211="zákl. prenesená",J211,0)</f>
        <v>0</v>
      </c>
      <c r="BH211" s="188" t="n">
        <f aca="false">IF(N211="zníž. prenesená",J211,0)</f>
        <v>0</v>
      </c>
      <c r="BI211" s="188" t="n">
        <f aca="false">IF(N211="nulová",J211,0)</f>
        <v>0</v>
      </c>
      <c r="BJ211" s="3" t="s">
        <v>87</v>
      </c>
      <c r="BK211" s="189" t="n">
        <f aca="false">ROUND(I211*H211,3)</f>
        <v>0</v>
      </c>
      <c r="BL211" s="3" t="s">
        <v>173</v>
      </c>
      <c r="BM211" s="187" t="s">
        <v>448</v>
      </c>
    </row>
    <row r="212" s="161" customFormat="true" ht="25.9" hidden="false" customHeight="true" outlineLevel="0" collapsed="false">
      <c r="B212" s="162"/>
      <c r="D212" s="163" t="s">
        <v>73</v>
      </c>
      <c r="E212" s="164" t="s">
        <v>449</v>
      </c>
      <c r="F212" s="164" t="s">
        <v>450</v>
      </c>
      <c r="I212" s="165"/>
      <c r="J212" s="166" t="n">
        <f aca="false">BK212</f>
        <v>0</v>
      </c>
      <c r="L212" s="162"/>
      <c r="M212" s="167"/>
      <c r="N212" s="168"/>
      <c r="O212" s="168"/>
      <c r="P212" s="169" t="n">
        <f aca="false">P213</f>
        <v>0</v>
      </c>
      <c r="Q212" s="168"/>
      <c r="R212" s="169" t="n">
        <f aca="false">R213</f>
        <v>0</v>
      </c>
      <c r="S212" s="168"/>
      <c r="T212" s="170" t="n">
        <f aca="false">T213</f>
        <v>0</v>
      </c>
      <c r="AR212" s="163" t="s">
        <v>134</v>
      </c>
      <c r="AT212" s="171" t="s">
        <v>73</v>
      </c>
      <c r="AU212" s="171" t="s">
        <v>74</v>
      </c>
      <c r="AY212" s="163" t="s">
        <v>127</v>
      </c>
      <c r="BK212" s="172" t="n">
        <f aca="false">BK213</f>
        <v>0</v>
      </c>
    </row>
    <row r="213" s="27" customFormat="true" ht="37.9" hidden="false" customHeight="true" outlineLevel="0" collapsed="false">
      <c r="A213" s="22"/>
      <c r="B213" s="175"/>
      <c r="C213" s="176" t="s">
        <v>451</v>
      </c>
      <c r="D213" s="176" t="s">
        <v>130</v>
      </c>
      <c r="E213" s="177" t="s">
        <v>452</v>
      </c>
      <c r="F213" s="178" t="s">
        <v>453</v>
      </c>
      <c r="G213" s="179" t="s">
        <v>454</v>
      </c>
      <c r="H213" s="180" t="n">
        <v>10</v>
      </c>
      <c r="I213" s="181"/>
      <c r="J213" s="180" t="n">
        <f aca="false">ROUND(I213*H213,3)</f>
        <v>0</v>
      </c>
      <c r="K213" s="182"/>
      <c r="L213" s="23"/>
      <c r="M213" s="200"/>
      <c r="N213" s="201" t="s">
        <v>40</v>
      </c>
      <c r="O213" s="202"/>
      <c r="P213" s="203" t="n">
        <f aca="false">O213*H213</f>
        <v>0</v>
      </c>
      <c r="Q213" s="203" t="n">
        <v>0</v>
      </c>
      <c r="R213" s="203" t="n">
        <f aca="false">Q213*H213</f>
        <v>0</v>
      </c>
      <c r="S213" s="203" t="n">
        <v>0</v>
      </c>
      <c r="T213" s="204" t="n">
        <f aca="false">S213*H213</f>
        <v>0</v>
      </c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R213" s="187" t="s">
        <v>455</v>
      </c>
      <c r="AT213" s="187" t="s">
        <v>130</v>
      </c>
      <c r="AU213" s="187" t="s">
        <v>81</v>
      </c>
      <c r="AY213" s="3" t="s">
        <v>127</v>
      </c>
      <c r="BE213" s="188" t="n">
        <f aca="false">IF(N213="základná",J213,0)</f>
        <v>0</v>
      </c>
      <c r="BF213" s="188" t="n">
        <f aca="false">IF(N213="znížená",J213,0)</f>
        <v>0</v>
      </c>
      <c r="BG213" s="188" t="n">
        <f aca="false">IF(N213="zákl. prenesená",J213,0)</f>
        <v>0</v>
      </c>
      <c r="BH213" s="188" t="n">
        <f aca="false">IF(N213="zníž. prenesená",J213,0)</f>
        <v>0</v>
      </c>
      <c r="BI213" s="188" t="n">
        <f aca="false">IF(N213="nulová",J213,0)</f>
        <v>0</v>
      </c>
      <c r="BJ213" s="3" t="s">
        <v>87</v>
      </c>
      <c r="BK213" s="189" t="n">
        <f aca="false">ROUND(I213*H213,3)</f>
        <v>0</v>
      </c>
      <c r="BL213" s="3" t="s">
        <v>455</v>
      </c>
      <c r="BM213" s="187" t="s">
        <v>456</v>
      </c>
    </row>
    <row r="214" s="27" customFormat="true" ht="6.95" hidden="false" customHeight="true" outlineLevel="0" collapsed="false">
      <c r="A214" s="22"/>
      <c r="B214" s="44"/>
      <c r="C214" s="45"/>
      <c r="D214" s="45"/>
      <c r="E214" s="45"/>
      <c r="F214" s="45"/>
      <c r="G214" s="45"/>
      <c r="H214" s="45"/>
      <c r="I214" s="45"/>
      <c r="J214" s="45"/>
      <c r="K214" s="45"/>
      <c r="L214" s="23"/>
      <c r="M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</sheetData>
  <autoFilter ref="C127:K213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BM155"/>
  <sheetViews>
    <sheetView showFormulas="false" showGridLines="fals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13" activeCellId="0" sqref="A13"/>
    </sheetView>
  </sheetViews>
  <sheetFormatPr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1.5"/>
    <col collapsed="false" customWidth="true" hidden="false" outlineLevel="0" max="10" min="9" style="0" width="20.17"/>
    <col collapsed="false" customWidth="true" hidden="true" outlineLevel="0" max="11" min="11" style="0" width="20.17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7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false" outlineLevel="0" max="43" min="32" style="0" width="8.84"/>
    <col collapsed="false" customWidth="true" hidden="true" outlineLevel="0" max="65" min="44" style="0" width="9.34"/>
    <col collapsed="false" customWidth="true" hidden="false" outlineLevel="0" max="1025" min="66" style="0" width="8.8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91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74</v>
      </c>
    </row>
    <row r="4" customFormat="false" ht="24.95" hidden="false" customHeight="true" outlineLevel="0" collapsed="false">
      <c r="B4" s="6"/>
      <c r="D4" s="7" t="s">
        <v>95</v>
      </c>
      <c r="L4" s="6"/>
      <c r="M4" s="113" t="s">
        <v>8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13</v>
      </c>
      <c r="L6" s="6"/>
    </row>
    <row r="7" customFormat="false" ht="16.5" hidden="false" customHeight="true" outlineLevel="0" collapsed="false">
      <c r="B7" s="6"/>
      <c r="E7" s="114" t="str">
        <f aca="false">'Rekapitulácia stavby'!K6</f>
        <v>Významná obnova objektov UPJŠ na Popradskej 66 v Košiciach</v>
      </c>
      <c r="F7" s="114"/>
      <c r="G7" s="114"/>
      <c r="H7" s="114"/>
      <c r="L7" s="6"/>
    </row>
    <row r="8" customFormat="false" ht="12" hidden="false" customHeight="true" outlineLevel="0" collapsed="false">
      <c r="B8" s="6"/>
      <c r="D8" s="15" t="s">
        <v>96</v>
      </c>
      <c r="L8" s="6"/>
    </row>
    <row r="9" s="27" customFormat="true" ht="16.5" hidden="false" customHeight="true" outlineLevel="0" collapsed="false">
      <c r="A9" s="22"/>
      <c r="B9" s="23"/>
      <c r="C9" s="22"/>
      <c r="D9" s="22"/>
      <c r="E9" s="114" t="s">
        <v>97</v>
      </c>
      <c r="F9" s="114"/>
      <c r="G9" s="114"/>
      <c r="H9" s="114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" hidden="false" customHeight="true" outlineLevel="0" collapsed="false">
      <c r="A10" s="22"/>
      <c r="B10" s="23"/>
      <c r="C10" s="22"/>
      <c r="D10" s="15" t="s">
        <v>98</v>
      </c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6.5" hidden="false" customHeight="true" outlineLevel="0" collapsed="false">
      <c r="A11" s="22"/>
      <c r="B11" s="23"/>
      <c r="C11" s="22"/>
      <c r="D11" s="22"/>
      <c r="E11" s="115" t="s">
        <v>457</v>
      </c>
      <c r="F11" s="115"/>
      <c r="G11" s="115"/>
      <c r="H11" s="115"/>
      <c r="I11" s="22"/>
      <c r="J11" s="22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1.25" hidden="false" customHeight="false" outlineLevel="0" collapsed="false">
      <c r="A12" s="22"/>
      <c r="B12" s="23"/>
      <c r="C12" s="22"/>
      <c r="D12" s="22"/>
      <c r="E12" s="22"/>
      <c r="F12" s="22"/>
      <c r="G12" s="22"/>
      <c r="H12" s="22"/>
      <c r="I12" s="22"/>
      <c r="J12" s="22"/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2" hidden="false" customHeight="true" outlineLevel="0" collapsed="false">
      <c r="A13" s="22"/>
      <c r="B13" s="23"/>
      <c r="C13" s="22"/>
      <c r="D13" s="15" t="s">
        <v>15</v>
      </c>
      <c r="E13" s="22"/>
      <c r="F13" s="16"/>
      <c r="G13" s="22"/>
      <c r="H13" s="22"/>
      <c r="I13" s="15" t="s">
        <v>16</v>
      </c>
      <c r="J13" s="16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17</v>
      </c>
      <c r="E14" s="22"/>
      <c r="F14" s="16" t="s">
        <v>18</v>
      </c>
      <c r="G14" s="22"/>
      <c r="H14" s="22"/>
      <c r="I14" s="15" t="s">
        <v>19</v>
      </c>
      <c r="J14" s="116" t="str">
        <f aca="false">'Rekapitulácia stavby'!AN8</f>
        <v>20. 11. 2020</v>
      </c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0.9" hidden="false" customHeight="true" outlineLevel="0" collapsed="false">
      <c r="A15" s="22"/>
      <c r="B15" s="23"/>
      <c r="C15" s="22"/>
      <c r="D15" s="22"/>
      <c r="E15" s="22"/>
      <c r="F15" s="22"/>
      <c r="G15" s="22"/>
      <c r="H15" s="22"/>
      <c r="I15" s="22"/>
      <c r="J15" s="22"/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12" hidden="false" customHeight="true" outlineLevel="0" collapsed="false">
      <c r="A16" s="22"/>
      <c r="B16" s="23"/>
      <c r="C16" s="22"/>
      <c r="D16" s="15" t="s">
        <v>21</v>
      </c>
      <c r="E16" s="22"/>
      <c r="F16" s="22"/>
      <c r="G16" s="22"/>
      <c r="H16" s="22"/>
      <c r="I16" s="15" t="s">
        <v>22</v>
      </c>
      <c r="J16" s="16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8" hidden="false" customHeight="true" outlineLevel="0" collapsed="false">
      <c r="A17" s="22"/>
      <c r="B17" s="23"/>
      <c r="C17" s="22"/>
      <c r="D17" s="22"/>
      <c r="E17" s="16" t="s">
        <v>23</v>
      </c>
      <c r="F17" s="22"/>
      <c r="G17" s="22"/>
      <c r="H17" s="22"/>
      <c r="I17" s="15" t="s">
        <v>24</v>
      </c>
      <c r="J17" s="16"/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6.95" hidden="false" customHeight="true" outlineLevel="0" collapsed="false">
      <c r="A18" s="22"/>
      <c r="B18" s="23"/>
      <c r="C18" s="22"/>
      <c r="D18" s="22"/>
      <c r="E18" s="22"/>
      <c r="F18" s="22"/>
      <c r="G18" s="22"/>
      <c r="H18" s="22"/>
      <c r="I18" s="22"/>
      <c r="J18" s="22"/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12" hidden="false" customHeight="true" outlineLevel="0" collapsed="false">
      <c r="A19" s="22"/>
      <c r="B19" s="23"/>
      <c r="C19" s="22"/>
      <c r="D19" s="15" t="s">
        <v>25</v>
      </c>
      <c r="E19" s="22"/>
      <c r="F19" s="22"/>
      <c r="G19" s="22"/>
      <c r="H19" s="22"/>
      <c r="I19" s="15" t="s">
        <v>22</v>
      </c>
      <c r="J19" s="17" t="str">
        <f aca="false">'Rekapitulácia stavby'!AN13</f>
        <v>Vyplň údaj</v>
      </c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8" hidden="false" customHeight="true" outlineLevel="0" collapsed="false">
      <c r="A20" s="22"/>
      <c r="B20" s="23"/>
      <c r="C20" s="22"/>
      <c r="D20" s="22"/>
      <c r="E20" s="117" t="str">
        <f aca="false">'Rekapitulácia stavby'!E14</f>
        <v>Vyplň údaj</v>
      </c>
      <c r="F20" s="117"/>
      <c r="G20" s="117"/>
      <c r="H20" s="117"/>
      <c r="I20" s="15" t="s">
        <v>24</v>
      </c>
      <c r="J20" s="17" t="str">
        <f aca="false">'Rekapitulácia stavby'!AN14</f>
        <v>Vyplň údaj</v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6.95" hidden="false" customHeight="true" outlineLevel="0" collapsed="false">
      <c r="A21" s="22"/>
      <c r="B21" s="23"/>
      <c r="C21" s="22"/>
      <c r="D21" s="22"/>
      <c r="E21" s="22"/>
      <c r="F21" s="22"/>
      <c r="G21" s="22"/>
      <c r="H21" s="22"/>
      <c r="I21" s="22"/>
      <c r="J21" s="22"/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12" hidden="false" customHeight="true" outlineLevel="0" collapsed="false">
      <c r="A22" s="22"/>
      <c r="B22" s="23"/>
      <c r="C22" s="22"/>
      <c r="D22" s="15" t="s">
        <v>27</v>
      </c>
      <c r="E22" s="22"/>
      <c r="F22" s="22"/>
      <c r="G22" s="22"/>
      <c r="H22" s="22"/>
      <c r="I22" s="15" t="s">
        <v>22</v>
      </c>
      <c r="J22" s="16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8" hidden="false" customHeight="true" outlineLevel="0" collapsed="false">
      <c r="A23" s="22"/>
      <c r="B23" s="23"/>
      <c r="C23" s="22"/>
      <c r="D23" s="22"/>
      <c r="E23" s="16" t="s">
        <v>28</v>
      </c>
      <c r="F23" s="22"/>
      <c r="G23" s="22"/>
      <c r="H23" s="22"/>
      <c r="I23" s="15" t="s">
        <v>24</v>
      </c>
      <c r="J23" s="16"/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6.95" hidden="false" customHeight="true" outlineLevel="0" collapsed="false">
      <c r="A24" s="22"/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12" hidden="false" customHeight="true" outlineLevel="0" collapsed="false">
      <c r="A25" s="22"/>
      <c r="B25" s="23"/>
      <c r="C25" s="22"/>
      <c r="D25" s="15" t="s">
        <v>31</v>
      </c>
      <c r="E25" s="22"/>
      <c r="F25" s="22"/>
      <c r="G25" s="22"/>
      <c r="H25" s="22"/>
      <c r="I25" s="15" t="s">
        <v>22</v>
      </c>
      <c r="J25" s="16" t="str">
        <f aca="false">IF('Rekapitulácia stavby'!AN19="","",'Rekapitulácia stavby'!AN19)</f>
        <v/>
      </c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8" hidden="false" customHeight="true" outlineLevel="0" collapsed="false">
      <c r="A26" s="22"/>
      <c r="B26" s="23"/>
      <c r="C26" s="22"/>
      <c r="D26" s="22"/>
      <c r="E26" s="16" t="str">
        <f aca="false">IF('Rekapitulácia stavby'!E20="","",'Rekapitulácia stavby'!E20)</f>
        <v> </v>
      </c>
      <c r="F26" s="22"/>
      <c r="G26" s="22"/>
      <c r="H26" s="22"/>
      <c r="I26" s="15" t="s">
        <v>24</v>
      </c>
      <c r="J26" s="16" t="str">
        <f aca="false">IF('Rekapitulácia stavby'!AN20="","",'Rekapitulácia stavby'!AN20)</f>
        <v/>
      </c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27" customFormat="true" ht="6.95" hidden="false" customHeight="true" outlineLevel="0" collapsed="false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39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="27" customFormat="true" ht="12" hidden="false" customHeight="true" outlineLevel="0" collapsed="false">
      <c r="A28" s="22"/>
      <c r="B28" s="23"/>
      <c r="C28" s="22"/>
      <c r="D28" s="15" t="s">
        <v>33</v>
      </c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121" customFormat="true" ht="16.5" hidden="false" customHeight="true" outlineLevel="0" collapsed="false">
      <c r="A29" s="118"/>
      <c r="B29" s="119"/>
      <c r="C29" s="118"/>
      <c r="D29" s="118"/>
      <c r="E29" s="20"/>
      <c r="F29" s="20"/>
      <c r="G29" s="20"/>
      <c r="H29" s="20"/>
      <c r="I29" s="118"/>
      <c r="J29" s="118"/>
      <c r="K29" s="118"/>
      <c r="L29" s="120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</row>
    <row r="30" s="27" customFormat="true" ht="6.95" hidden="false" customHeight="true" outlineLevel="0" collapsed="false">
      <c r="A30" s="22"/>
      <c r="B30" s="23"/>
      <c r="C30" s="22"/>
      <c r="D30" s="22"/>
      <c r="E30" s="22"/>
      <c r="F30" s="22"/>
      <c r="G30" s="22"/>
      <c r="H30" s="22"/>
      <c r="I30" s="22"/>
      <c r="J30" s="22"/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25.35" hidden="false" customHeight="true" outlineLevel="0" collapsed="false">
      <c r="A32" s="22"/>
      <c r="B32" s="23"/>
      <c r="C32" s="22"/>
      <c r="D32" s="122" t="s">
        <v>34</v>
      </c>
      <c r="E32" s="22"/>
      <c r="F32" s="22"/>
      <c r="G32" s="22"/>
      <c r="H32" s="22"/>
      <c r="I32" s="22"/>
      <c r="J32" s="123" t="n">
        <f aca="false">ROUND(J123, 2)</f>
        <v>0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6.95" hidden="false" customHeight="true" outlineLevel="0" collapsed="false">
      <c r="A33" s="22"/>
      <c r="B33" s="23"/>
      <c r="C33" s="22"/>
      <c r="D33" s="72"/>
      <c r="E33" s="72"/>
      <c r="F33" s="72"/>
      <c r="G33" s="72"/>
      <c r="H33" s="72"/>
      <c r="I33" s="72"/>
      <c r="J33" s="72"/>
      <c r="K33" s="7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5" hidden="false" customHeight="true" outlineLevel="0" collapsed="false">
      <c r="A34" s="22"/>
      <c r="B34" s="23"/>
      <c r="C34" s="22"/>
      <c r="D34" s="22"/>
      <c r="E34" s="22"/>
      <c r="F34" s="124" t="s">
        <v>36</v>
      </c>
      <c r="G34" s="22"/>
      <c r="H34" s="22"/>
      <c r="I34" s="124" t="s">
        <v>35</v>
      </c>
      <c r="J34" s="124" t="s">
        <v>37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5" hidden="false" customHeight="true" outlineLevel="0" collapsed="false">
      <c r="A35" s="22"/>
      <c r="B35" s="23"/>
      <c r="C35" s="22"/>
      <c r="D35" s="125" t="s">
        <v>38</v>
      </c>
      <c r="E35" s="15" t="s">
        <v>39</v>
      </c>
      <c r="F35" s="126" t="n">
        <f aca="false">ROUND((SUM(BE123:BE154)),  2)</f>
        <v>0</v>
      </c>
      <c r="G35" s="22"/>
      <c r="H35" s="22"/>
      <c r="I35" s="127" t="n">
        <v>0.2</v>
      </c>
      <c r="J35" s="126" t="n">
        <f aca="false">ROUND(((SUM(BE123:BE154))*I35),  2)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5" hidden="false" customHeight="true" outlineLevel="0" collapsed="false">
      <c r="A36" s="22"/>
      <c r="B36" s="23"/>
      <c r="C36" s="22"/>
      <c r="D36" s="22"/>
      <c r="E36" s="15" t="s">
        <v>40</v>
      </c>
      <c r="F36" s="126" t="n">
        <f aca="false">ROUND((SUM(BF123:BF154)),  2)</f>
        <v>0</v>
      </c>
      <c r="G36" s="22"/>
      <c r="H36" s="22"/>
      <c r="I36" s="127" t="n">
        <v>0.2</v>
      </c>
      <c r="J36" s="126" t="n">
        <f aca="false">ROUND(((SUM(BF123:BF154))*I36),  2)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5" hidden="true" customHeight="true" outlineLevel="0" collapsed="false">
      <c r="A37" s="22"/>
      <c r="B37" s="23"/>
      <c r="C37" s="22"/>
      <c r="D37" s="22"/>
      <c r="E37" s="15" t="s">
        <v>41</v>
      </c>
      <c r="F37" s="126" t="n">
        <f aca="false">ROUND((SUM(BG123:BG154)),  2)</f>
        <v>0</v>
      </c>
      <c r="G37" s="22"/>
      <c r="H37" s="22"/>
      <c r="I37" s="127" t="n">
        <v>0.2</v>
      </c>
      <c r="J37" s="12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14.45" hidden="true" customHeight="true" outlineLevel="0" collapsed="false">
      <c r="A38" s="22"/>
      <c r="B38" s="23"/>
      <c r="C38" s="22"/>
      <c r="D38" s="22"/>
      <c r="E38" s="15" t="s">
        <v>42</v>
      </c>
      <c r="F38" s="126" t="n">
        <f aca="false">ROUND((SUM(BH123:BH154)),  2)</f>
        <v>0</v>
      </c>
      <c r="G38" s="22"/>
      <c r="H38" s="22"/>
      <c r="I38" s="127" t="n">
        <v>0.2</v>
      </c>
      <c r="J38" s="126" t="n">
        <f aca="false">0</f>
        <v>0</v>
      </c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14.45" hidden="true" customHeight="true" outlineLevel="0" collapsed="false">
      <c r="A39" s="22"/>
      <c r="B39" s="23"/>
      <c r="C39" s="22"/>
      <c r="D39" s="22"/>
      <c r="E39" s="15" t="s">
        <v>43</v>
      </c>
      <c r="F39" s="126" t="n">
        <f aca="false">ROUND((SUM(BI123:BI154)),  2)</f>
        <v>0</v>
      </c>
      <c r="G39" s="22"/>
      <c r="H39" s="22"/>
      <c r="I39" s="127" t="n">
        <v>0</v>
      </c>
      <c r="J39" s="126" t="n">
        <f aca="false">0</f>
        <v>0</v>
      </c>
      <c r="K39" s="22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6.95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="27" customFormat="true" ht="25.35" hidden="false" customHeight="true" outlineLevel="0" collapsed="false">
      <c r="A41" s="22"/>
      <c r="B41" s="23"/>
      <c r="C41" s="128"/>
      <c r="D41" s="129" t="s">
        <v>44</v>
      </c>
      <c r="E41" s="63"/>
      <c r="F41" s="63"/>
      <c r="G41" s="130" t="s">
        <v>45</v>
      </c>
      <c r="H41" s="131" t="s">
        <v>46</v>
      </c>
      <c r="I41" s="63"/>
      <c r="J41" s="132" t="n">
        <f aca="false">SUM(J32:J39)</f>
        <v>0</v>
      </c>
      <c r="K41" s="133"/>
      <c r="L41" s="39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="27" customFormat="true" ht="14.45" hidden="false" customHeight="true" outlineLevel="0" collapsed="false">
      <c r="A42" s="22"/>
      <c r="B42" s="23"/>
      <c r="C42" s="22"/>
      <c r="D42" s="22"/>
      <c r="E42" s="22"/>
      <c r="F42" s="22"/>
      <c r="G42" s="22"/>
      <c r="H42" s="22"/>
      <c r="I42" s="22"/>
      <c r="J42" s="22"/>
      <c r="K42" s="22"/>
      <c r="L42" s="39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customFormat="false" ht="14.45" hidden="false" customHeight="true" outlineLevel="0" collapsed="false">
      <c r="B43" s="6"/>
      <c r="L43" s="6"/>
    </row>
    <row r="44" customFormat="false" ht="14.45" hidden="false" customHeight="true" outlineLevel="0" collapsed="false">
      <c r="B44" s="6"/>
      <c r="L44" s="6"/>
    </row>
    <row r="45" customFormat="false" ht="14.45" hidden="false" customHeight="true" outlineLevel="0" collapsed="false">
      <c r="B45" s="6"/>
      <c r="L45" s="6"/>
    </row>
    <row r="46" customFormat="false" ht="14.45" hidden="false" customHeight="true" outlineLevel="0" collapsed="false">
      <c r="B46" s="6"/>
      <c r="L46" s="6"/>
    </row>
    <row r="47" customFormat="false" ht="14.45" hidden="fals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27" customFormat="true" ht="14.45" hidden="false" customHeight="true" outlineLevel="0" collapsed="false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1.25" hidden="false" customHeight="false" outlineLevel="0" collapsed="false">
      <c r="B60" s="6"/>
      <c r="L60" s="6"/>
    </row>
    <row r="61" s="27" customFormat="true" ht="12.75" hidden="false" customHeight="false" outlineLevel="0" collapsed="false">
      <c r="A61" s="22"/>
      <c r="B61" s="23"/>
      <c r="C61" s="22"/>
      <c r="D61" s="42" t="s">
        <v>49</v>
      </c>
      <c r="E61" s="25"/>
      <c r="F61" s="134" t="s">
        <v>50</v>
      </c>
      <c r="G61" s="42" t="s">
        <v>49</v>
      </c>
      <c r="H61" s="25"/>
      <c r="I61" s="25"/>
      <c r="J61" s="135" t="s">
        <v>50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27" customFormat="true" ht="12.75" hidden="false" customHeight="false" outlineLevel="0" collapsed="false">
      <c r="A65" s="22"/>
      <c r="B65" s="23"/>
      <c r="C65" s="22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27" customFormat="true" ht="12.75" hidden="false" customHeight="false" outlineLevel="0" collapsed="false">
      <c r="A76" s="22"/>
      <c r="B76" s="23"/>
      <c r="C76" s="22"/>
      <c r="D76" s="42" t="s">
        <v>49</v>
      </c>
      <c r="E76" s="25"/>
      <c r="F76" s="134" t="s">
        <v>50</v>
      </c>
      <c r="G76" s="42" t="s">
        <v>49</v>
      </c>
      <c r="H76" s="25"/>
      <c r="I76" s="25"/>
      <c r="J76" s="135" t="s">
        <v>50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5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false" customHeight="true" outlineLevel="0" collapsed="false">
      <c r="A82" s="22"/>
      <c r="B82" s="23"/>
      <c r="C82" s="7" t="s">
        <v>100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false" customHeight="true" outlineLevel="0" collapsed="false">
      <c r="A84" s="22"/>
      <c r="B84" s="23"/>
      <c r="C84" s="15" t="s">
        <v>13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16.5" hidden="false" customHeight="true" outlineLevel="0" collapsed="false">
      <c r="A85" s="22"/>
      <c r="B85" s="23"/>
      <c r="C85" s="22"/>
      <c r="D85" s="22"/>
      <c r="E85" s="114" t="str">
        <f aca="false">E7</f>
        <v>Významná obnova objektov UPJŠ na Popradskej 66 v Košiciach</v>
      </c>
      <c r="F85" s="114"/>
      <c r="G85" s="114"/>
      <c r="H85" s="114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customFormat="false" ht="12" hidden="false" customHeight="true" outlineLevel="0" collapsed="false">
      <c r="B86" s="6"/>
      <c r="C86" s="15" t="s">
        <v>96</v>
      </c>
      <c r="L86" s="6"/>
    </row>
    <row r="87" s="27" customFormat="true" ht="16.5" hidden="false" customHeight="true" outlineLevel="0" collapsed="false">
      <c r="A87" s="22"/>
      <c r="B87" s="23"/>
      <c r="C87" s="22"/>
      <c r="D87" s="22"/>
      <c r="E87" s="114" t="s">
        <v>97</v>
      </c>
      <c r="F87" s="114"/>
      <c r="G87" s="114"/>
      <c r="H87" s="114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12" hidden="false" customHeight="true" outlineLevel="0" collapsed="false">
      <c r="A88" s="22"/>
      <c r="B88" s="23"/>
      <c r="C88" s="15" t="s">
        <v>98</v>
      </c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6.5" hidden="false" customHeight="true" outlineLevel="0" collapsed="false">
      <c r="A89" s="22"/>
      <c r="B89" s="23"/>
      <c r="C89" s="22"/>
      <c r="D89" s="22"/>
      <c r="E89" s="115" t="str">
        <f aca="false">E11</f>
        <v>04A - Bleskozvod objekt A</v>
      </c>
      <c r="F89" s="115"/>
      <c r="G89" s="115"/>
      <c r="H89" s="115"/>
      <c r="I89" s="22"/>
      <c r="J89" s="22"/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fals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12" hidden="false" customHeight="true" outlineLevel="0" collapsed="false">
      <c r="A91" s="22"/>
      <c r="B91" s="23"/>
      <c r="C91" s="15" t="s">
        <v>17</v>
      </c>
      <c r="D91" s="22"/>
      <c r="E91" s="22"/>
      <c r="F91" s="16" t="str">
        <f aca="false">F14</f>
        <v>Popradská 66 v Košiciach  </v>
      </c>
      <c r="G91" s="22"/>
      <c r="H91" s="22"/>
      <c r="I91" s="15" t="s">
        <v>19</v>
      </c>
      <c r="J91" s="116" t="str">
        <f aca="false">IF(J14="","",J14)</f>
        <v>20. 11. 2020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6.95" hidden="false" customHeight="true" outlineLevel="0" collapsed="false">
      <c r="A92" s="22"/>
      <c r="B92" s="23"/>
      <c r="C92" s="22"/>
      <c r="D92" s="22"/>
      <c r="E92" s="22"/>
      <c r="F92" s="22"/>
      <c r="G92" s="22"/>
      <c r="H92" s="22"/>
      <c r="I92" s="22"/>
      <c r="J92" s="22"/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25.7" hidden="false" customHeight="true" outlineLevel="0" collapsed="false">
      <c r="A93" s="22"/>
      <c r="B93" s="23"/>
      <c r="C93" s="15" t="s">
        <v>21</v>
      </c>
      <c r="D93" s="22"/>
      <c r="E93" s="22"/>
      <c r="F93" s="16" t="str">
        <f aca="false">E17</f>
        <v>UPJŠ v Košiciach, Šrobárová 2, 041 80 Košice</v>
      </c>
      <c r="G93" s="22"/>
      <c r="H93" s="22"/>
      <c r="I93" s="15" t="s">
        <v>27</v>
      </c>
      <c r="J93" s="136" t="str">
        <f aca="false">E23</f>
        <v>Look Arch s.r.o., Pajorova 9, Košice</v>
      </c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15.2" hidden="false" customHeight="true" outlineLevel="0" collapsed="false">
      <c r="A94" s="22"/>
      <c r="B94" s="23"/>
      <c r="C94" s="15" t="s">
        <v>25</v>
      </c>
      <c r="D94" s="22"/>
      <c r="E94" s="22"/>
      <c r="F94" s="16" t="str">
        <f aca="false">IF(E20="","",E20)</f>
        <v>Vyplň údaj</v>
      </c>
      <c r="G94" s="22"/>
      <c r="H94" s="22"/>
      <c r="I94" s="15" t="s">
        <v>31</v>
      </c>
      <c r="J94" s="136" t="str">
        <f aca="false">E26</f>
        <v> </v>
      </c>
      <c r="K94" s="22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5" hidden="fals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9.25" hidden="false" customHeight="true" outlineLevel="0" collapsed="false">
      <c r="A96" s="22"/>
      <c r="B96" s="23"/>
      <c r="C96" s="137" t="s">
        <v>101</v>
      </c>
      <c r="D96" s="128"/>
      <c r="E96" s="128"/>
      <c r="F96" s="128"/>
      <c r="G96" s="128"/>
      <c r="H96" s="128"/>
      <c r="I96" s="128"/>
      <c r="J96" s="138" t="s">
        <v>102</v>
      </c>
      <c r="K96" s="128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="27" customFormat="true" ht="10.35" hidden="false" customHeight="true" outlineLevel="0" collapsed="false">
      <c r="A97" s="22"/>
      <c r="B97" s="23"/>
      <c r="C97" s="22"/>
      <c r="D97" s="22"/>
      <c r="E97" s="22"/>
      <c r="F97" s="22"/>
      <c r="G97" s="22"/>
      <c r="H97" s="22"/>
      <c r="I97" s="22"/>
      <c r="J97" s="22"/>
      <c r="K97" s="22"/>
      <c r="L97" s="39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="27" customFormat="true" ht="22.9" hidden="false" customHeight="true" outlineLevel="0" collapsed="false">
      <c r="A98" s="22"/>
      <c r="B98" s="23"/>
      <c r="C98" s="139" t="s">
        <v>103</v>
      </c>
      <c r="D98" s="22"/>
      <c r="E98" s="22"/>
      <c r="F98" s="22"/>
      <c r="G98" s="22"/>
      <c r="H98" s="22"/>
      <c r="I98" s="22"/>
      <c r="J98" s="123" t="n">
        <f aca="false">J123</f>
        <v>0</v>
      </c>
      <c r="K98" s="22"/>
      <c r="L98" s="39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U98" s="3" t="s">
        <v>104</v>
      </c>
    </row>
    <row r="99" s="140" customFormat="true" ht="24.95" hidden="false" customHeight="true" outlineLevel="0" collapsed="false">
      <c r="B99" s="141"/>
      <c r="D99" s="142" t="s">
        <v>458</v>
      </c>
      <c r="E99" s="143"/>
      <c r="F99" s="143"/>
      <c r="G99" s="143"/>
      <c r="H99" s="143"/>
      <c r="I99" s="143"/>
      <c r="J99" s="144" t="n">
        <f aca="false">J124</f>
        <v>0</v>
      </c>
      <c r="L99" s="141"/>
    </row>
    <row r="100" s="140" customFormat="true" ht="24.95" hidden="false" customHeight="true" outlineLevel="0" collapsed="false">
      <c r="B100" s="141"/>
      <c r="D100" s="142" t="s">
        <v>459</v>
      </c>
      <c r="E100" s="143"/>
      <c r="F100" s="143"/>
      <c r="G100" s="143"/>
      <c r="H100" s="143"/>
      <c r="I100" s="143"/>
      <c r="J100" s="144" t="n">
        <f aca="false">J136</f>
        <v>0</v>
      </c>
      <c r="L100" s="141"/>
    </row>
    <row r="101" s="140" customFormat="true" ht="24.95" hidden="false" customHeight="true" outlineLevel="0" collapsed="false">
      <c r="B101" s="141"/>
      <c r="D101" s="142" t="s">
        <v>460</v>
      </c>
      <c r="E101" s="143"/>
      <c r="F101" s="143"/>
      <c r="G101" s="143"/>
      <c r="H101" s="143"/>
      <c r="I101" s="143"/>
      <c r="J101" s="144" t="n">
        <f aca="false">J147</f>
        <v>0</v>
      </c>
      <c r="L101" s="141"/>
    </row>
    <row r="102" s="27" customFormat="true" ht="21.75" hidden="false" customHeight="true" outlineLevel="0" collapsed="false">
      <c r="A102" s="22"/>
      <c r="B102" s="23"/>
      <c r="C102" s="22"/>
      <c r="D102" s="22"/>
      <c r="E102" s="22"/>
      <c r="F102" s="22"/>
      <c r="G102" s="22"/>
      <c r="H102" s="22"/>
      <c r="I102" s="22"/>
      <c r="J102" s="22"/>
      <c r="K102" s="22"/>
      <c r="L102" s="39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="27" customFormat="true" ht="6.95" hidden="false" customHeight="true" outlineLevel="0" collapsed="false">
      <c r="A103" s="22"/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9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7" s="27" customFormat="true" ht="6.95" hidden="false" customHeight="true" outlineLevel="0" collapsed="false">
      <c r="A107" s="22"/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9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="27" customFormat="true" ht="24.95" hidden="false" customHeight="true" outlineLevel="0" collapsed="false">
      <c r="A108" s="22"/>
      <c r="B108" s="23"/>
      <c r="C108" s="7" t="s">
        <v>113</v>
      </c>
      <c r="D108" s="22"/>
      <c r="E108" s="22"/>
      <c r="F108" s="22"/>
      <c r="G108" s="22"/>
      <c r="H108" s="22"/>
      <c r="I108" s="22"/>
      <c r="J108" s="22"/>
      <c r="K108" s="22"/>
      <c r="L108" s="39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="27" customFormat="true" ht="6.95" hidden="false" customHeight="true" outlineLevel="0" collapsed="false">
      <c r="A109" s="22"/>
      <c r="B109" s="23"/>
      <c r="C109" s="22"/>
      <c r="D109" s="22"/>
      <c r="E109" s="22"/>
      <c r="F109" s="22"/>
      <c r="G109" s="22"/>
      <c r="H109" s="22"/>
      <c r="I109" s="22"/>
      <c r="J109" s="22"/>
      <c r="K109" s="22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12" hidden="false" customHeight="true" outlineLevel="0" collapsed="false">
      <c r="A110" s="22"/>
      <c r="B110" s="23"/>
      <c r="C110" s="15" t="s">
        <v>13</v>
      </c>
      <c r="D110" s="22"/>
      <c r="E110" s="22"/>
      <c r="F110" s="22"/>
      <c r="G110" s="22"/>
      <c r="H110" s="22"/>
      <c r="I110" s="22"/>
      <c r="J110" s="22"/>
      <c r="K110" s="22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="27" customFormat="true" ht="16.5" hidden="false" customHeight="true" outlineLevel="0" collapsed="false">
      <c r="A111" s="22"/>
      <c r="B111" s="23"/>
      <c r="C111" s="22"/>
      <c r="D111" s="22"/>
      <c r="E111" s="114" t="str">
        <f aca="false">E7</f>
        <v>Významná obnova objektov UPJŠ na Popradskej 66 v Košiciach</v>
      </c>
      <c r="F111" s="114"/>
      <c r="G111" s="114"/>
      <c r="H111" s="114"/>
      <c r="I111" s="22"/>
      <c r="J111" s="22"/>
      <c r="K111" s="22"/>
      <c r="L111" s="39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customFormat="false" ht="12" hidden="false" customHeight="true" outlineLevel="0" collapsed="false">
      <c r="B112" s="6"/>
      <c r="C112" s="15" t="s">
        <v>96</v>
      </c>
      <c r="L112" s="6"/>
    </row>
    <row r="113" s="27" customFormat="true" ht="16.5" hidden="false" customHeight="true" outlineLevel="0" collapsed="false">
      <c r="A113" s="22"/>
      <c r="B113" s="23"/>
      <c r="C113" s="22"/>
      <c r="D113" s="22"/>
      <c r="E113" s="114" t="s">
        <v>97</v>
      </c>
      <c r="F113" s="114"/>
      <c r="G113" s="114"/>
      <c r="H113" s="114"/>
      <c r="I113" s="22"/>
      <c r="J113" s="22"/>
      <c r="K113" s="22"/>
      <c r="L113" s="39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="27" customFormat="true" ht="12" hidden="false" customHeight="true" outlineLevel="0" collapsed="false">
      <c r="A114" s="22"/>
      <c r="B114" s="23"/>
      <c r="C114" s="15" t="s">
        <v>98</v>
      </c>
      <c r="D114" s="22"/>
      <c r="E114" s="22"/>
      <c r="F114" s="22"/>
      <c r="G114" s="22"/>
      <c r="H114" s="22"/>
      <c r="I114" s="22"/>
      <c r="J114" s="22"/>
      <c r="K114" s="22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16.5" hidden="false" customHeight="true" outlineLevel="0" collapsed="false">
      <c r="A115" s="22"/>
      <c r="B115" s="23"/>
      <c r="C115" s="22"/>
      <c r="D115" s="22"/>
      <c r="E115" s="115" t="str">
        <f aca="false">E11</f>
        <v>04A - Bleskozvod objekt A</v>
      </c>
      <c r="F115" s="115"/>
      <c r="G115" s="115"/>
      <c r="H115" s="115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27" customFormat="true" ht="6.95" hidden="false" customHeight="true" outlineLevel="0" collapsed="false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22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="27" customFormat="true" ht="12" hidden="false" customHeight="true" outlineLevel="0" collapsed="false">
      <c r="A117" s="22"/>
      <c r="B117" s="23"/>
      <c r="C117" s="15" t="s">
        <v>17</v>
      </c>
      <c r="D117" s="22"/>
      <c r="E117" s="22"/>
      <c r="F117" s="16" t="str">
        <f aca="false">F14</f>
        <v>Popradská 66 v Košiciach  </v>
      </c>
      <c r="G117" s="22"/>
      <c r="H117" s="22"/>
      <c r="I117" s="15" t="s">
        <v>19</v>
      </c>
      <c r="J117" s="116" t="str">
        <f aca="false">IF(J14="","",J14)</f>
        <v>20. 11. 2020</v>
      </c>
      <c r="K117" s="22"/>
      <c r="L117" s="39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="27" customFormat="true" ht="6.95" hidden="false" customHeight="true" outlineLevel="0" collapsed="false">
      <c r="A118" s="22"/>
      <c r="B118" s="23"/>
      <c r="C118" s="22"/>
      <c r="D118" s="22"/>
      <c r="E118" s="22"/>
      <c r="F118" s="22"/>
      <c r="G118" s="22"/>
      <c r="H118" s="22"/>
      <c r="I118" s="22"/>
      <c r="J118" s="22"/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25.7" hidden="false" customHeight="true" outlineLevel="0" collapsed="false">
      <c r="A119" s="22"/>
      <c r="B119" s="23"/>
      <c r="C119" s="15" t="s">
        <v>21</v>
      </c>
      <c r="D119" s="22"/>
      <c r="E119" s="22"/>
      <c r="F119" s="16" t="str">
        <f aca="false">E17</f>
        <v>UPJŠ v Košiciach, Šrobárová 2, 041 80 Košice</v>
      </c>
      <c r="G119" s="22"/>
      <c r="H119" s="22"/>
      <c r="I119" s="15" t="s">
        <v>27</v>
      </c>
      <c r="J119" s="136" t="str">
        <f aca="false">E23</f>
        <v>Look Arch s.r.o., Pajorova 9, Košice</v>
      </c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5.2" hidden="false" customHeight="true" outlineLevel="0" collapsed="false">
      <c r="A120" s="22"/>
      <c r="B120" s="23"/>
      <c r="C120" s="15" t="s">
        <v>25</v>
      </c>
      <c r="D120" s="22"/>
      <c r="E120" s="22"/>
      <c r="F120" s="16" t="str">
        <f aca="false">IF(E20="","",E20)</f>
        <v>Vyplň údaj</v>
      </c>
      <c r="G120" s="22"/>
      <c r="H120" s="22"/>
      <c r="I120" s="15" t="s">
        <v>31</v>
      </c>
      <c r="J120" s="136" t="str">
        <f aca="false">E26</f>
        <v> </v>
      </c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27" customFormat="true" ht="10.35" hidden="false" customHeight="true" outlineLevel="0" collapsed="false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22"/>
      <c r="L121" s="39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="156" customFormat="true" ht="29.25" hidden="false" customHeight="true" outlineLevel="0" collapsed="false">
      <c r="A122" s="149"/>
      <c r="B122" s="150"/>
      <c r="C122" s="151" t="s">
        <v>114</v>
      </c>
      <c r="D122" s="152" t="s">
        <v>59</v>
      </c>
      <c r="E122" s="152" t="s">
        <v>55</v>
      </c>
      <c r="F122" s="152" t="s">
        <v>56</v>
      </c>
      <c r="G122" s="152" t="s">
        <v>115</v>
      </c>
      <c r="H122" s="152" t="s">
        <v>116</v>
      </c>
      <c r="I122" s="152" t="s">
        <v>117</v>
      </c>
      <c r="J122" s="153" t="s">
        <v>102</v>
      </c>
      <c r="K122" s="154" t="s">
        <v>118</v>
      </c>
      <c r="L122" s="155"/>
      <c r="M122" s="68"/>
      <c r="N122" s="69" t="s">
        <v>38</v>
      </c>
      <c r="O122" s="69" t="s">
        <v>119</v>
      </c>
      <c r="P122" s="69" t="s">
        <v>120</v>
      </c>
      <c r="Q122" s="69" t="s">
        <v>121</v>
      </c>
      <c r="R122" s="69" t="s">
        <v>122</v>
      </c>
      <c r="S122" s="69" t="s">
        <v>123</v>
      </c>
      <c r="T122" s="70" t="s">
        <v>124</v>
      </c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</row>
    <row r="123" s="27" customFormat="true" ht="22.9" hidden="false" customHeight="true" outlineLevel="0" collapsed="false">
      <c r="A123" s="22"/>
      <c r="B123" s="23"/>
      <c r="C123" s="76" t="s">
        <v>103</v>
      </c>
      <c r="D123" s="22"/>
      <c r="E123" s="22"/>
      <c r="F123" s="22"/>
      <c r="G123" s="22"/>
      <c r="H123" s="22"/>
      <c r="I123" s="22"/>
      <c r="J123" s="157" t="n">
        <f aca="false">BK123</f>
        <v>0</v>
      </c>
      <c r="K123" s="22"/>
      <c r="L123" s="23"/>
      <c r="M123" s="71"/>
      <c r="N123" s="58"/>
      <c r="O123" s="72"/>
      <c r="P123" s="158" t="n">
        <f aca="false">P124+P136+P147</f>
        <v>0</v>
      </c>
      <c r="Q123" s="72"/>
      <c r="R123" s="158" t="n">
        <f aca="false">R124+R136+R147</f>
        <v>0</v>
      </c>
      <c r="S123" s="72"/>
      <c r="T123" s="159" t="n">
        <f aca="false">T124+T136+T147</f>
        <v>0</v>
      </c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T123" s="3" t="s">
        <v>73</v>
      </c>
      <c r="AU123" s="3" t="s">
        <v>104</v>
      </c>
      <c r="BK123" s="160" t="n">
        <f aca="false">BK124+BK136+BK147</f>
        <v>0</v>
      </c>
    </row>
    <row r="124" s="161" customFormat="true" ht="25.9" hidden="false" customHeight="true" outlineLevel="0" collapsed="false">
      <c r="B124" s="162"/>
      <c r="D124" s="163" t="s">
        <v>73</v>
      </c>
      <c r="E124" s="164" t="s">
        <v>461</v>
      </c>
      <c r="F124" s="164" t="s">
        <v>462</v>
      </c>
      <c r="I124" s="165"/>
      <c r="J124" s="166" t="n">
        <f aca="false">BK124</f>
        <v>0</v>
      </c>
      <c r="L124" s="162"/>
      <c r="M124" s="167"/>
      <c r="N124" s="168"/>
      <c r="O124" s="168"/>
      <c r="P124" s="169" t="n">
        <f aca="false">SUM(P125:P135)</f>
        <v>0</v>
      </c>
      <c r="Q124" s="168"/>
      <c r="R124" s="169" t="n">
        <f aca="false">SUM(R125:R135)</f>
        <v>0</v>
      </c>
      <c r="S124" s="168"/>
      <c r="T124" s="170" t="n">
        <f aca="false">SUM(T125:T135)</f>
        <v>0</v>
      </c>
      <c r="AR124" s="163" t="s">
        <v>139</v>
      </c>
      <c r="AT124" s="171" t="s">
        <v>73</v>
      </c>
      <c r="AU124" s="171" t="s">
        <v>74</v>
      </c>
      <c r="AY124" s="163" t="s">
        <v>127</v>
      </c>
      <c r="BK124" s="172" t="n">
        <f aca="false">SUM(BK125:BK135)</f>
        <v>0</v>
      </c>
    </row>
    <row r="125" s="27" customFormat="true" ht="14.45" hidden="false" customHeight="true" outlineLevel="0" collapsed="false">
      <c r="A125" s="22"/>
      <c r="B125" s="175"/>
      <c r="C125" s="190" t="s">
        <v>81</v>
      </c>
      <c r="D125" s="190" t="s">
        <v>188</v>
      </c>
      <c r="E125" s="191" t="s">
        <v>463</v>
      </c>
      <c r="F125" s="192" t="s">
        <v>464</v>
      </c>
      <c r="G125" s="193" t="s">
        <v>240</v>
      </c>
      <c r="H125" s="194" t="n">
        <v>315</v>
      </c>
      <c r="I125" s="195"/>
      <c r="J125" s="194" t="n">
        <f aca="false">ROUND(I125*H125,3)</f>
        <v>0</v>
      </c>
      <c r="K125" s="196"/>
      <c r="L125" s="197"/>
      <c r="M125" s="198"/>
      <c r="N125" s="199" t="s">
        <v>40</v>
      </c>
      <c r="O125" s="60"/>
      <c r="P125" s="185" t="n">
        <f aca="false">O125*H125</f>
        <v>0</v>
      </c>
      <c r="Q125" s="185" t="n">
        <v>0</v>
      </c>
      <c r="R125" s="185" t="n">
        <f aca="false">Q125*H125</f>
        <v>0</v>
      </c>
      <c r="S125" s="185" t="n">
        <v>0</v>
      </c>
      <c r="T125" s="186" t="n">
        <f aca="false">S125*H125</f>
        <v>0</v>
      </c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R125" s="187" t="s">
        <v>465</v>
      </c>
      <c r="AT125" s="187" t="s">
        <v>188</v>
      </c>
      <c r="AU125" s="187" t="s">
        <v>81</v>
      </c>
      <c r="AY125" s="3" t="s">
        <v>127</v>
      </c>
      <c r="BE125" s="188" t="n">
        <f aca="false">IF(N125="základná",J125,0)</f>
        <v>0</v>
      </c>
      <c r="BF125" s="188" t="n">
        <f aca="false">IF(N125="znížená",J125,0)</f>
        <v>0</v>
      </c>
      <c r="BG125" s="188" t="n">
        <f aca="false">IF(N125="zákl. prenesená",J125,0)</f>
        <v>0</v>
      </c>
      <c r="BH125" s="188" t="n">
        <f aca="false">IF(N125="zníž. prenesená",J125,0)</f>
        <v>0</v>
      </c>
      <c r="BI125" s="188" t="n">
        <f aca="false">IF(N125="nulová",J125,0)</f>
        <v>0</v>
      </c>
      <c r="BJ125" s="3" t="s">
        <v>87</v>
      </c>
      <c r="BK125" s="189" t="n">
        <f aca="false">ROUND(I125*H125,3)</f>
        <v>0</v>
      </c>
      <c r="BL125" s="3" t="s">
        <v>397</v>
      </c>
      <c r="BM125" s="187" t="s">
        <v>87</v>
      </c>
    </row>
    <row r="126" s="27" customFormat="true" ht="14.45" hidden="false" customHeight="true" outlineLevel="0" collapsed="false">
      <c r="A126" s="22"/>
      <c r="B126" s="175"/>
      <c r="C126" s="190" t="s">
        <v>87</v>
      </c>
      <c r="D126" s="190" t="s">
        <v>188</v>
      </c>
      <c r="E126" s="191" t="s">
        <v>466</v>
      </c>
      <c r="F126" s="192" t="s">
        <v>467</v>
      </c>
      <c r="G126" s="193" t="s">
        <v>215</v>
      </c>
      <c r="H126" s="194" t="n">
        <v>140</v>
      </c>
      <c r="I126" s="195"/>
      <c r="J126" s="194" t="n">
        <f aca="false">ROUND(I126*H126,3)</f>
        <v>0</v>
      </c>
      <c r="K126" s="196"/>
      <c r="L126" s="197"/>
      <c r="M126" s="198"/>
      <c r="N126" s="199" t="s">
        <v>40</v>
      </c>
      <c r="O126" s="60"/>
      <c r="P126" s="185" t="n">
        <f aca="false">O126*H126</f>
        <v>0</v>
      </c>
      <c r="Q126" s="185" t="n">
        <v>0</v>
      </c>
      <c r="R126" s="185" t="n">
        <f aca="false">Q126*H126</f>
        <v>0</v>
      </c>
      <c r="S126" s="185" t="n">
        <v>0</v>
      </c>
      <c r="T126" s="186" t="n">
        <f aca="false">S126*H126</f>
        <v>0</v>
      </c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R126" s="187" t="s">
        <v>465</v>
      </c>
      <c r="AT126" s="187" t="s">
        <v>188</v>
      </c>
      <c r="AU126" s="187" t="s">
        <v>81</v>
      </c>
      <c r="AY126" s="3" t="s">
        <v>127</v>
      </c>
      <c r="BE126" s="188" t="n">
        <f aca="false">IF(N126="základná",J126,0)</f>
        <v>0</v>
      </c>
      <c r="BF126" s="188" t="n">
        <f aca="false">IF(N126="znížená",J126,0)</f>
        <v>0</v>
      </c>
      <c r="BG126" s="188" t="n">
        <f aca="false">IF(N126="zákl. prenesená",J126,0)</f>
        <v>0</v>
      </c>
      <c r="BH126" s="188" t="n">
        <f aca="false">IF(N126="zníž. prenesená",J126,0)</f>
        <v>0</v>
      </c>
      <c r="BI126" s="188" t="n">
        <f aca="false">IF(N126="nulová",J126,0)</f>
        <v>0</v>
      </c>
      <c r="BJ126" s="3" t="s">
        <v>87</v>
      </c>
      <c r="BK126" s="189" t="n">
        <f aca="false">ROUND(I126*H126,3)</f>
        <v>0</v>
      </c>
      <c r="BL126" s="3" t="s">
        <v>397</v>
      </c>
      <c r="BM126" s="187" t="s">
        <v>134</v>
      </c>
    </row>
    <row r="127" s="27" customFormat="true" ht="24.2" hidden="false" customHeight="true" outlineLevel="0" collapsed="false">
      <c r="A127" s="22"/>
      <c r="B127" s="175"/>
      <c r="C127" s="190" t="s">
        <v>139</v>
      </c>
      <c r="D127" s="190" t="s">
        <v>188</v>
      </c>
      <c r="E127" s="191" t="s">
        <v>468</v>
      </c>
      <c r="F127" s="192" t="s">
        <v>469</v>
      </c>
      <c r="G127" s="193" t="s">
        <v>215</v>
      </c>
      <c r="H127" s="194" t="n">
        <v>175</v>
      </c>
      <c r="I127" s="195"/>
      <c r="J127" s="194" t="n">
        <f aca="false">ROUND(I127*H127,3)</f>
        <v>0</v>
      </c>
      <c r="K127" s="196"/>
      <c r="L127" s="197"/>
      <c r="M127" s="198"/>
      <c r="N127" s="199" t="s">
        <v>40</v>
      </c>
      <c r="O127" s="60"/>
      <c r="P127" s="185" t="n">
        <f aca="false">O127*H127</f>
        <v>0</v>
      </c>
      <c r="Q127" s="185" t="n">
        <v>0</v>
      </c>
      <c r="R127" s="185" t="n">
        <f aca="false">Q127*H127</f>
        <v>0</v>
      </c>
      <c r="S127" s="185" t="n">
        <v>0</v>
      </c>
      <c r="T127" s="186" t="n">
        <f aca="false">S127*H127</f>
        <v>0</v>
      </c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R127" s="187" t="s">
        <v>465</v>
      </c>
      <c r="AT127" s="187" t="s">
        <v>188</v>
      </c>
      <c r="AU127" s="187" t="s">
        <v>81</v>
      </c>
      <c r="AY127" s="3" t="s">
        <v>127</v>
      </c>
      <c r="BE127" s="188" t="n">
        <f aca="false">IF(N127="základná",J127,0)</f>
        <v>0</v>
      </c>
      <c r="BF127" s="188" t="n">
        <f aca="false">IF(N127="znížená",J127,0)</f>
        <v>0</v>
      </c>
      <c r="BG127" s="188" t="n">
        <f aca="false">IF(N127="zákl. prenesená",J127,0)</f>
        <v>0</v>
      </c>
      <c r="BH127" s="188" t="n">
        <f aca="false">IF(N127="zníž. prenesená",J127,0)</f>
        <v>0</v>
      </c>
      <c r="BI127" s="188" t="n">
        <f aca="false">IF(N127="nulová",J127,0)</f>
        <v>0</v>
      </c>
      <c r="BJ127" s="3" t="s">
        <v>87</v>
      </c>
      <c r="BK127" s="189" t="n">
        <f aca="false">ROUND(I127*H127,3)</f>
        <v>0</v>
      </c>
      <c r="BL127" s="3" t="s">
        <v>397</v>
      </c>
      <c r="BM127" s="187" t="s">
        <v>150</v>
      </c>
    </row>
    <row r="128" s="27" customFormat="true" ht="24.2" hidden="false" customHeight="true" outlineLevel="0" collapsed="false">
      <c r="A128" s="22"/>
      <c r="B128" s="175"/>
      <c r="C128" s="176" t="s">
        <v>134</v>
      </c>
      <c r="D128" s="176" t="s">
        <v>130</v>
      </c>
      <c r="E128" s="177" t="s">
        <v>470</v>
      </c>
      <c r="F128" s="178" t="s">
        <v>471</v>
      </c>
      <c r="G128" s="179" t="s">
        <v>240</v>
      </c>
      <c r="H128" s="180" t="n">
        <v>210</v>
      </c>
      <c r="I128" s="181"/>
      <c r="J128" s="180" t="n">
        <f aca="false">ROUND(I128*H128,3)</f>
        <v>0</v>
      </c>
      <c r="K128" s="182"/>
      <c r="L128" s="23"/>
      <c r="M128" s="183"/>
      <c r="N128" s="184" t="s">
        <v>40</v>
      </c>
      <c r="O128" s="60"/>
      <c r="P128" s="185" t="n">
        <f aca="false">O128*H128</f>
        <v>0</v>
      </c>
      <c r="Q128" s="185" t="n">
        <v>0</v>
      </c>
      <c r="R128" s="185" t="n">
        <f aca="false">Q128*H128</f>
        <v>0</v>
      </c>
      <c r="S128" s="185" t="n">
        <v>0</v>
      </c>
      <c r="T128" s="186" t="n">
        <f aca="false">S128*H128</f>
        <v>0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R128" s="187" t="s">
        <v>397</v>
      </c>
      <c r="AT128" s="187" t="s">
        <v>130</v>
      </c>
      <c r="AU128" s="187" t="s">
        <v>81</v>
      </c>
      <c r="AY128" s="3" t="s">
        <v>127</v>
      </c>
      <c r="BE128" s="188" t="n">
        <f aca="false">IF(N128="základná",J128,0)</f>
        <v>0</v>
      </c>
      <c r="BF128" s="188" t="n">
        <f aca="false">IF(N128="znížená",J128,0)</f>
        <v>0</v>
      </c>
      <c r="BG128" s="188" t="n">
        <f aca="false">IF(N128="zákl. prenesená",J128,0)</f>
        <v>0</v>
      </c>
      <c r="BH128" s="188" t="n">
        <f aca="false">IF(N128="zníž. prenesená",J128,0)</f>
        <v>0</v>
      </c>
      <c r="BI128" s="188" t="n">
        <f aca="false">IF(N128="nulová",J128,0)</f>
        <v>0</v>
      </c>
      <c r="BJ128" s="3" t="s">
        <v>87</v>
      </c>
      <c r="BK128" s="189" t="n">
        <f aca="false">ROUND(I128*H128,3)</f>
        <v>0</v>
      </c>
      <c r="BL128" s="3" t="s">
        <v>397</v>
      </c>
      <c r="BM128" s="187" t="s">
        <v>158</v>
      </c>
    </row>
    <row r="129" s="27" customFormat="true" ht="24.2" hidden="false" customHeight="true" outlineLevel="0" collapsed="false">
      <c r="A129" s="22"/>
      <c r="B129" s="175"/>
      <c r="C129" s="176" t="s">
        <v>146</v>
      </c>
      <c r="D129" s="176" t="s">
        <v>130</v>
      </c>
      <c r="E129" s="177" t="s">
        <v>472</v>
      </c>
      <c r="F129" s="178" t="s">
        <v>473</v>
      </c>
      <c r="G129" s="179" t="s">
        <v>240</v>
      </c>
      <c r="H129" s="180" t="n">
        <v>315</v>
      </c>
      <c r="I129" s="181"/>
      <c r="J129" s="180" t="n">
        <f aca="false">ROUND(I129*H129,3)</f>
        <v>0</v>
      </c>
      <c r="K129" s="182"/>
      <c r="L129" s="23"/>
      <c r="M129" s="183"/>
      <c r="N129" s="184" t="s">
        <v>40</v>
      </c>
      <c r="O129" s="60"/>
      <c r="P129" s="185" t="n">
        <f aca="false">O129*H129</f>
        <v>0</v>
      </c>
      <c r="Q129" s="185" t="n">
        <v>0</v>
      </c>
      <c r="R129" s="185" t="n">
        <f aca="false">Q129*H129</f>
        <v>0</v>
      </c>
      <c r="S129" s="185" t="n">
        <v>0</v>
      </c>
      <c r="T129" s="186" t="n">
        <f aca="false">S129*H129</f>
        <v>0</v>
      </c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R129" s="187" t="s">
        <v>397</v>
      </c>
      <c r="AT129" s="187" t="s">
        <v>130</v>
      </c>
      <c r="AU129" s="187" t="s">
        <v>81</v>
      </c>
      <c r="AY129" s="3" t="s">
        <v>127</v>
      </c>
      <c r="BE129" s="188" t="n">
        <f aca="false">IF(N129="základná",J129,0)</f>
        <v>0</v>
      </c>
      <c r="BF129" s="188" t="n">
        <f aca="false">IF(N129="znížená",J129,0)</f>
        <v>0</v>
      </c>
      <c r="BG129" s="188" t="n">
        <f aca="false">IF(N129="zákl. prenesená",J129,0)</f>
        <v>0</v>
      </c>
      <c r="BH129" s="188" t="n">
        <f aca="false">IF(N129="zníž. prenesená",J129,0)</f>
        <v>0</v>
      </c>
      <c r="BI129" s="188" t="n">
        <f aca="false">IF(N129="nulová",J129,0)</f>
        <v>0</v>
      </c>
      <c r="BJ129" s="3" t="s">
        <v>87</v>
      </c>
      <c r="BK129" s="189" t="n">
        <f aca="false">ROUND(I129*H129,3)</f>
        <v>0</v>
      </c>
      <c r="BL129" s="3" t="s">
        <v>397</v>
      </c>
      <c r="BM129" s="187" t="s">
        <v>169</v>
      </c>
    </row>
    <row r="130" s="27" customFormat="true" ht="14.45" hidden="false" customHeight="true" outlineLevel="0" collapsed="false">
      <c r="A130" s="22"/>
      <c r="B130" s="175"/>
      <c r="C130" s="190" t="s">
        <v>154</v>
      </c>
      <c r="D130" s="190" t="s">
        <v>188</v>
      </c>
      <c r="E130" s="191" t="s">
        <v>474</v>
      </c>
      <c r="F130" s="192" t="s">
        <v>475</v>
      </c>
      <c r="G130" s="193" t="s">
        <v>215</v>
      </c>
      <c r="H130" s="194" t="n">
        <v>14</v>
      </c>
      <c r="I130" s="195"/>
      <c r="J130" s="194" t="n">
        <f aca="false">ROUND(I130*H130,3)</f>
        <v>0</v>
      </c>
      <c r="K130" s="196"/>
      <c r="L130" s="197"/>
      <c r="M130" s="198"/>
      <c r="N130" s="199" t="s">
        <v>40</v>
      </c>
      <c r="O130" s="60"/>
      <c r="P130" s="185" t="n">
        <f aca="false">O130*H130</f>
        <v>0</v>
      </c>
      <c r="Q130" s="185" t="n">
        <v>0</v>
      </c>
      <c r="R130" s="185" t="n">
        <f aca="false">Q130*H130</f>
        <v>0</v>
      </c>
      <c r="S130" s="185" t="n">
        <v>0</v>
      </c>
      <c r="T130" s="186" t="n">
        <f aca="false">S130*H130</f>
        <v>0</v>
      </c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R130" s="187" t="s">
        <v>465</v>
      </c>
      <c r="AT130" s="187" t="s">
        <v>188</v>
      </c>
      <c r="AU130" s="187" t="s">
        <v>81</v>
      </c>
      <c r="AY130" s="3" t="s">
        <v>127</v>
      </c>
      <c r="BE130" s="188" t="n">
        <f aca="false">IF(N130="základná",J130,0)</f>
        <v>0</v>
      </c>
      <c r="BF130" s="188" t="n">
        <f aca="false">IF(N130="znížená",J130,0)</f>
        <v>0</v>
      </c>
      <c r="BG130" s="188" t="n">
        <f aca="false">IF(N130="zákl. prenesená",J130,0)</f>
        <v>0</v>
      </c>
      <c r="BH130" s="188" t="n">
        <f aca="false">IF(N130="zníž. prenesená",J130,0)</f>
        <v>0</v>
      </c>
      <c r="BI130" s="188" t="n">
        <f aca="false">IF(N130="nulová",J130,0)</f>
        <v>0</v>
      </c>
      <c r="BJ130" s="3" t="s">
        <v>87</v>
      </c>
      <c r="BK130" s="189" t="n">
        <f aca="false">ROUND(I130*H130,3)</f>
        <v>0</v>
      </c>
      <c r="BL130" s="3" t="s">
        <v>397</v>
      </c>
      <c r="BM130" s="187" t="s">
        <v>179</v>
      </c>
    </row>
    <row r="131" s="27" customFormat="true" ht="14.45" hidden="false" customHeight="true" outlineLevel="0" collapsed="false">
      <c r="A131" s="22"/>
      <c r="B131" s="175"/>
      <c r="C131" s="190" t="s">
        <v>158</v>
      </c>
      <c r="D131" s="190" t="s">
        <v>188</v>
      </c>
      <c r="E131" s="191" t="s">
        <v>476</v>
      </c>
      <c r="F131" s="192" t="s">
        <v>477</v>
      </c>
      <c r="G131" s="193" t="s">
        <v>215</v>
      </c>
      <c r="H131" s="194" t="n">
        <v>12</v>
      </c>
      <c r="I131" s="195"/>
      <c r="J131" s="194" t="n">
        <f aca="false">ROUND(I131*H131,3)</f>
        <v>0</v>
      </c>
      <c r="K131" s="196"/>
      <c r="L131" s="197"/>
      <c r="M131" s="198"/>
      <c r="N131" s="199" t="s">
        <v>40</v>
      </c>
      <c r="O131" s="60"/>
      <c r="P131" s="185" t="n">
        <f aca="false">O131*H131</f>
        <v>0</v>
      </c>
      <c r="Q131" s="185" t="n">
        <v>0</v>
      </c>
      <c r="R131" s="185" t="n">
        <f aca="false">Q131*H131</f>
        <v>0</v>
      </c>
      <c r="S131" s="185" t="n">
        <v>0</v>
      </c>
      <c r="T131" s="186" t="n">
        <f aca="false">S131*H131</f>
        <v>0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87" t="s">
        <v>465</v>
      </c>
      <c r="AT131" s="187" t="s">
        <v>188</v>
      </c>
      <c r="AU131" s="187" t="s">
        <v>81</v>
      </c>
      <c r="AY131" s="3" t="s">
        <v>127</v>
      </c>
      <c r="BE131" s="188" t="n">
        <f aca="false">IF(N131="základná",J131,0)</f>
        <v>0</v>
      </c>
      <c r="BF131" s="188" t="n">
        <f aca="false">IF(N131="znížená",J131,0)</f>
        <v>0</v>
      </c>
      <c r="BG131" s="188" t="n">
        <f aca="false">IF(N131="zákl. prenesená",J131,0)</f>
        <v>0</v>
      </c>
      <c r="BH131" s="188" t="n">
        <f aca="false">IF(N131="zníž. prenesená",J131,0)</f>
        <v>0</v>
      </c>
      <c r="BI131" s="188" t="n">
        <f aca="false">IF(N131="nulová",J131,0)</f>
        <v>0</v>
      </c>
      <c r="BJ131" s="3" t="s">
        <v>87</v>
      </c>
      <c r="BK131" s="189" t="n">
        <f aca="false">ROUND(I131*H131,3)</f>
        <v>0</v>
      </c>
      <c r="BL131" s="3" t="s">
        <v>397</v>
      </c>
      <c r="BM131" s="187" t="s">
        <v>187</v>
      </c>
    </row>
    <row r="132" s="27" customFormat="true" ht="14.45" hidden="false" customHeight="true" outlineLevel="0" collapsed="false">
      <c r="A132" s="22"/>
      <c r="B132" s="175"/>
      <c r="C132" s="190" t="s">
        <v>169</v>
      </c>
      <c r="D132" s="190" t="s">
        <v>188</v>
      </c>
      <c r="E132" s="191" t="s">
        <v>478</v>
      </c>
      <c r="F132" s="192" t="s">
        <v>479</v>
      </c>
      <c r="G132" s="193" t="s">
        <v>215</v>
      </c>
      <c r="H132" s="194" t="n">
        <v>90</v>
      </c>
      <c r="I132" s="195"/>
      <c r="J132" s="194" t="n">
        <f aca="false">ROUND(I132*H132,3)</f>
        <v>0</v>
      </c>
      <c r="K132" s="196"/>
      <c r="L132" s="197"/>
      <c r="M132" s="198"/>
      <c r="N132" s="199" t="s">
        <v>40</v>
      </c>
      <c r="O132" s="60"/>
      <c r="P132" s="185" t="n">
        <f aca="false">O132*H132</f>
        <v>0</v>
      </c>
      <c r="Q132" s="185" t="n">
        <v>0</v>
      </c>
      <c r="R132" s="185" t="n">
        <f aca="false">Q132*H132</f>
        <v>0</v>
      </c>
      <c r="S132" s="185" t="n">
        <v>0</v>
      </c>
      <c r="T132" s="186" t="n">
        <f aca="false">S132*H132</f>
        <v>0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87" t="s">
        <v>465</v>
      </c>
      <c r="AT132" s="187" t="s">
        <v>188</v>
      </c>
      <c r="AU132" s="187" t="s">
        <v>81</v>
      </c>
      <c r="AY132" s="3" t="s">
        <v>127</v>
      </c>
      <c r="BE132" s="188" t="n">
        <f aca="false">IF(N132="základná",J132,0)</f>
        <v>0</v>
      </c>
      <c r="BF132" s="188" t="n">
        <f aca="false">IF(N132="znížená",J132,0)</f>
        <v>0</v>
      </c>
      <c r="BG132" s="188" t="n">
        <f aca="false">IF(N132="zákl. prenesená",J132,0)</f>
        <v>0</v>
      </c>
      <c r="BH132" s="188" t="n">
        <f aca="false">IF(N132="zníž. prenesená",J132,0)</f>
        <v>0</v>
      </c>
      <c r="BI132" s="188" t="n">
        <f aca="false">IF(N132="nulová",J132,0)</f>
        <v>0</v>
      </c>
      <c r="BJ132" s="3" t="s">
        <v>87</v>
      </c>
      <c r="BK132" s="189" t="n">
        <f aca="false">ROUND(I132*H132,3)</f>
        <v>0</v>
      </c>
      <c r="BL132" s="3" t="s">
        <v>397</v>
      </c>
      <c r="BM132" s="187" t="s">
        <v>173</v>
      </c>
    </row>
    <row r="133" s="27" customFormat="true" ht="24.2" hidden="false" customHeight="true" outlineLevel="0" collapsed="false">
      <c r="A133" s="22"/>
      <c r="B133" s="175"/>
      <c r="C133" s="176" t="s">
        <v>175</v>
      </c>
      <c r="D133" s="176" t="s">
        <v>130</v>
      </c>
      <c r="E133" s="177" t="s">
        <v>480</v>
      </c>
      <c r="F133" s="178" t="s">
        <v>481</v>
      </c>
      <c r="G133" s="179" t="s">
        <v>215</v>
      </c>
      <c r="H133" s="180" t="n">
        <v>90</v>
      </c>
      <c r="I133" s="181"/>
      <c r="J133" s="180" t="n">
        <f aca="false">ROUND(I133*H133,3)</f>
        <v>0</v>
      </c>
      <c r="K133" s="182"/>
      <c r="L133" s="23"/>
      <c r="M133" s="183"/>
      <c r="N133" s="184" t="s">
        <v>40</v>
      </c>
      <c r="O133" s="60"/>
      <c r="P133" s="185" t="n">
        <f aca="false">O133*H133</f>
        <v>0</v>
      </c>
      <c r="Q133" s="185" t="n">
        <v>0</v>
      </c>
      <c r="R133" s="185" t="n">
        <f aca="false">Q133*H133</f>
        <v>0</v>
      </c>
      <c r="S133" s="185" t="n">
        <v>0</v>
      </c>
      <c r="T133" s="186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87" t="s">
        <v>397</v>
      </c>
      <c r="AT133" s="187" t="s">
        <v>130</v>
      </c>
      <c r="AU133" s="187" t="s">
        <v>81</v>
      </c>
      <c r="AY133" s="3" t="s">
        <v>127</v>
      </c>
      <c r="BE133" s="188" t="n">
        <f aca="false">IF(N133="základná",J133,0)</f>
        <v>0</v>
      </c>
      <c r="BF133" s="188" t="n">
        <f aca="false">IF(N133="znížená",J133,0)</f>
        <v>0</v>
      </c>
      <c r="BG133" s="188" t="n">
        <f aca="false">IF(N133="zákl. prenesená",J133,0)</f>
        <v>0</v>
      </c>
      <c r="BH133" s="188" t="n">
        <f aca="false">IF(N133="zníž. prenesená",J133,0)</f>
        <v>0</v>
      </c>
      <c r="BI133" s="188" t="n">
        <f aca="false">IF(N133="nulová",J133,0)</f>
        <v>0</v>
      </c>
      <c r="BJ133" s="3" t="s">
        <v>87</v>
      </c>
      <c r="BK133" s="189" t="n">
        <f aca="false">ROUND(I133*H133,3)</f>
        <v>0</v>
      </c>
      <c r="BL133" s="3" t="s">
        <v>397</v>
      </c>
      <c r="BM133" s="187" t="s">
        <v>205</v>
      </c>
    </row>
    <row r="134" s="27" customFormat="true" ht="24.2" hidden="false" customHeight="true" outlineLevel="0" collapsed="false">
      <c r="A134" s="22"/>
      <c r="B134" s="175"/>
      <c r="C134" s="176" t="s">
        <v>179</v>
      </c>
      <c r="D134" s="176" t="s">
        <v>130</v>
      </c>
      <c r="E134" s="177" t="s">
        <v>482</v>
      </c>
      <c r="F134" s="178" t="s">
        <v>483</v>
      </c>
      <c r="G134" s="179" t="s">
        <v>215</v>
      </c>
      <c r="H134" s="180" t="n">
        <v>102</v>
      </c>
      <c r="I134" s="181"/>
      <c r="J134" s="180" t="n">
        <f aca="false">ROUND(I134*H134,3)</f>
        <v>0</v>
      </c>
      <c r="K134" s="182"/>
      <c r="L134" s="23"/>
      <c r="M134" s="183"/>
      <c r="N134" s="184" t="s">
        <v>40</v>
      </c>
      <c r="O134" s="60"/>
      <c r="P134" s="185" t="n">
        <f aca="false">O134*H134</f>
        <v>0</v>
      </c>
      <c r="Q134" s="185" t="n">
        <v>0</v>
      </c>
      <c r="R134" s="185" t="n">
        <f aca="false">Q134*H134</f>
        <v>0</v>
      </c>
      <c r="S134" s="185" t="n">
        <v>0</v>
      </c>
      <c r="T134" s="186" t="n">
        <f aca="false">S134*H134</f>
        <v>0</v>
      </c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R134" s="187" t="s">
        <v>397</v>
      </c>
      <c r="AT134" s="187" t="s">
        <v>130</v>
      </c>
      <c r="AU134" s="187" t="s">
        <v>81</v>
      </c>
      <c r="AY134" s="3" t="s">
        <v>127</v>
      </c>
      <c r="BE134" s="188" t="n">
        <f aca="false">IF(N134="základná",J134,0)</f>
        <v>0</v>
      </c>
      <c r="BF134" s="188" t="n">
        <f aca="false">IF(N134="znížená",J134,0)</f>
        <v>0</v>
      </c>
      <c r="BG134" s="188" t="n">
        <f aca="false">IF(N134="zákl. prenesená",J134,0)</f>
        <v>0</v>
      </c>
      <c r="BH134" s="188" t="n">
        <f aca="false">IF(N134="zníž. prenesená",J134,0)</f>
        <v>0</v>
      </c>
      <c r="BI134" s="188" t="n">
        <f aca="false">IF(N134="nulová",J134,0)</f>
        <v>0</v>
      </c>
      <c r="BJ134" s="3" t="s">
        <v>87</v>
      </c>
      <c r="BK134" s="189" t="n">
        <f aca="false">ROUND(I134*H134,3)</f>
        <v>0</v>
      </c>
      <c r="BL134" s="3" t="s">
        <v>397</v>
      </c>
      <c r="BM134" s="187" t="s">
        <v>6</v>
      </c>
    </row>
    <row r="135" s="27" customFormat="true" ht="24.2" hidden="false" customHeight="true" outlineLevel="0" collapsed="false">
      <c r="A135" s="22"/>
      <c r="B135" s="175"/>
      <c r="C135" s="176" t="s">
        <v>183</v>
      </c>
      <c r="D135" s="176" t="s">
        <v>130</v>
      </c>
      <c r="E135" s="177" t="s">
        <v>484</v>
      </c>
      <c r="F135" s="178" t="s">
        <v>485</v>
      </c>
      <c r="G135" s="179" t="s">
        <v>215</v>
      </c>
      <c r="H135" s="180" t="n">
        <v>14</v>
      </c>
      <c r="I135" s="181"/>
      <c r="J135" s="180" t="n">
        <f aca="false">ROUND(I135*H135,3)</f>
        <v>0</v>
      </c>
      <c r="K135" s="182"/>
      <c r="L135" s="23"/>
      <c r="M135" s="183"/>
      <c r="N135" s="184" t="s">
        <v>40</v>
      </c>
      <c r="O135" s="60"/>
      <c r="P135" s="185" t="n">
        <f aca="false">O135*H135</f>
        <v>0</v>
      </c>
      <c r="Q135" s="185" t="n">
        <v>0</v>
      </c>
      <c r="R135" s="185" t="n">
        <f aca="false">Q135*H135</f>
        <v>0</v>
      </c>
      <c r="S135" s="185" t="n">
        <v>0</v>
      </c>
      <c r="T135" s="186" t="n">
        <f aca="false">S135*H135</f>
        <v>0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R135" s="187" t="s">
        <v>397</v>
      </c>
      <c r="AT135" s="187" t="s">
        <v>130</v>
      </c>
      <c r="AU135" s="187" t="s">
        <v>81</v>
      </c>
      <c r="AY135" s="3" t="s">
        <v>127</v>
      </c>
      <c r="BE135" s="188" t="n">
        <f aca="false">IF(N135="základná",J135,0)</f>
        <v>0</v>
      </c>
      <c r="BF135" s="188" t="n">
        <f aca="false">IF(N135="znížená",J135,0)</f>
        <v>0</v>
      </c>
      <c r="BG135" s="188" t="n">
        <f aca="false">IF(N135="zákl. prenesená",J135,0)</f>
        <v>0</v>
      </c>
      <c r="BH135" s="188" t="n">
        <f aca="false">IF(N135="zníž. prenesená",J135,0)</f>
        <v>0</v>
      </c>
      <c r="BI135" s="188" t="n">
        <f aca="false">IF(N135="nulová",J135,0)</f>
        <v>0</v>
      </c>
      <c r="BJ135" s="3" t="s">
        <v>87</v>
      </c>
      <c r="BK135" s="189" t="n">
        <f aca="false">ROUND(I135*H135,3)</f>
        <v>0</v>
      </c>
      <c r="BL135" s="3" t="s">
        <v>397</v>
      </c>
      <c r="BM135" s="187" t="s">
        <v>221</v>
      </c>
    </row>
    <row r="136" s="161" customFormat="true" ht="25.9" hidden="false" customHeight="true" outlineLevel="0" collapsed="false">
      <c r="B136" s="162"/>
      <c r="D136" s="163" t="s">
        <v>73</v>
      </c>
      <c r="E136" s="164" t="s">
        <v>486</v>
      </c>
      <c r="F136" s="164" t="s">
        <v>487</v>
      </c>
      <c r="I136" s="165"/>
      <c r="J136" s="166" t="n">
        <f aca="false">BK136</f>
        <v>0</v>
      </c>
      <c r="L136" s="162"/>
      <c r="M136" s="167"/>
      <c r="N136" s="168"/>
      <c r="O136" s="168"/>
      <c r="P136" s="169" t="n">
        <f aca="false">SUM(P137:P146)</f>
        <v>0</v>
      </c>
      <c r="Q136" s="168"/>
      <c r="R136" s="169" t="n">
        <f aca="false">SUM(R137:R146)</f>
        <v>0</v>
      </c>
      <c r="S136" s="168"/>
      <c r="T136" s="170" t="n">
        <f aca="false">SUM(T137:T146)</f>
        <v>0</v>
      </c>
      <c r="AR136" s="163" t="s">
        <v>81</v>
      </c>
      <c r="AT136" s="171" t="s">
        <v>73</v>
      </c>
      <c r="AU136" s="171" t="s">
        <v>74</v>
      </c>
      <c r="AY136" s="163" t="s">
        <v>127</v>
      </c>
      <c r="BK136" s="172" t="n">
        <f aca="false">SUM(BK137:BK146)</f>
        <v>0</v>
      </c>
    </row>
    <row r="137" s="27" customFormat="true" ht="14.45" hidden="false" customHeight="true" outlineLevel="0" collapsed="false">
      <c r="A137" s="22"/>
      <c r="B137" s="175"/>
      <c r="C137" s="190" t="s">
        <v>187</v>
      </c>
      <c r="D137" s="190" t="s">
        <v>188</v>
      </c>
      <c r="E137" s="191" t="s">
        <v>488</v>
      </c>
      <c r="F137" s="192" t="s">
        <v>489</v>
      </c>
      <c r="G137" s="193" t="s">
        <v>240</v>
      </c>
      <c r="H137" s="194" t="n">
        <v>60</v>
      </c>
      <c r="I137" s="195"/>
      <c r="J137" s="194" t="n">
        <f aca="false">ROUND(I137*H137,3)</f>
        <v>0</v>
      </c>
      <c r="K137" s="196"/>
      <c r="L137" s="197"/>
      <c r="M137" s="198"/>
      <c r="N137" s="199" t="s">
        <v>40</v>
      </c>
      <c r="O137" s="60"/>
      <c r="P137" s="185" t="n">
        <f aca="false">O137*H137</f>
        <v>0</v>
      </c>
      <c r="Q137" s="185" t="n">
        <v>0</v>
      </c>
      <c r="R137" s="185" t="n">
        <f aca="false">Q137*H137</f>
        <v>0</v>
      </c>
      <c r="S137" s="185" t="n">
        <v>0</v>
      </c>
      <c r="T137" s="186" t="n">
        <f aca="false">S137*H137</f>
        <v>0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87" t="s">
        <v>158</v>
      </c>
      <c r="AT137" s="187" t="s">
        <v>188</v>
      </c>
      <c r="AU137" s="187" t="s">
        <v>81</v>
      </c>
      <c r="AY137" s="3" t="s">
        <v>127</v>
      </c>
      <c r="BE137" s="188" t="n">
        <f aca="false">IF(N137="základná",J137,0)</f>
        <v>0</v>
      </c>
      <c r="BF137" s="188" t="n">
        <f aca="false">IF(N137="znížená",J137,0)</f>
        <v>0</v>
      </c>
      <c r="BG137" s="188" t="n">
        <f aca="false">IF(N137="zákl. prenesená",J137,0)</f>
        <v>0</v>
      </c>
      <c r="BH137" s="188" t="n">
        <f aca="false">IF(N137="zníž. prenesená",J137,0)</f>
        <v>0</v>
      </c>
      <c r="BI137" s="188" t="n">
        <f aca="false">IF(N137="nulová",J137,0)</f>
        <v>0</v>
      </c>
      <c r="BJ137" s="3" t="s">
        <v>87</v>
      </c>
      <c r="BK137" s="189" t="n">
        <f aca="false">ROUND(I137*H137,3)</f>
        <v>0</v>
      </c>
      <c r="BL137" s="3" t="s">
        <v>134</v>
      </c>
      <c r="BM137" s="187" t="s">
        <v>229</v>
      </c>
    </row>
    <row r="138" s="27" customFormat="true" ht="14.45" hidden="false" customHeight="true" outlineLevel="0" collapsed="false">
      <c r="A138" s="22"/>
      <c r="B138" s="175"/>
      <c r="C138" s="190" t="s">
        <v>194</v>
      </c>
      <c r="D138" s="190" t="s">
        <v>188</v>
      </c>
      <c r="E138" s="191" t="s">
        <v>490</v>
      </c>
      <c r="F138" s="192" t="s">
        <v>491</v>
      </c>
      <c r="G138" s="193" t="s">
        <v>240</v>
      </c>
      <c r="H138" s="194" t="n">
        <v>24</v>
      </c>
      <c r="I138" s="195"/>
      <c r="J138" s="194" t="n">
        <f aca="false">ROUND(I138*H138,3)</f>
        <v>0</v>
      </c>
      <c r="K138" s="196"/>
      <c r="L138" s="197"/>
      <c r="M138" s="198"/>
      <c r="N138" s="199" t="s">
        <v>40</v>
      </c>
      <c r="O138" s="60"/>
      <c r="P138" s="185" t="n">
        <f aca="false">O138*H138</f>
        <v>0</v>
      </c>
      <c r="Q138" s="185" t="n">
        <v>0</v>
      </c>
      <c r="R138" s="185" t="n">
        <f aca="false">Q138*H138</f>
        <v>0</v>
      </c>
      <c r="S138" s="185" t="n">
        <v>0</v>
      </c>
      <c r="T138" s="186" t="n">
        <f aca="false">S138*H138</f>
        <v>0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87" t="s">
        <v>158</v>
      </c>
      <c r="AT138" s="187" t="s">
        <v>188</v>
      </c>
      <c r="AU138" s="187" t="s">
        <v>81</v>
      </c>
      <c r="AY138" s="3" t="s">
        <v>127</v>
      </c>
      <c r="BE138" s="188" t="n">
        <f aca="false">IF(N138="základná",J138,0)</f>
        <v>0</v>
      </c>
      <c r="BF138" s="188" t="n">
        <f aca="false">IF(N138="znížená",J138,0)</f>
        <v>0</v>
      </c>
      <c r="BG138" s="188" t="n">
        <f aca="false">IF(N138="zákl. prenesená",J138,0)</f>
        <v>0</v>
      </c>
      <c r="BH138" s="188" t="n">
        <f aca="false">IF(N138="zníž. prenesená",J138,0)</f>
        <v>0</v>
      </c>
      <c r="BI138" s="188" t="n">
        <f aca="false">IF(N138="nulová",J138,0)</f>
        <v>0</v>
      </c>
      <c r="BJ138" s="3" t="s">
        <v>87</v>
      </c>
      <c r="BK138" s="189" t="n">
        <f aca="false">ROUND(I138*H138,3)</f>
        <v>0</v>
      </c>
      <c r="BL138" s="3" t="s">
        <v>134</v>
      </c>
      <c r="BM138" s="187" t="s">
        <v>237</v>
      </c>
    </row>
    <row r="139" s="27" customFormat="true" ht="24.2" hidden="false" customHeight="true" outlineLevel="0" collapsed="false">
      <c r="A139" s="22"/>
      <c r="B139" s="175"/>
      <c r="C139" s="176" t="s">
        <v>173</v>
      </c>
      <c r="D139" s="176" t="s">
        <v>130</v>
      </c>
      <c r="E139" s="177" t="s">
        <v>492</v>
      </c>
      <c r="F139" s="178" t="s">
        <v>493</v>
      </c>
      <c r="G139" s="179" t="s">
        <v>240</v>
      </c>
      <c r="H139" s="180" t="n">
        <v>60</v>
      </c>
      <c r="I139" s="181"/>
      <c r="J139" s="180" t="n">
        <f aca="false">ROUND(I139*H139,3)</f>
        <v>0</v>
      </c>
      <c r="K139" s="182"/>
      <c r="L139" s="23"/>
      <c r="M139" s="183"/>
      <c r="N139" s="184" t="s">
        <v>40</v>
      </c>
      <c r="O139" s="60"/>
      <c r="P139" s="185" t="n">
        <f aca="false">O139*H139</f>
        <v>0</v>
      </c>
      <c r="Q139" s="185" t="n">
        <v>0</v>
      </c>
      <c r="R139" s="185" t="n">
        <f aca="false">Q139*H139</f>
        <v>0</v>
      </c>
      <c r="S139" s="185" t="n">
        <v>0</v>
      </c>
      <c r="T139" s="186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87" t="s">
        <v>134</v>
      </c>
      <c r="AT139" s="187" t="s">
        <v>130</v>
      </c>
      <c r="AU139" s="187" t="s">
        <v>81</v>
      </c>
      <c r="AY139" s="3" t="s">
        <v>127</v>
      </c>
      <c r="BE139" s="188" t="n">
        <f aca="false">IF(N139="základná",J139,0)</f>
        <v>0</v>
      </c>
      <c r="BF139" s="188" t="n">
        <f aca="false">IF(N139="znížená",J139,0)</f>
        <v>0</v>
      </c>
      <c r="BG139" s="188" t="n">
        <f aca="false">IF(N139="zákl. prenesená",J139,0)</f>
        <v>0</v>
      </c>
      <c r="BH139" s="188" t="n">
        <f aca="false">IF(N139="zníž. prenesená",J139,0)</f>
        <v>0</v>
      </c>
      <c r="BI139" s="188" t="n">
        <f aca="false">IF(N139="nulová",J139,0)</f>
        <v>0</v>
      </c>
      <c r="BJ139" s="3" t="s">
        <v>87</v>
      </c>
      <c r="BK139" s="189" t="n">
        <f aca="false">ROUND(I139*H139,3)</f>
        <v>0</v>
      </c>
      <c r="BL139" s="3" t="s">
        <v>134</v>
      </c>
      <c r="BM139" s="187" t="s">
        <v>246</v>
      </c>
    </row>
    <row r="140" s="27" customFormat="true" ht="24.2" hidden="false" customHeight="true" outlineLevel="0" collapsed="false">
      <c r="A140" s="22"/>
      <c r="B140" s="175"/>
      <c r="C140" s="176" t="s">
        <v>201</v>
      </c>
      <c r="D140" s="176" t="s">
        <v>130</v>
      </c>
      <c r="E140" s="177" t="s">
        <v>494</v>
      </c>
      <c r="F140" s="178" t="s">
        <v>495</v>
      </c>
      <c r="G140" s="179" t="s">
        <v>240</v>
      </c>
      <c r="H140" s="180" t="n">
        <v>60</v>
      </c>
      <c r="I140" s="181"/>
      <c r="J140" s="180" t="n">
        <f aca="false">ROUND(I140*H140,3)</f>
        <v>0</v>
      </c>
      <c r="K140" s="182"/>
      <c r="L140" s="23"/>
      <c r="M140" s="183"/>
      <c r="N140" s="184" t="s">
        <v>40</v>
      </c>
      <c r="O140" s="60"/>
      <c r="P140" s="185" t="n">
        <f aca="false">O140*H140</f>
        <v>0</v>
      </c>
      <c r="Q140" s="185" t="n">
        <v>0</v>
      </c>
      <c r="R140" s="185" t="n">
        <f aca="false">Q140*H140</f>
        <v>0</v>
      </c>
      <c r="S140" s="185" t="n">
        <v>0</v>
      </c>
      <c r="T140" s="186" t="n">
        <f aca="false">S140*H140</f>
        <v>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R140" s="187" t="s">
        <v>134</v>
      </c>
      <c r="AT140" s="187" t="s">
        <v>130</v>
      </c>
      <c r="AU140" s="187" t="s">
        <v>81</v>
      </c>
      <c r="AY140" s="3" t="s">
        <v>127</v>
      </c>
      <c r="BE140" s="188" t="n">
        <f aca="false">IF(N140="základná",J140,0)</f>
        <v>0</v>
      </c>
      <c r="BF140" s="188" t="n">
        <f aca="false">IF(N140="znížená",J140,0)</f>
        <v>0</v>
      </c>
      <c r="BG140" s="188" t="n">
        <f aca="false">IF(N140="zákl. prenesená",J140,0)</f>
        <v>0</v>
      </c>
      <c r="BH140" s="188" t="n">
        <f aca="false">IF(N140="zníž. prenesená",J140,0)</f>
        <v>0</v>
      </c>
      <c r="BI140" s="188" t="n">
        <f aca="false">IF(N140="nulová",J140,0)</f>
        <v>0</v>
      </c>
      <c r="BJ140" s="3" t="s">
        <v>87</v>
      </c>
      <c r="BK140" s="189" t="n">
        <f aca="false">ROUND(I140*H140,3)</f>
        <v>0</v>
      </c>
      <c r="BL140" s="3" t="s">
        <v>134</v>
      </c>
      <c r="BM140" s="187" t="s">
        <v>254</v>
      </c>
    </row>
    <row r="141" s="27" customFormat="true" ht="14.45" hidden="false" customHeight="true" outlineLevel="0" collapsed="false">
      <c r="A141" s="22"/>
      <c r="B141" s="175"/>
      <c r="C141" s="190" t="s">
        <v>205</v>
      </c>
      <c r="D141" s="190" t="s">
        <v>188</v>
      </c>
      <c r="E141" s="191" t="s">
        <v>496</v>
      </c>
      <c r="F141" s="192" t="s">
        <v>497</v>
      </c>
      <c r="G141" s="193" t="s">
        <v>215</v>
      </c>
      <c r="H141" s="194" t="n">
        <v>60</v>
      </c>
      <c r="I141" s="195"/>
      <c r="J141" s="194" t="n">
        <f aca="false">ROUND(I141*H141,3)</f>
        <v>0</v>
      </c>
      <c r="K141" s="196"/>
      <c r="L141" s="197"/>
      <c r="M141" s="198"/>
      <c r="N141" s="199" t="s">
        <v>40</v>
      </c>
      <c r="O141" s="60"/>
      <c r="P141" s="185" t="n">
        <f aca="false">O141*H141</f>
        <v>0</v>
      </c>
      <c r="Q141" s="185" t="n">
        <v>0</v>
      </c>
      <c r="R141" s="185" t="n">
        <f aca="false">Q141*H141</f>
        <v>0</v>
      </c>
      <c r="S141" s="185" t="n">
        <v>0</v>
      </c>
      <c r="T141" s="186" t="n">
        <f aca="false">S141*H141</f>
        <v>0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R141" s="187" t="s">
        <v>158</v>
      </c>
      <c r="AT141" s="187" t="s">
        <v>188</v>
      </c>
      <c r="AU141" s="187" t="s">
        <v>81</v>
      </c>
      <c r="AY141" s="3" t="s">
        <v>127</v>
      </c>
      <c r="BE141" s="188" t="n">
        <f aca="false">IF(N141="základná",J141,0)</f>
        <v>0</v>
      </c>
      <c r="BF141" s="188" t="n">
        <f aca="false">IF(N141="znížená",J141,0)</f>
        <v>0</v>
      </c>
      <c r="BG141" s="188" t="n">
        <f aca="false">IF(N141="zákl. prenesená",J141,0)</f>
        <v>0</v>
      </c>
      <c r="BH141" s="188" t="n">
        <f aca="false">IF(N141="zníž. prenesená",J141,0)</f>
        <v>0</v>
      </c>
      <c r="BI141" s="188" t="n">
        <f aca="false">IF(N141="nulová",J141,0)</f>
        <v>0</v>
      </c>
      <c r="BJ141" s="3" t="s">
        <v>87</v>
      </c>
      <c r="BK141" s="189" t="n">
        <f aca="false">ROUND(I141*H141,3)</f>
        <v>0</v>
      </c>
      <c r="BL141" s="3" t="s">
        <v>134</v>
      </c>
      <c r="BM141" s="187" t="s">
        <v>192</v>
      </c>
    </row>
    <row r="142" s="27" customFormat="true" ht="14.45" hidden="false" customHeight="true" outlineLevel="0" collapsed="false">
      <c r="A142" s="22"/>
      <c r="B142" s="175"/>
      <c r="C142" s="190" t="s">
        <v>217</v>
      </c>
      <c r="D142" s="190" t="s">
        <v>188</v>
      </c>
      <c r="E142" s="191" t="s">
        <v>498</v>
      </c>
      <c r="F142" s="192" t="s">
        <v>499</v>
      </c>
      <c r="G142" s="193" t="s">
        <v>215</v>
      </c>
      <c r="H142" s="194" t="n">
        <v>12</v>
      </c>
      <c r="I142" s="195"/>
      <c r="J142" s="194" t="n">
        <f aca="false">ROUND(I142*H142,3)</f>
        <v>0</v>
      </c>
      <c r="K142" s="196"/>
      <c r="L142" s="197"/>
      <c r="M142" s="198"/>
      <c r="N142" s="199" t="s">
        <v>40</v>
      </c>
      <c r="O142" s="60"/>
      <c r="P142" s="185" t="n">
        <f aca="false">O142*H142</f>
        <v>0</v>
      </c>
      <c r="Q142" s="185" t="n">
        <v>0</v>
      </c>
      <c r="R142" s="185" t="n">
        <f aca="false">Q142*H142</f>
        <v>0</v>
      </c>
      <c r="S142" s="185" t="n">
        <v>0</v>
      </c>
      <c r="T142" s="186" t="n">
        <f aca="false">S142*H142</f>
        <v>0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87" t="s">
        <v>158</v>
      </c>
      <c r="AT142" s="187" t="s">
        <v>188</v>
      </c>
      <c r="AU142" s="187" t="s">
        <v>81</v>
      </c>
      <c r="AY142" s="3" t="s">
        <v>127</v>
      </c>
      <c r="BE142" s="188" t="n">
        <f aca="false">IF(N142="základná",J142,0)</f>
        <v>0</v>
      </c>
      <c r="BF142" s="188" t="n">
        <f aca="false">IF(N142="znížená",J142,0)</f>
        <v>0</v>
      </c>
      <c r="BG142" s="188" t="n">
        <f aca="false">IF(N142="zákl. prenesená",J142,0)</f>
        <v>0</v>
      </c>
      <c r="BH142" s="188" t="n">
        <f aca="false">IF(N142="zníž. prenesená",J142,0)</f>
        <v>0</v>
      </c>
      <c r="BI142" s="188" t="n">
        <f aca="false">IF(N142="nulová",J142,0)</f>
        <v>0</v>
      </c>
      <c r="BJ142" s="3" t="s">
        <v>87</v>
      </c>
      <c r="BK142" s="189" t="n">
        <f aca="false">ROUND(I142*H142,3)</f>
        <v>0</v>
      </c>
      <c r="BL142" s="3" t="s">
        <v>134</v>
      </c>
      <c r="BM142" s="187" t="s">
        <v>272</v>
      </c>
    </row>
    <row r="143" s="27" customFormat="true" ht="14.45" hidden="false" customHeight="true" outlineLevel="0" collapsed="false">
      <c r="A143" s="22"/>
      <c r="B143" s="175"/>
      <c r="C143" s="190" t="s">
        <v>221</v>
      </c>
      <c r="D143" s="190" t="s">
        <v>188</v>
      </c>
      <c r="E143" s="191" t="s">
        <v>500</v>
      </c>
      <c r="F143" s="192" t="s">
        <v>501</v>
      </c>
      <c r="G143" s="193" t="s">
        <v>215</v>
      </c>
      <c r="H143" s="194" t="n">
        <v>12</v>
      </c>
      <c r="I143" s="195"/>
      <c r="J143" s="194" t="n">
        <f aca="false">ROUND(I143*H143,3)</f>
        <v>0</v>
      </c>
      <c r="K143" s="196"/>
      <c r="L143" s="197"/>
      <c r="M143" s="198"/>
      <c r="N143" s="199" t="s">
        <v>40</v>
      </c>
      <c r="O143" s="60"/>
      <c r="P143" s="185" t="n">
        <f aca="false">O143*H143</f>
        <v>0</v>
      </c>
      <c r="Q143" s="185" t="n">
        <v>0</v>
      </c>
      <c r="R143" s="185" t="n">
        <f aca="false">Q143*H143</f>
        <v>0</v>
      </c>
      <c r="S143" s="185" t="n">
        <v>0</v>
      </c>
      <c r="T143" s="186" t="n">
        <f aca="false">S143*H143</f>
        <v>0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87" t="s">
        <v>158</v>
      </c>
      <c r="AT143" s="187" t="s">
        <v>188</v>
      </c>
      <c r="AU143" s="187" t="s">
        <v>81</v>
      </c>
      <c r="AY143" s="3" t="s">
        <v>127</v>
      </c>
      <c r="BE143" s="188" t="n">
        <f aca="false">IF(N143="základná",J143,0)</f>
        <v>0</v>
      </c>
      <c r="BF143" s="188" t="n">
        <f aca="false">IF(N143="znížená",J143,0)</f>
        <v>0</v>
      </c>
      <c r="BG143" s="188" t="n">
        <f aca="false">IF(N143="zákl. prenesená",J143,0)</f>
        <v>0</v>
      </c>
      <c r="BH143" s="188" t="n">
        <f aca="false">IF(N143="zníž. prenesená",J143,0)</f>
        <v>0</v>
      </c>
      <c r="BI143" s="188" t="n">
        <f aca="false">IF(N143="nulová",J143,0)</f>
        <v>0</v>
      </c>
      <c r="BJ143" s="3" t="s">
        <v>87</v>
      </c>
      <c r="BK143" s="189" t="n">
        <f aca="false">ROUND(I143*H143,3)</f>
        <v>0</v>
      </c>
      <c r="BL143" s="3" t="s">
        <v>134</v>
      </c>
      <c r="BM143" s="187" t="s">
        <v>280</v>
      </c>
    </row>
    <row r="144" s="27" customFormat="true" ht="14.45" hidden="false" customHeight="true" outlineLevel="0" collapsed="false">
      <c r="A144" s="22"/>
      <c r="B144" s="175"/>
      <c r="C144" s="190" t="s">
        <v>225</v>
      </c>
      <c r="D144" s="190" t="s">
        <v>188</v>
      </c>
      <c r="E144" s="191" t="s">
        <v>502</v>
      </c>
      <c r="F144" s="192" t="s">
        <v>503</v>
      </c>
      <c r="G144" s="193" t="s">
        <v>215</v>
      </c>
      <c r="H144" s="194" t="n">
        <v>12</v>
      </c>
      <c r="I144" s="195"/>
      <c r="J144" s="194" t="n">
        <f aca="false">ROUND(I144*H144,3)</f>
        <v>0</v>
      </c>
      <c r="K144" s="196"/>
      <c r="L144" s="197"/>
      <c r="M144" s="198"/>
      <c r="N144" s="199" t="s">
        <v>40</v>
      </c>
      <c r="O144" s="60"/>
      <c r="P144" s="185" t="n">
        <f aca="false">O144*H144</f>
        <v>0</v>
      </c>
      <c r="Q144" s="185" t="n">
        <v>0</v>
      </c>
      <c r="R144" s="185" t="n">
        <f aca="false">Q144*H144</f>
        <v>0</v>
      </c>
      <c r="S144" s="185" t="n">
        <v>0</v>
      </c>
      <c r="T144" s="186" t="n">
        <f aca="false">S144*H144</f>
        <v>0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87" t="s">
        <v>158</v>
      </c>
      <c r="AT144" s="187" t="s">
        <v>188</v>
      </c>
      <c r="AU144" s="187" t="s">
        <v>81</v>
      </c>
      <c r="AY144" s="3" t="s">
        <v>127</v>
      </c>
      <c r="BE144" s="188" t="n">
        <f aca="false">IF(N144="základná",J144,0)</f>
        <v>0</v>
      </c>
      <c r="BF144" s="188" t="n">
        <f aca="false">IF(N144="znížená",J144,0)</f>
        <v>0</v>
      </c>
      <c r="BG144" s="188" t="n">
        <f aca="false">IF(N144="zákl. prenesená",J144,0)</f>
        <v>0</v>
      </c>
      <c r="BH144" s="188" t="n">
        <f aca="false">IF(N144="zníž. prenesená",J144,0)</f>
        <v>0</v>
      </c>
      <c r="BI144" s="188" t="n">
        <f aca="false">IF(N144="nulová",J144,0)</f>
        <v>0</v>
      </c>
      <c r="BJ144" s="3" t="s">
        <v>87</v>
      </c>
      <c r="BK144" s="189" t="n">
        <f aca="false">ROUND(I144*H144,3)</f>
        <v>0</v>
      </c>
      <c r="BL144" s="3" t="s">
        <v>134</v>
      </c>
      <c r="BM144" s="187" t="s">
        <v>289</v>
      </c>
    </row>
    <row r="145" s="27" customFormat="true" ht="24.2" hidden="false" customHeight="true" outlineLevel="0" collapsed="false">
      <c r="A145" s="22"/>
      <c r="B145" s="175"/>
      <c r="C145" s="176" t="s">
        <v>233</v>
      </c>
      <c r="D145" s="176" t="s">
        <v>130</v>
      </c>
      <c r="E145" s="177" t="s">
        <v>504</v>
      </c>
      <c r="F145" s="178" t="s">
        <v>505</v>
      </c>
      <c r="G145" s="179" t="s">
        <v>215</v>
      </c>
      <c r="H145" s="180" t="n">
        <v>12</v>
      </c>
      <c r="I145" s="181"/>
      <c r="J145" s="180" t="n">
        <f aca="false">ROUND(I145*H145,3)</f>
        <v>0</v>
      </c>
      <c r="K145" s="182"/>
      <c r="L145" s="23"/>
      <c r="M145" s="183"/>
      <c r="N145" s="184" t="s">
        <v>40</v>
      </c>
      <c r="O145" s="60"/>
      <c r="P145" s="185" t="n">
        <f aca="false">O145*H145</f>
        <v>0</v>
      </c>
      <c r="Q145" s="185" t="n">
        <v>0</v>
      </c>
      <c r="R145" s="185" t="n">
        <f aca="false">Q145*H145</f>
        <v>0</v>
      </c>
      <c r="S145" s="185" t="n">
        <v>0</v>
      </c>
      <c r="T145" s="186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87" t="s">
        <v>134</v>
      </c>
      <c r="AT145" s="187" t="s">
        <v>130</v>
      </c>
      <c r="AU145" s="187" t="s">
        <v>81</v>
      </c>
      <c r="AY145" s="3" t="s">
        <v>127</v>
      </c>
      <c r="BE145" s="188" t="n">
        <f aca="false">IF(N145="základná",J145,0)</f>
        <v>0</v>
      </c>
      <c r="BF145" s="188" t="n">
        <f aca="false">IF(N145="znížená",J145,0)</f>
        <v>0</v>
      </c>
      <c r="BG145" s="188" t="n">
        <f aca="false">IF(N145="zákl. prenesená",J145,0)</f>
        <v>0</v>
      </c>
      <c r="BH145" s="188" t="n">
        <f aca="false">IF(N145="zníž. prenesená",J145,0)</f>
        <v>0</v>
      </c>
      <c r="BI145" s="188" t="n">
        <f aca="false">IF(N145="nulová",J145,0)</f>
        <v>0</v>
      </c>
      <c r="BJ145" s="3" t="s">
        <v>87</v>
      </c>
      <c r="BK145" s="189" t="n">
        <f aca="false">ROUND(I145*H145,3)</f>
        <v>0</v>
      </c>
      <c r="BL145" s="3" t="s">
        <v>134</v>
      </c>
      <c r="BM145" s="187" t="s">
        <v>297</v>
      </c>
    </row>
    <row r="146" s="27" customFormat="true" ht="14.45" hidden="false" customHeight="true" outlineLevel="0" collapsed="false">
      <c r="A146" s="22"/>
      <c r="B146" s="175"/>
      <c r="C146" s="176" t="s">
        <v>237</v>
      </c>
      <c r="D146" s="176" t="s">
        <v>130</v>
      </c>
      <c r="E146" s="177" t="s">
        <v>506</v>
      </c>
      <c r="F146" s="178" t="s">
        <v>507</v>
      </c>
      <c r="G146" s="179" t="s">
        <v>215</v>
      </c>
      <c r="H146" s="180" t="n">
        <v>12</v>
      </c>
      <c r="I146" s="181"/>
      <c r="J146" s="180" t="n">
        <f aca="false">ROUND(I146*H146,3)</f>
        <v>0</v>
      </c>
      <c r="K146" s="182"/>
      <c r="L146" s="23"/>
      <c r="M146" s="183"/>
      <c r="N146" s="184" t="s">
        <v>40</v>
      </c>
      <c r="O146" s="60"/>
      <c r="P146" s="185" t="n">
        <f aca="false">O146*H146</f>
        <v>0</v>
      </c>
      <c r="Q146" s="185" t="n">
        <v>0</v>
      </c>
      <c r="R146" s="185" t="n">
        <f aca="false">Q146*H146</f>
        <v>0</v>
      </c>
      <c r="S146" s="185" t="n">
        <v>0</v>
      </c>
      <c r="T146" s="186" t="n">
        <f aca="false">S146*H146</f>
        <v>0</v>
      </c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R146" s="187" t="s">
        <v>134</v>
      </c>
      <c r="AT146" s="187" t="s">
        <v>130</v>
      </c>
      <c r="AU146" s="187" t="s">
        <v>81</v>
      </c>
      <c r="AY146" s="3" t="s">
        <v>127</v>
      </c>
      <c r="BE146" s="188" t="n">
        <f aca="false">IF(N146="základná",J146,0)</f>
        <v>0</v>
      </c>
      <c r="BF146" s="188" t="n">
        <f aca="false">IF(N146="znížená",J146,0)</f>
        <v>0</v>
      </c>
      <c r="BG146" s="188" t="n">
        <f aca="false">IF(N146="zákl. prenesená",J146,0)</f>
        <v>0</v>
      </c>
      <c r="BH146" s="188" t="n">
        <f aca="false">IF(N146="zníž. prenesená",J146,0)</f>
        <v>0</v>
      </c>
      <c r="BI146" s="188" t="n">
        <f aca="false">IF(N146="nulová",J146,0)</f>
        <v>0</v>
      </c>
      <c r="BJ146" s="3" t="s">
        <v>87</v>
      </c>
      <c r="BK146" s="189" t="n">
        <f aca="false">ROUND(I146*H146,3)</f>
        <v>0</v>
      </c>
      <c r="BL146" s="3" t="s">
        <v>134</v>
      </c>
      <c r="BM146" s="187" t="s">
        <v>307</v>
      </c>
    </row>
    <row r="147" s="161" customFormat="true" ht="25.9" hidden="false" customHeight="true" outlineLevel="0" collapsed="false">
      <c r="B147" s="162"/>
      <c r="D147" s="163" t="s">
        <v>73</v>
      </c>
      <c r="E147" s="164" t="s">
        <v>508</v>
      </c>
      <c r="F147" s="164" t="s">
        <v>509</v>
      </c>
      <c r="I147" s="165"/>
      <c r="J147" s="166" t="n">
        <f aca="false">BK147</f>
        <v>0</v>
      </c>
      <c r="L147" s="162"/>
      <c r="M147" s="167"/>
      <c r="N147" s="168"/>
      <c r="O147" s="168"/>
      <c r="P147" s="169" t="n">
        <f aca="false">SUM(P148:P154)</f>
        <v>0</v>
      </c>
      <c r="Q147" s="168"/>
      <c r="R147" s="169" t="n">
        <f aca="false">SUM(R148:R154)</f>
        <v>0</v>
      </c>
      <c r="S147" s="168"/>
      <c r="T147" s="170" t="n">
        <f aca="false">SUM(T148:T154)</f>
        <v>0</v>
      </c>
      <c r="AR147" s="163" t="s">
        <v>81</v>
      </c>
      <c r="AT147" s="171" t="s">
        <v>73</v>
      </c>
      <c r="AU147" s="171" t="s">
        <v>74</v>
      </c>
      <c r="AY147" s="163" t="s">
        <v>127</v>
      </c>
      <c r="BK147" s="172" t="n">
        <f aca="false">SUM(BK148:BK154)</f>
        <v>0</v>
      </c>
    </row>
    <row r="148" s="27" customFormat="true" ht="14.45" hidden="false" customHeight="true" outlineLevel="0" collapsed="false">
      <c r="A148" s="22"/>
      <c r="B148" s="175"/>
      <c r="C148" s="190" t="s">
        <v>242</v>
      </c>
      <c r="D148" s="190" t="s">
        <v>188</v>
      </c>
      <c r="E148" s="191" t="s">
        <v>510</v>
      </c>
      <c r="F148" s="192" t="s">
        <v>511</v>
      </c>
      <c r="G148" s="193" t="s">
        <v>512</v>
      </c>
      <c r="H148" s="194" t="n">
        <v>30</v>
      </c>
      <c r="I148" s="195"/>
      <c r="J148" s="194" t="n">
        <f aca="false">ROUND(I148*H148,3)</f>
        <v>0</v>
      </c>
      <c r="K148" s="196"/>
      <c r="L148" s="197"/>
      <c r="M148" s="198"/>
      <c r="N148" s="199" t="s">
        <v>40</v>
      </c>
      <c r="O148" s="60"/>
      <c r="P148" s="185" t="n">
        <f aca="false">O148*H148</f>
        <v>0</v>
      </c>
      <c r="Q148" s="185" t="n">
        <v>0</v>
      </c>
      <c r="R148" s="185" t="n">
        <f aca="false">Q148*H148</f>
        <v>0</v>
      </c>
      <c r="S148" s="185" t="n">
        <v>0</v>
      </c>
      <c r="T148" s="186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87" t="s">
        <v>158</v>
      </c>
      <c r="AT148" s="187" t="s">
        <v>188</v>
      </c>
      <c r="AU148" s="187" t="s">
        <v>81</v>
      </c>
      <c r="AY148" s="3" t="s">
        <v>127</v>
      </c>
      <c r="BE148" s="188" t="n">
        <f aca="false">IF(N148="základná",J148,0)</f>
        <v>0</v>
      </c>
      <c r="BF148" s="188" t="n">
        <f aca="false">IF(N148="znížená",J148,0)</f>
        <v>0</v>
      </c>
      <c r="BG148" s="188" t="n">
        <f aca="false">IF(N148="zákl. prenesená",J148,0)</f>
        <v>0</v>
      </c>
      <c r="BH148" s="188" t="n">
        <f aca="false">IF(N148="zníž. prenesená",J148,0)</f>
        <v>0</v>
      </c>
      <c r="BI148" s="188" t="n">
        <f aca="false">IF(N148="nulová",J148,0)</f>
        <v>0</v>
      </c>
      <c r="BJ148" s="3" t="s">
        <v>87</v>
      </c>
      <c r="BK148" s="189" t="n">
        <f aca="false">ROUND(I148*H148,3)</f>
        <v>0</v>
      </c>
      <c r="BL148" s="3" t="s">
        <v>134</v>
      </c>
      <c r="BM148" s="187" t="s">
        <v>315</v>
      </c>
    </row>
    <row r="149" s="27" customFormat="true" ht="14.45" hidden="false" customHeight="true" outlineLevel="0" collapsed="false">
      <c r="A149" s="22"/>
      <c r="B149" s="175"/>
      <c r="C149" s="190" t="s">
        <v>192</v>
      </c>
      <c r="D149" s="190" t="s">
        <v>188</v>
      </c>
      <c r="E149" s="191" t="s">
        <v>513</v>
      </c>
      <c r="F149" s="192" t="s">
        <v>514</v>
      </c>
      <c r="G149" s="193" t="s">
        <v>215</v>
      </c>
      <c r="H149" s="194" t="n">
        <v>30</v>
      </c>
      <c r="I149" s="195"/>
      <c r="J149" s="194" t="n">
        <f aca="false">ROUND(I149*H149,3)</f>
        <v>0</v>
      </c>
      <c r="K149" s="196"/>
      <c r="L149" s="197"/>
      <c r="M149" s="198"/>
      <c r="N149" s="199" t="s">
        <v>40</v>
      </c>
      <c r="O149" s="60"/>
      <c r="P149" s="185" t="n">
        <f aca="false">O149*H149</f>
        <v>0</v>
      </c>
      <c r="Q149" s="185" t="n">
        <v>0</v>
      </c>
      <c r="R149" s="185" t="n">
        <f aca="false">Q149*H149</f>
        <v>0</v>
      </c>
      <c r="S149" s="185" t="n">
        <v>0</v>
      </c>
      <c r="T149" s="186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87" t="s">
        <v>158</v>
      </c>
      <c r="AT149" s="187" t="s">
        <v>188</v>
      </c>
      <c r="AU149" s="187" t="s">
        <v>81</v>
      </c>
      <c r="AY149" s="3" t="s">
        <v>127</v>
      </c>
      <c r="BE149" s="188" t="n">
        <f aca="false">IF(N149="základná",J149,0)</f>
        <v>0</v>
      </c>
      <c r="BF149" s="188" t="n">
        <f aca="false">IF(N149="znížená",J149,0)</f>
        <v>0</v>
      </c>
      <c r="BG149" s="188" t="n">
        <f aca="false">IF(N149="zákl. prenesená",J149,0)</f>
        <v>0</v>
      </c>
      <c r="BH149" s="188" t="n">
        <f aca="false">IF(N149="zníž. prenesená",J149,0)</f>
        <v>0</v>
      </c>
      <c r="BI149" s="188" t="n">
        <f aca="false">IF(N149="nulová",J149,0)</f>
        <v>0</v>
      </c>
      <c r="BJ149" s="3" t="s">
        <v>87</v>
      </c>
      <c r="BK149" s="189" t="n">
        <f aca="false">ROUND(I149*H149,3)</f>
        <v>0</v>
      </c>
      <c r="BL149" s="3" t="s">
        <v>134</v>
      </c>
      <c r="BM149" s="187" t="s">
        <v>323</v>
      </c>
    </row>
    <row r="150" s="27" customFormat="true" ht="14.45" hidden="false" customHeight="true" outlineLevel="0" collapsed="false">
      <c r="A150" s="22"/>
      <c r="B150" s="175"/>
      <c r="C150" s="190" t="s">
        <v>268</v>
      </c>
      <c r="D150" s="190" t="s">
        <v>188</v>
      </c>
      <c r="E150" s="191" t="s">
        <v>515</v>
      </c>
      <c r="F150" s="192" t="s">
        <v>516</v>
      </c>
      <c r="G150" s="193" t="s">
        <v>215</v>
      </c>
      <c r="H150" s="194" t="n">
        <v>30</v>
      </c>
      <c r="I150" s="195"/>
      <c r="J150" s="194" t="n">
        <f aca="false">ROUND(I150*H150,3)</f>
        <v>0</v>
      </c>
      <c r="K150" s="196"/>
      <c r="L150" s="197"/>
      <c r="M150" s="198"/>
      <c r="N150" s="199" t="s">
        <v>40</v>
      </c>
      <c r="O150" s="60"/>
      <c r="P150" s="185" t="n">
        <f aca="false">O150*H150</f>
        <v>0</v>
      </c>
      <c r="Q150" s="185" t="n">
        <v>0</v>
      </c>
      <c r="R150" s="185" t="n">
        <f aca="false">Q150*H150</f>
        <v>0</v>
      </c>
      <c r="S150" s="185" t="n">
        <v>0</v>
      </c>
      <c r="T150" s="186" t="n">
        <f aca="false">S150*H150</f>
        <v>0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87" t="s">
        <v>158</v>
      </c>
      <c r="AT150" s="187" t="s">
        <v>188</v>
      </c>
      <c r="AU150" s="187" t="s">
        <v>81</v>
      </c>
      <c r="AY150" s="3" t="s">
        <v>127</v>
      </c>
      <c r="BE150" s="188" t="n">
        <f aca="false">IF(N150="základná",J150,0)</f>
        <v>0</v>
      </c>
      <c r="BF150" s="188" t="n">
        <f aca="false">IF(N150="znížená",J150,0)</f>
        <v>0</v>
      </c>
      <c r="BG150" s="188" t="n">
        <f aca="false">IF(N150="zákl. prenesená",J150,0)</f>
        <v>0</v>
      </c>
      <c r="BH150" s="188" t="n">
        <f aca="false">IF(N150="zníž. prenesená",J150,0)</f>
        <v>0</v>
      </c>
      <c r="BI150" s="188" t="n">
        <f aca="false">IF(N150="nulová",J150,0)</f>
        <v>0</v>
      </c>
      <c r="BJ150" s="3" t="s">
        <v>87</v>
      </c>
      <c r="BK150" s="189" t="n">
        <f aca="false">ROUND(I150*H150,3)</f>
        <v>0</v>
      </c>
      <c r="BL150" s="3" t="s">
        <v>134</v>
      </c>
      <c r="BM150" s="187" t="s">
        <v>331</v>
      </c>
    </row>
    <row r="151" s="27" customFormat="true" ht="24.2" hidden="false" customHeight="true" outlineLevel="0" collapsed="false">
      <c r="A151" s="22"/>
      <c r="B151" s="175"/>
      <c r="C151" s="176" t="s">
        <v>284</v>
      </c>
      <c r="D151" s="176" t="s">
        <v>130</v>
      </c>
      <c r="E151" s="177" t="s">
        <v>517</v>
      </c>
      <c r="F151" s="178" t="s">
        <v>518</v>
      </c>
      <c r="G151" s="179" t="s">
        <v>240</v>
      </c>
      <c r="H151" s="180" t="n">
        <v>30</v>
      </c>
      <c r="I151" s="181"/>
      <c r="J151" s="180" t="n">
        <f aca="false">ROUND(I151*H151,3)</f>
        <v>0</v>
      </c>
      <c r="K151" s="182"/>
      <c r="L151" s="23"/>
      <c r="M151" s="183"/>
      <c r="N151" s="184" t="s">
        <v>40</v>
      </c>
      <c r="O151" s="60"/>
      <c r="P151" s="185" t="n">
        <f aca="false">O151*H151</f>
        <v>0</v>
      </c>
      <c r="Q151" s="185" t="n">
        <v>0</v>
      </c>
      <c r="R151" s="185" t="n">
        <f aca="false">Q151*H151</f>
        <v>0</v>
      </c>
      <c r="S151" s="185" t="n">
        <v>0</v>
      </c>
      <c r="T151" s="186" t="n">
        <f aca="false">S151*H151</f>
        <v>0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87" t="s">
        <v>134</v>
      </c>
      <c r="AT151" s="187" t="s">
        <v>130</v>
      </c>
      <c r="AU151" s="187" t="s">
        <v>81</v>
      </c>
      <c r="AY151" s="3" t="s">
        <v>127</v>
      </c>
      <c r="BE151" s="188" t="n">
        <f aca="false">IF(N151="základná",J151,0)</f>
        <v>0</v>
      </c>
      <c r="BF151" s="188" t="n">
        <f aca="false">IF(N151="znížená",J151,0)</f>
        <v>0</v>
      </c>
      <c r="BG151" s="188" t="n">
        <f aca="false">IF(N151="zákl. prenesená",J151,0)</f>
        <v>0</v>
      </c>
      <c r="BH151" s="188" t="n">
        <f aca="false">IF(N151="zníž. prenesená",J151,0)</f>
        <v>0</v>
      </c>
      <c r="BI151" s="188" t="n">
        <f aca="false">IF(N151="nulová",J151,0)</f>
        <v>0</v>
      </c>
      <c r="BJ151" s="3" t="s">
        <v>87</v>
      </c>
      <c r="BK151" s="189" t="n">
        <f aca="false">ROUND(I151*H151,3)</f>
        <v>0</v>
      </c>
      <c r="BL151" s="3" t="s">
        <v>134</v>
      </c>
      <c r="BM151" s="187" t="s">
        <v>339</v>
      </c>
    </row>
    <row r="152" s="27" customFormat="true" ht="24.2" hidden="false" customHeight="true" outlineLevel="0" collapsed="false">
      <c r="A152" s="22"/>
      <c r="B152" s="175"/>
      <c r="C152" s="176" t="s">
        <v>293</v>
      </c>
      <c r="D152" s="176" t="s">
        <v>130</v>
      </c>
      <c r="E152" s="177" t="s">
        <v>519</v>
      </c>
      <c r="F152" s="178" t="s">
        <v>520</v>
      </c>
      <c r="G152" s="179" t="s">
        <v>215</v>
      </c>
      <c r="H152" s="180" t="n">
        <v>30</v>
      </c>
      <c r="I152" s="181"/>
      <c r="J152" s="180" t="n">
        <f aca="false">ROUND(I152*H152,3)</f>
        <v>0</v>
      </c>
      <c r="K152" s="182"/>
      <c r="L152" s="23"/>
      <c r="M152" s="183"/>
      <c r="N152" s="184" t="s">
        <v>40</v>
      </c>
      <c r="O152" s="60"/>
      <c r="P152" s="185" t="n">
        <f aca="false">O152*H152</f>
        <v>0</v>
      </c>
      <c r="Q152" s="185" t="n">
        <v>0</v>
      </c>
      <c r="R152" s="185" t="n">
        <f aca="false">Q152*H152</f>
        <v>0</v>
      </c>
      <c r="S152" s="185" t="n">
        <v>0</v>
      </c>
      <c r="T152" s="186" t="n">
        <f aca="false">S152*H152</f>
        <v>0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R152" s="187" t="s">
        <v>134</v>
      </c>
      <c r="AT152" s="187" t="s">
        <v>130</v>
      </c>
      <c r="AU152" s="187" t="s">
        <v>81</v>
      </c>
      <c r="AY152" s="3" t="s">
        <v>127</v>
      </c>
      <c r="BE152" s="188" t="n">
        <f aca="false">IF(N152="základná",J152,0)</f>
        <v>0</v>
      </c>
      <c r="BF152" s="188" t="n">
        <f aca="false">IF(N152="znížená",J152,0)</f>
        <v>0</v>
      </c>
      <c r="BG152" s="188" t="n">
        <f aca="false">IF(N152="zákl. prenesená",J152,0)</f>
        <v>0</v>
      </c>
      <c r="BH152" s="188" t="n">
        <f aca="false">IF(N152="zníž. prenesená",J152,0)</f>
        <v>0</v>
      </c>
      <c r="BI152" s="188" t="n">
        <f aca="false">IF(N152="nulová",J152,0)</f>
        <v>0</v>
      </c>
      <c r="BJ152" s="3" t="s">
        <v>87</v>
      </c>
      <c r="BK152" s="189" t="n">
        <f aca="false">ROUND(I152*H152,3)</f>
        <v>0</v>
      </c>
      <c r="BL152" s="3" t="s">
        <v>134</v>
      </c>
      <c r="BM152" s="187" t="s">
        <v>347</v>
      </c>
    </row>
    <row r="153" s="27" customFormat="true" ht="24.2" hidden="false" customHeight="true" outlineLevel="0" collapsed="false">
      <c r="A153" s="22"/>
      <c r="B153" s="175"/>
      <c r="C153" s="176" t="s">
        <v>297</v>
      </c>
      <c r="D153" s="176" t="s">
        <v>130</v>
      </c>
      <c r="E153" s="177" t="s">
        <v>521</v>
      </c>
      <c r="F153" s="178" t="s">
        <v>522</v>
      </c>
      <c r="G153" s="179" t="s">
        <v>215</v>
      </c>
      <c r="H153" s="180" t="n">
        <v>5</v>
      </c>
      <c r="I153" s="181"/>
      <c r="J153" s="180" t="n">
        <f aca="false">ROUND(I153*H153,3)</f>
        <v>0</v>
      </c>
      <c r="K153" s="182"/>
      <c r="L153" s="23"/>
      <c r="M153" s="183"/>
      <c r="N153" s="184" t="s">
        <v>40</v>
      </c>
      <c r="O153" s="60"/>
      <c r="P153" s="185" t="n">
        <f aca="false">O153*H153</f>
        <v>0</v>
      </c>
      <c r="Q153" s="185" t="n">
        <v>0</v>
      </c>
      <c r="R153" s="185" t="n">
        <f aca="false">Q153*H153</f>
        <v>0</v>
      </c>
      <c r="S153" s="185" t="n">
        <v>0</v>
      </c>
      <c r="T153" s="186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87" t="s">
        <v>134</v>
      </c>
      <c r="AT153" s="187" t="s">
        <v>130</v>
      </c>
      <c r="AU153" s="187" t="s">
        <v>81</v>
      </c>
      <c r="AY153" s="3" t="s">
        <v>127</v>
      </c>
      <c r="BE153" s="188" t="n">
        <f aca="false">IF(N153="základná",J153,0)</f>
        <v>0</v>
      </c>
      <c r="BF153" s="188" t="n">
        <f aca="false">IF(N153="znížená",J153,0)</f>
        <v>0</v>
      </c>
      <c r="BG153" s="188" t="n">
        <f aca="false">IF(N153="zákl. prenesená",J153,0)</f>
        <v>0</v>
      </c>
      <c r="BH153" s="188" t="n">
        <f aca="false">IF(N153="zníž. prenesená",J153,0)</f>
        <v>0</v>
      </c>
      <c r="BI153" s="188" t="n">
        <f aca="false">IF(N153="nulová",J153,0)</f>
        <v>0</v>
      </c>
      <c r="BJ153" s="3" t="s">
        <v>87</v>
      </c>
      <c r="BK153" s="189" t="n">
        <f aca="false">ROUND(I153*H153,3)</f>
        <v>0</v>
      </c>
      <c r="BL153" s="3" t="s">
        <v>134</v>
      </c>
      <c r="BM153" s="187" t="s">
        <v>357</v>
      </c>
    </row>
    <row r="154" s="27" customFormat="true" ht="14.45" hidden="false" customHeight="true" outlineLevel="0" collapsed="false">
      <c r="A154" s="22"/>
      <c r="B154" s="175"/>
      <c r="C154" s="190" t="s">
        <v>301</v>
      </c>
      <c r="D154" s="190" t="s">
        <v>188</v>
      </c>
      <c r="E154" s="191" t="s">
        <v>523</v>
      </c>
      <c r="F154" s="192" t="s">
        <v>524</v>
      </c>
      <c r="G154" s="193" t="s">
        <v>264</v>
      </c>
      <c r="H154" s="195"/>
      <c r="I154" s="195"/>
      <c r="J154" s="194" t="n">
        <f aca="false">ROUND(I154*H154,3)</f>
        <v>0</v>
      </c>
      <c r="K154" s="196"/>
      <c r="L154" s="197"/>
      <c r="M154" s="205"/>
      <c r="N154" s="206" t="s">
        <v>40</v>
      </c>
      <c r="O154" s="202"/>
      <c r="P154" s="203" t="n">
        <f aca="false">O154*H154</f>
        <v>0</v>
      </c>
      <c r="Q154" s="203" t="n">
        <v>0</v>
      </c>
      <c r="R154" s="203" t="n">
        <f aca="false">Q154*H154</f>
        <v>0</v>
      </c>
      <c r="S154" s="203" t="n">
        <v>0</v>
      </c>
      <c r="T154" s="204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87" t="s">
        <v>158</v>
      </c>
      <c r="AT154" s="187" t="s">
        <v>188</v>
      </c>
      <c r="AU154" s="187" t="s">
        <v>81</v>
      </c>
      <c r="AY154" s="3" t="s">
        <v>127</v>
      </c>
      <c r="BE154" s="188" t="n">
        <f aca="false">IF(N154="základná",J154,0)</f>
        <v>0</v>
      </c>
      <c r="BF154" s="188" t="n">
        <f aca="false">IF(N154="znížená",J154,0)</f>
        <v>0</v>
      </c>
      <c r="BG154" s="188" t="n">
        <f aca="false">IF(N154="zákl. prenesená",J154,0)</f>
        <v>0</v>
      </c>
      <c r="BH154" s="188" t="n">
        <f aca="false">IF(N154="zníž. prenesená",J154,0)</f>
        <v>0</v>
      </c>
      <c r="BI154" s="188" t="n">
        <f aca="false">IF(N154="nulová",J154,0)</f>
        <v>0</v>
      </c>
      <c r="BJ154" s="3" t="s">
        <v>87</v>
      </c>
      <c r="BK154" s="189" t="n">
        <f aca="false">ROUND(I154*H154,3)</f>
        <v>0</v>
      </c>
      <c r="BL154" s="3" t="s">
        <v>134</v>
      </c>
      <c r="BM154" s="187" t="s">
        <v>525</v>
      </c>
    </row>
    <row r="155" s="27" customFormat="true" ht="6.95" hidden="false" customHeight="true" outlineLevel="0" collapsed="false">
      <c r="A155" s="22"/>
      <c r="B155" s="44"/>
      <c r="C155" s="45"/>
      <c r="D155" s="45"/>
      <c r="E155" s="45"/>
      <c r="F155" s="45"/>
      <c r="G155" s="45"/>
      <c r="H155" s="45"/>
      <c r="I155" s="45"/>
      <c r="J155" s="45"/>
      <c r="K155" s="45"/>
      <c r="L155" s="23"/>
      <c r="M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</sheetData>
  <autoFilter ref="C122:K154"/>
  <mergeCells count="12"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2:BM133"/>
  <sheetViews>
    <sheetView showFormulas="false" showGridLines="false" showRowColHeaders="true" showZeros="true" rightToLeft="false" tabSelected="false" showOutlineSymbols="true" defaultGridColor="true" view="normal" topLeftCell="A16" colorId="64" zoomScale="100" zoomScaleNormal="100" zoomScalePageLayoutView="100" workbookViewId="0">
      <selection pane="topLeft" activeCell="W23" activeCellId="0" sqref="W23"/>
    </sheetView>
  </sheetViews>
  <sheetFormatPr defaultRowHeight="15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7"/>
    <col collapsed="false" customWidth="true" hidden="false" outlineLevel="0" max="4" min="4" style="0" width="4.34"/>
    <col collapsed="false" customWidth="true" hidden="false" outlineLevel="0" max="5" min="5" style="0" width="17.17"/>
    <col collapsed="false" customWidth="true" hidden="false" outlineLevel="0" max="6" min="6" style="0" width="50.84"/>
    <col collapsed="false" customWidth="true" hidden="false" outlineLevel="0" max="7" min="7" style="0" width="7.5"/>
    <col collapsed="false" customWidth="true" hidden="false" outlineLevel="0" max="8" min="8" style="0" width="11.5"/>
    <col collapsed="false" customWidth="true" hidden="false" outlineLevel="0" max="10" min="9" style="0" width="20.17"/>
    <col collapsed="false" customWidth="true" hidden="true" outlineLevel="0" max="11" min="11" style="0" width="20.17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7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false" outlineLevel="0" max="43" min="32" style="0" width="8.84"/>
    <col collapsed="false" customWidth="true" hidden="true" outlineLevel="0" max="65" min="44" style="0" width="9.34"/>
    <col collapsed="false" customWidth="true" hidden="false" outlineLevel="0" max="1025" min="66" style="0" width="8.8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94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74</v>
      </c>
    </row>
    <row r="4" customFormat="false" ht="24.95" hidden="false" customHeight="true" outlineLevel="0" collapsed="false">
      <c r="B4" s="6"/>
      <c r="D4" s="7" t="s">
        <v>95</v>
      </c>
      <c r="L4" s="6"/>
      <c r="M4" s="113" t="s">
        <v>8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13</v>
      </c>
      <c r="L6" s="6"/>
    </row>
    <row r="7" customFormat="false" ht="16.5" hidden="false" customHeight="true" outlineLevel="0" collapsed="false">
      <c r="B7" s="6"/>
      <c r="E7" s="114" t="str">
        <f aca="false">'Rekapitulácia stavby'!K6</f>
        <v>Významná obnova objektov UPJŠ na Popradskej 66 v Košiciach</v>
      </c>
      <c r="F7" s="114"/>
      <c r="G7" s="114"/>
      <c r="H7" s="114"/>
      <c r="L7" s="6"/>
    </row>
    <row r="8" s="27" customFormat="true" ht="12" hidden="false" customHeight="true" outlineLevel="0" collapsed="false">
      <c r="A8" s="22"/>
      <c r="B8" s="23"/>
      <c r="C8" s="22"/>
      <c r="D8" s="15" t="s">
        <v>96</v>
      </c>
      <c r="E8" s="22"/>
      <c r="F8" s="22"/>
      <c r="G8" s="22"/>
      <c r="H8" s="22"/>
      <c r="I8" s="2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6.5" hidden="false" customHeight="true" outlineLevel="0" collapsed="false">
      <c r="A9" s="22"/>
      <c r="B9" s="23"/>
      <c r="C9" s="22"/>
      <c r="D9" s="22"/>
      <c r="E9" s="115" t="s">
        <v>526</v>
      </c>
      <c r="F9" s="115"/>
      <c r="G9" s="115"/>
      <c r="H9" s="115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1.25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2" hidden="false" customHeight="true" outlineLevel="0" collapsed="false">
      <c r="A11" s="22"/>
      <c r="B11" s="23"/>
      <c r="C11" s="22"/>
      <c r="D11" s="15" t="s">
        <v>15</v>
      </c>
      <c r="E11" s="22"/>
      <c r="F11" s="16"/>
      <c r="G11" s="22"/>
      <c r="H11" s="22"/>
      <c r="I11" s="15" t="s">
        <v>16</v>
      </c>
      <c r="J11" s="16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17</v>
      </c>
      <c r="E12" s="22"/>
      <c r="F12" s="16" t="s">
        <v>18</v>
      </c>
      <c r="G12" s="22"/>
      <c r="H12" s="22"/>
      <c r="I12" s="15" t="s">
        <v>19</v>
      </c>
      <c r="J12" s="116" t="str">
        <f aca="false">'Rekapitulácia stavby'!AN8</f>
        <v>20. 11. 2020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0.9" hidden="false" customHeight="tru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21</v>
      </c>
      <c r="E14" s="22"/>
      <c r="F14" s="22"/>
      <c r="G14" s="22"/>
      <c r="H14" s="22"/>
      <c r="I14" s="15" t="s">
        <v>22</v>
      </c>
      <c r="J14" s="16"/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8" hidden="false" customHeight="true" outlineLevel="0" collapsed="false">
      <c r="A15" s="22"/>
      <c r="B15" s="23"/>
      <c r="C15" s="22"/>
      <c r="D15" s="22"/>
      <c r="E15" s="16" t="s">
        <v>23</v>
      </c>
      <c r="F15" s="22"/>
      <c r="G15" s="22"/>
      <c r="H15" s="22"/>
      <c r="I15" s="15" t="s">
        <v>24</v>
      </c>
      <c r="J15" s="16"/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6.95" hidden="false" customHeight="tru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2" hidden="false" customHeight="true" outlineLevel="0" collapsed="false">
      <c r="A17" s="22"/>
      <c r="B17" s="23"/>
      <c r="C17" s="22"/>
      <c r="D17" s="15" t="s">
        <v>25</v>
      </c>
      <c r="E17" s="22"/>
      <c r="F17" s="22"/>
      <c r="G17" s="22"/>
      <c r="H17" s="22"/>
      <c r="I17" s="15" t="s">
        <v>22</v>
      </c>
      <c r="J17" s="17" t="str">
        <f aca="false">'Rekapitulácia stavby'!AN13</f>
        <v>Vyplň údaj</v>
      </c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8" hidden="false" customHeight="true" outlineLevel="0" collapsed="false">
      <c r="A18" s="22"/>
      <c r="B18" s="23"/>
      <c r="C18" s="22"/>
      <c r="D18" s="22"/>
      <c r="E18" s="117" t="str">
        <f aca="false">'Rekapitulácia stavby'!E14</f>
        <v>Vyplň údaj</v>
      </c>
      <c r="F18" s="117"/>
      <c r="G18" s="117"/>
      <c r="H18" s="117"/>
      <c r="I18" s="15" t="s">
        <v>24</v>
      </c>
      <c r="J18" s="17" t="str">
        <f aca="false">'Rekapitulácia stavby'!AN14</f>
        <v>Vyplň údaj</v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6.95" hidden="false" customHeight="true" outlineLevel="0" collapsed="false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2" hidden="false" customHeight="true" outlineLevel="0" collapsed="false">
      <c r="A20" s="22"/>
      <c r="B20" s="23"/>
      <c r="C20" s="22"/>
      <c r="D20" s="15" t="s">
        <v>27</v>
      </c>
      <c r="E20" s="22"/>
      <c r="F20" s="22"/>
      <c r="G20" s="22"/>
      <c r="H20" s="22"/>
      <c r="I20" s="15" t="s">
        <v>22</v>
      </c>
      <c r="J20" s="16"/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8" hidden="false" customHeight="true" outlineLevel="0" collapsed="false">
      <c r="A21" s="22"/>
      <c r="B21" s="23"/>
      <c r="C21" s="22"/>
      <c r="D21" s="22"/>
      <c r="E21" s="16" t="s">
        <v>28</v>
      </c>
      <c r="F21" s="22"/>
      <c r="G21" s="22"/>
      <c r="H21" s="22"/>
      <c r="I21" s="15" t="s">
        <v>24</v>
      </c>
      <c r="J21" s="16"/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6.95" hidden="false" customHeight="true" outlineLevel="0" collapsed="false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2" hidden="false" customHeight="true" outlineLevel="0" collapsed="false">
      <c r="A23" s="22"/>
      <c r="B23" s="23"/>
      <c r="C23" s="22"/>
      <c r="D23" s="15" t="s">
        <v>31</v>
      </c>
      <c r="E23" s="22"/>
      <c r="F23" s="22"/>
      <c r="G23" s="22"/>
      <c r="H23" s="22"/>
      <c r="I23" s="15" t="s">
        <v>22</v>
      </c>
      <c r="J23" s="16" t="str">
        <f aca="false">IF('Rekapitulácia stavby'!AN19="","",'Rekapitulácia stavby'!AN19)</f>
        <v/>
      </c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8" hidden="false" customHeight="true" outlineLevel="0" collapsed="false">
      <c r="A24" s="22"/>
      <c r="B24" s="23"/>
      <c r="C24" s="22"/>
      <c r="D24" s="22"/>
      <c r="E24" s="16" t="str">
        <f aca="false">IF('Rekapitulácia stavby'!E20="","",'Rekapitulácia stavby'!E20)</f>
        <v> </v>
      </c>
      <c r="F24" s="22"/>
      <c r="G24" s="22"/>
      <c r="H24" s="22"/>
      <c r="I24" s="15" t="s">
        <v>24</v>
      </c>
      <c r="J24" s="16" t="str">
        <f aca="false">IF('Rekapitulácia stavby'!AN20="","",'Rekapitulácia stavby'!AN20)</f>
        <v/>
      </c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6.95" hidden="false" customHeight="true" outlineLevel="0" collapsed="false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2" hidden="false" customHeight="true" outlineLevel="0" collapsed="false">
      <c r="A26" s="22"/>
      <c r="B26" s="23"/>
      <c r="C26" s="22"/>
      <c r="D26" s="15" t="s">
        <v>33</v>
      </c>
      <c r="E26" s="22"/>
      <c r="F26" s="22"/>
      <c r="G26" s="22"/>
      <c r="H26" s="22"/>
      <c r="I26" s="2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121" customFormat="true" ht="16.5" hidden="false" customHeight="true" outlineLevel="0" collapsed="false">
      <c r="A27" s="118"/>
      <c r="B27" s="119"/>
      <c r="C27" s="118"/>
      <c r="D27" s="118"/>
      <c r="E27" s="20"/>
      <c r="F27" s="20"/>
      <c r="G27" s="20"/>
      <c r="H27" s="20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7" customFormat="true" ht="6.95" hidden="false" customHeight="tru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72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25.35" hidden="false" customHeight="true" outlineLevel="0" collapsed="false">
      <c r="A30" s="22"/>
      <c r="B30" s="23"/>
      <c r="C30" s="22"/>
      <c r="D30" s="122" t="s">
        <v>34</v>
      </c>
      <c r="E30" s="22"/>
      <c r="F30" s="22"/>
      <c r="G30" s="22"/>
      <c r="H30" s="22"/>
      <c r="I30" s="22"/>
      <c r="J30" s="123" t="n">
        <f aca="false">ROUND(J117, 2)</f>
        <v>0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5" hidden="false" customHeight="true" outlineLevel="0" collapsed="false">
      <c r="A32" s="22"/>
      <c r="B32" s="23"/>
      <c r="C32" s="22"/>
      <c r="D32" s="22"/>
      <c r="E32" s="22"/>
      <c r="F32" s="124" t="s">
        <v>36</v>
      </c>
      <c r="G32" s="22"/>
      <c r="H32" s="22"/>
      <c r="I32" s="124" t="s">
        <v>35</v>
      </c>
      <c r="J32" s="124" t="s">
        <v>37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5" hidden="false" customHeight="true" outlineLevel="0" collapsed="false">
      <c r="A33" s="22"/>
      <c r="B33" s="23"/>
      <c r="C33" s="22"/>
      <c r="D33" s="125" t="s">
        <v>38</v>
      </c>
      <c r="E33" s="15" t="s">
        <v>39</v>
      </c>
      <c r="F33" s="126" t="n">
        <f aca="false">ROUND((SUM(BE117:BE132)),  2)</f>
        <v>0</v>
      </c>
      <c r="G33" s="22"/>
      <c r="H33" s="22"/>
      <c r="I33" s="127" t="n">
        <v>0.2</v>
      </c>
      <c r="J33" s="126" t="n">
        <f aca="false">ROUND(((SUM(BE117:BE132))*I33),  2)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5" hidden="false" customHeight="true" outlineLevel="0" collapsed="false">
      <c r="A34" s="22"/>
      <c r="B34" s="23"/>
      <c r="C34" s="22"/>
      <c r="D34" s="22"/>
      <c r="E34" s="15" t="s">
        <v>40</v>
      </c>
      <c r="F34" s="126" t="n">
        <f aca="false">ROUND((SUM(BF117:BF132)),  2)</f>
        <v>0</v>
      </c>
      <c r="G34" s="22"/>
      <c r="H34" s="22"/>
      <c r="I34" s="127" t="n">
        <v>0.2</v>
      </c>
      <c r="J34" s="126" t="n">
        <f aca="false">ROUND(((SUM(BF117:BF132))*I34),  2)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5" hidden="true" customHeight="true" outlineLevel="0" collapsed="false">
      <c r="A35" s="22"/>
      <c r="B35" s="23"/>
      <c r="C35" s="22"/>
      <c r="D35" s="22"/>
      <c r="E35" s="15" t="s">
        <v>41</v>
      </c>
      <c r="F35" s="126" t="n">
        <f aca="false">ROUND((SUM(BG117:BG132)),  2)</f>
        <v>0</v>
      </c>
      <c r="G35" s="22"/>
      <c r="H35" s="22"/>
      <c r="I35" s="127" t="n">
        <v>0.2</v>
      </c>
      <c r="J35" s="126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5" hidden="true" customHeight="true" outlineLevel="0" collapsed="false">
      <c r="A36" s="22"/>
      <c r="B36" s="23"/>
      <c r="C36" s="22"/>
      <c r="D36" s="22"/>
      <c r="E36" s="15" t="s">
        <v>42</v>
      </c>
      <c r="F36" s="126" t="n">
        <f aca="false">ROUND((SUM(BH117:BH132)),  2)</f>
        <v>0</v>
      </c>
      <c r="G36" s="22"/>
      <c r="H36" s="22"/>
      <c r="I36" s="127" t="n">
        <v>0.2</v>
      </c>
      <c r="J36" s="126" t="n">
        <f aca="false">0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5" hidden="true" customHeight="true" outlineLevel="0" collapsed="false">
      <c r="A37" s="22"/>
      <c r="B37" s="23"/>
      <c r="C37" s="22"/>
      <c r="D37" s="22"/>
      <c r="E37" s="15" t="s">
        <v>43</v>
      </c>
      <c r="F37" s="126" t="n">
        <f aca="false">ROUND((SUM(BI117:BI132)),  2)</f>
        <v>0</v>
      </c>
      <c r="G37" s="22"/>
      <c r="H37" s="22"/>
      <c r="I37" s="127" t="n">
        <v>0</v>
      </c>
      <c r="J37" s="12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6.9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25.35" hidden="false" customHeight="true" outlineLevel="0" collapsed="false">
      <c r="A39" s="22"/>
      <c r="B39" s="23"/>
      <c r="C39" s="128"/>
      <c r="D39" s="129" t="s">
        <v>44</v>
      </c>
      <c r="E39" s="63"/>
      <c r="F39" s="63"/>
      <c r="G39" s="130" t="s">
        <v>45</v>
      </c>
      <c r="H39" s="131" t="s">
        <v>46</v>
      </c>
      <c r="I39" s="63"/>
      <c r="J39" s="132" t="n">
        <f aca="false">SUM(J30:J37)</f>
        <v>0</v>
      </c>
      <c r="K39" s="133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14.45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14.45" hidden="false" customHeight="true" outlineLevel="0" collapsed="false">
      <c r="B41" s="6"/>
      <c r="L41" s="6"/>
    </row>
    <row r="42" customFormat="false" ht="14.45" hidden="false" customHeight="true" outlineLevel="0" collapsed="false">
      <c r="B42" s="6"/>
      <c r="L42" s="6"/>
    </row>
    <row r="43" customFormat="false" ht="14.45" hidden="false" customHeight="true" outlineLevel="0" collapsed="false">
      <c r="B43" s="6"/>
      <c r="L43" s="6"/>
    </row>
    <row r="44" customFormat="false" ht="14.45" hidden="false" customHeight="true" outlineLevel="0" collapsed="false">
      <c r="B44" s="6"/>
      <c r="L44" s="6"/>
    </row>
    <row r="45" customFormat="false" ht="14.45" hidden="false" customHeight="true" outlineLevel="0" collapsed="false">
      <c r="B45" s="6"/>
      <c r="L45" s="6"/>
    </row>
    <row r="46" customFormat="false" ht="14.45" hidden="false" customHeight="true" outlineLevel="0" collapsed="false">
      <c r="B46" s="6"/>
      <c r="L46" s="6"/>
    </row>
    <row r="47" customFormat="false" ht="14.45" hidden="false" customHeight="true" outlineLevel="0" collapsed="false">
      <c r="B47" s="6"/>
      <c r="L47" s="6"/>
    </row>
    <row r="48" customFormat="false" ht="14.45" hidden="false" customHeight="true" outlineLevel="0" collapsed="false">
      <c r="B48" s="6"/>
      <c r="L48" s="6"/>
    </row>
    <row r="49" customFormat="false" ht="14.45" hidden="false" customHeight="true" outlineLevel="0" collapsed="false">
      <c r="B49" s="6"/>
      <c r="L49" s="6"/>
    </row>
    <row r="50" s="27" customFormat="true" ht="14.45" hidden="false" customHeight="true" outlineLevel="0" collapsed="false">
      <c r="B50" s="39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39"/>
    </row>
    <row r="51" customFormat="false" ht="11.25" hidden="false" customHeight="false" outlineLevel="0" collapsed="false">
      <c r="B51" s="6"/>
      <c r="L51" s="6"/>
    </row>
    <row r="52" customFormat="false" ht="11.25" hidden="false" customHeight="false" outlineLevel="0" collapsed="false">
      <c r="B52" s="6"/>
      <c r="L52" s="6"/>
    </row>
    <row r="53" customFormat="false" ht="11.25" hidden="false" customHeight="false" outlineLevel="0" collapsed="false">
      <c r="B53" s="6"/>
      <c r="L53" s="6"/>
    </row>
    <row r="54" customFormat="false" ht="11.25" hidden="false" customHeight="false" outlineLevel="0" collapsed="false">
      <c r="B54" s="6"/>
      <c r="L54" s="6"/>
    </row>
    <row r="55" customFormat="false" ht="11.25" hidden="false" customHeight="false" outlineLevel="0" collapsed="false">
      <c r="B55" s="6"/>
      <c r="L55" s="6"/>
    </row>
    <row r="56" customFormat="false" ht="11.25" hidden="false" customHeight="false" outlineLevel="0" collapsed="false">
      <c r="B56" s="6"/>
      <c r="L56" s="6"/>
    </row>
    <row r="57" customFormat="false" ht="11.25" hidden="false" customHeight="false" outlineLevel="0" collapsed="false">
      <c r="B57" s="6"/>
      <c r="L57" s="6"/>
    </row>
    <row r="58" customFormat="false" ht="11.25" hidden="false" customHeight="false" outlineLevel="0" collapsed="false">
      <c r="B58" s="6"/>
      <c r="L58" s="6"/>
    </row>
    <row r="59" customFormat="false" ht="11.25" hidden="false" customHeight="false" outlineLevel="0" collapsed="false">
      <c r="B59" s="6"/>
      <c r="L59" s="6"/>
    </row>
    <row r="60" customFormat="false" ht="11.25" hidden="false" customHeight="false" outlineLevel="0" collapsed="false">
      <c r="B60" s="6"/>
      <c r="L60" s="6"/>
    </row>
    <row r="61" s="27" customFormat="true" ht="12.75" hidden="false" customHeight="false" outlineLevel="0" collapsed="false">
      <c r="A61" s="22"/>
      <c r="B61" s="23"/>
      <c r="C61" s="22"/>
      <c r="D61" s="42" t="s">
        <v>49</v>
      </c>
      <c r="E61" s="25"/>
      <c r="F61" s="134" t="s">
        <v>50</v>
      </c>
      <c r="G61" s="42" t="s">
        <v>49</v>
      </c>
      <c r="H61" s="25"/>
      <c r="I61" s="25"/>
      <c r="J61" s="135" t="s">
        <v>50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1.25" hidden="false" customHeight="false" outlineLevel="0" collapsed="false">
      <c r="B62" s="6"/>
      <c r="L62" s="6"/>
    </row>
    <row r="63" customFormat="false" ht="11.25" hidden="false" customHeight="false" outlineLevel="0" collapsed="false">
      <c r="B63" s="6"/>
      <c r="L63" s="6"/>
    </row>
    <row r="64" customFormat="false" ht="11.25" hidden="false" customHeight="false" outlineLevel="0" collapsed="false">
      <c r="B64" s="6"/>
      <c r="L64" s="6"/>
    </row>
    <row r="65" s="27" customFormat="true" ht="12.75" hidden="false" customHeight="false" outlineLevel="0" collapsed="false">
      <c r="A65" s="22"/>
      <c r="B65" s="23"/>
      <c r="C65" s="22"/>
      <c r="D65" s="40" t="s">
        <v>51</v>
      </c>
      <c r="E65" s="43"/>
      <c r="F65" s="43"/>
      <c r="G65" s="40" t="s">
        <v>52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1.25" hidden="false" customHeight="false" outlineLevel="0" collapsed="false">
      <c r="B66" s="6"/>
      <c r="L66" s="6"/>
    </row>
    <row r="67" customFormat="false" ht="11.25" hidden="false" customHeight="false" outlineLevel="0" collapsed="false">
      <c r="B67" s="6"/>
      <c r="L67" s="6"/>
    </row>
    <row r="68" customFormat="false" ht="11.25" hidden="false" customHeight="false" outlineLevel="0" collapsed="false">
      <c r="B68" s="6"/>
      <c r="L68" s="6"/>
    </row>
    <row r="69" customFormat="false" ht="11.25" hidden="false" customHeight="false" outlineLevel="0" collapsed="false">
      <c r="B69" s="6"/>
      <c r="L69" s="6"/>
    </row>
    <row r="70" customFormat="false" ht="11.25" hidden="false" customHeight="false" outlineLevel="0" collapsed="false">
      <c r="B70" s="6"/>
      <c r="L70" s="6"/>
    </row>
    <row r="71" customFormat="false" ht="11.25" hidden="false" customHeight="false" outlineLevel="0" collapsed="false">
      <c r="B71" s="6"/>
      <c r="L71" s="6"/>
    </row>
    <row r="72" customFormat="false" ht="11.25" hidden="false" customHeight="false" outlineLevel="0" collapsed="false">
      <c r="B72" s="6"/>
      <c r="L72" s="6"/>
    </row>
    <row r="73" customFormat="false" ht="11.25" hidden="false" customHeight="false" outlineLevel="0" collapsed="false">
      <c r="B73" s="6"/>
      <c r="L73" s="6"/>
    </row>
    <row r="74" customFormat="false" ht="11.25" hidden="false" customHeight="false" outlineLevel="0" collapsed="false">
      <c r="B74" s="6"/>
      <c r="L74" s="6"/>
    </row>
    <row r="75" customFormat="false" ht="11.25" hidden="false" customHeight="false" outlineLevel="0" collapsed="false">
      <c r="B75" s="6"/>
      <c r="L75" s="6"/>
    </row>
    <row r="76" s="27" customFormat="true" ht="12.75" hidden="false" customHeight="false" outlineLevel="0" collapsed="false">
      <c r="A76" s="22"/>
      <c r="B76" s="23"/>
      <c r="C76" s="22"/>
      <c r="D76" s="42" t="s">
        <v>49</v>
      </c>
      <c r="E76" s="25"/>
      <c r="F76" s="134" t="s">
        <v>50</v>
      </c>
      <c r="G76" s="42" t="s">
        <v>49</v>
      </c>
      <c r="H76" s="25"/>
      <c r="I76" s="25"/>
      <c r="J76" s="135" t="s">
        <v>50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5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false" customHeight="true" outlineLevel="0" collapsed="false">
      <c r="A82" s="22"/>
      <c r="B82" s="23"/>
      <c r="C82" s="7" t="s">
        <v>100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false" customHeight="true" outlineLevel="0" collapsed="false">
      <c r="A84" s="22"/>
      <c r="B84" s="23"/>
      <c r="C84" s="15" t="s">
        <v>13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16.5" hidden="false" customHeight="true" outlineLevel="0" collapsed="false">
      <c r="A85" s="22"/>
      <c r="B85" s="23"/>
      <c r="C85" s="22"/>
      <c r="D85" s="22"/>
      <c r="E85" s="114" t="str">
        <f aca="false">E7</f>
        <v>Významná obnova objektov UPJŠ na Popradskej 66 v Košiciach</v>
      </c>
      <c r="F85" s="114"/>
      <c r="G85" s="114"/>
      <c r="H85" s="114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12" hidden="false" customHeight="true" outlineLevel="0" collapsed="false">
      <c r="A86" s="22"/>
      <c r="B86" s="23"/>
      <c r="C86" s="15" t="s">
        <v>96</v>
      </c>
      <c r="D86" s="22"/>
      <c r="E86" s="22"/>
      <c r="F86" s="22"/>
      <c r="G86" s="22"/>
      <c r="H86" s="22"/>
      <c r="I86" s="2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6.5" hidden="false" customHeight="true" outlineLevel="0" collapsed="false">
      <c r="A87" s="22"/>
      <c r="B87" s="23"/>
      <c r="C87" s="22"/>
      <c r="D87" s="22"/>
      <c r="E87" s="115" t="str">
        <f aca="false">E9</f>
        <v>Objekty A,B,C - Bleskozvod - Dodatok</v>
      </c>
      <c r="F87" s="115"/>
      <c r="G87" s="115"/>
      <c r="H87" s="115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2" hidden="false" customHeight="true" outlineLevel="0" collapsed="false">
      <c r="A89" s="22"/>
      <c r="B89" s="23"/>
      <c r="C89" s="15" t="s">
        <v>17</v>
      </c>
      <c r="D89" s="22"/>
      <c r="E89" s="22"/>
      <c r="F89" s="16" t="str">
        <f aca="false">F12</f>
        <v>Popradská 66 v Košiciach  </v>
      </c>
      <c r="G89" s="22"/>
      <c r="H89" s="22"/>
      <c r="I89" s="15" t="s">
        <v>19</v>
      </c>
      <c r="J89" s="116" t="str">
        <f aca="false">IF(J12="","",J12)</f>
        <v>20. 11. 2020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fals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25.7" hidden="false" customHeight="true" outlineLevel="0" collapsed="false">
      <c r="A91" s="22"/>
      <c r="B91" s="23"/>
      <c r="C91" s="15" t="s">
        <v>21</v>
      </c>
      <c r="D91" s="22"/>
      <c r="E91" s="22"/>
      <c r="F91" s="16" t="str">
        <f aca="false">E15</f>
        <v>UPJŠ v Košiciach, Šrobárová 2, 041 80 Košice</v>
      </c>
      <c r="G91" s="22"/>
      <c r="H91" s="22"/>
      <c r="I91" s="15" t="s">
        <v>27</v>
      </c>
      <c r="J91" s="136" t="str">
        <f aca="false">E21</f>
        <v>Look Arch s.r.o., Pajorova 9, Košice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15.2" hidden="false" customHeight="true" outlineLevel="0" collapsed="false">
      <c r="A92" s="22"/>
      <c r="B92" s="23"/>
      <c r="C92" s="15" t="s">
        <v>25</v>
      </c>
      <c r="D92" s="22"/>
      <c r="E92" s="22"/>
      <c r="F92" s="16" t="str">
        <f aca="false">IF(E18="","",E18)</f>
        <v>Vyplň údaj</v>
      </c>
      <c r="G92" s="22"/>
      <c r="H92" s="22"/>
      <c r="I92" s="15" t="s">
        <v>31</v>
      </c>
      <c r="J92" s="136" t="str">
        <f aca="false">E24</f>
        <v> </v>
      </c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5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9.25" hidden="false" customHeight="true" outlineLevel="0" collapsed="false">
      <c r="A94" s="22"/>
      <c r="B94" s="23"/>
      <c r="C94" s="137" t="s">
        <v>101</v>
      </c>
      <c r="D94" s="128"/>
      <c r="E94" s="128"/>
      <c r="F94" s="128"/>
      <c r="G94" s="128"/>
      <c r="H94" s="128"/>
      <c r="I94" s="128"/>
      <c r="J94" s="138" t="s">
        <v>102</v>
      </c>
      <c r="K94" s="128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5" hidden="fals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2.9" hidden="false" customHeight="true" outlineLevel="0" collapsed="false">
      <c r="A96" s="22"/>
      <c r="B96" s="23"/>
      <c r="C96" s="139" t="s">
        <v>103</v>
      </c>
      <c r="D96" s="22"/>
      <c r="E96" s="22"/>
      <c r="F96" s="22"/>
      <c r="G96" s="22"/>
      <c r="H96" s="22"/>
      <c r="I96" s="22"/>
      <c r="J96" s="123" t="n">
        <f aca="false">J117</f>
        <v>0</v>
      </c>
      <c r="K96" s="22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U96" s="3" t="s">
        <v>104</v>
      </c>
    </row>
    <row r="97" s="140" customFormat="true" ht="24.95" hidden="false" customHeight="true" outlineLevel="0" collapsed="false">
      <c r="B97" s="141"/>
      <c r="D97" s="142" t="s">
        <v>527</v>
      </c>
      <c r="E97" s="143"/>
      <c r="F97" s="143"/>
      <c r="G97" s="143"/>
      <c r="H97" s="143"/>
      <c r="I97" s="143"/>
      <c r="J97" s="144" t="n">
        <f aca="false">J118</f>
        <v>0</v>
      </c>
      <c r="L97" s="141"/>
    </row>
    <row r="98" s="27" customFormat="true" ht="21.75" hidden="false" customHeight="true" outlineLevel="0" collapsed="false">
      <c r="A98" s="22"/>
      <c r="B98" s="23"/>
      <c r="C98" s="22"/>
      <c r="D98" s="22"/>
      <c r="E98" s="22"/>
      <c r="F98" s="22"/>
      <c r="G98" s="22"/>
      <c r="H98" s="22"/>
      <c r="I98" s="22"/>
      <c r="J98" s="22"/>
      <c r="K98" s="22"/>
      <c r="L98" s="39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="27" customFormat="true" ht="6.95" hidden="false" customHeight="true" outlineLevel="0" collapsed="false">
      <c r="A99" s="22"/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9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3" s="27" customFormat="true" ht="6.95" hidden="false" customHeight="true" outlineLevel="0" collapsed="false">
      <c r="A103" s="22"/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9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="27" customFormat="true" ht="24.95" hidden="false" customHeight="true" outlineLevel="0" collapsed="false">
      <c r="A104" s="22"/>
      <c r="B104" s="23"/>
      <c r="C104" s="7" t="s">
        <v>113</v>
      </c>
      <c r="D104" s="22"/>
      <c r="E104" s="22"/>
      <c r="F104" s="22"/>
      <c r="G104" s="22"/>
      <c r="H104" s="22"/>
      <c r="I104" s="22"/>
      <c r="J104" s="22"/>
      <c r="K104" s="22"/>
      <c r="L104" s="39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="27" customFormat="true" ht="6.95" hidden="false" customHeight="true" outlineLevel="0" collapsed="false">
      <c r="A105" s="22"/>
      <c r="B105" s="23"/>
      <c r="C105" s="22"/>
      <c r="D105" s="22"/>
      <c r="E105" s="22"/>
      <c r="F105" s="22"/>
      <c r="G105" s="22"/>
      <c r="H105" s="22"/>
      <c r="I105" s="22"/>
      <c r="J105" s="22"/>
      <c r="K105" s="22"/>
      <c r="L105" s="39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="27" customFormat="true" ht="12" hidden="false" customHeight="true" outlineLevel="0" collapsed="false">
      <c r="A106" s="22"/>
      <c r="B106" s="23"/>
      <c r="C106" s="15" t="s">
        <v>13</v>
      </c>
      <c r="D106" s="22"/>
      <c r="E106" s="22"/>
      <c r="F106" s="22"/>
      <c r="G106" s="22"/>
      <c r="H106" s="22"/>
      <c r="I106" s="22"/>
      <c r="J106" s="22"/>
      <c r="K106" s="22"/>
      <c r="L106" s="39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="27" customFormat="true" ht="16.5" hidden="false" customHeight="true" outlineLevel="0" collapsed="false">
      <c r="A107" s="22"/>
      <c r="B107" s="23"/>
      <c r="C107" s="22"/>
      <c r="D107" s="22"/>
      <c r="E107" s="114" t="str">
        <f aca="false">E7</f>
        <v>Významná obnova objektov UPJŠ na Popradskej 66 v Košiciach</v>
      </c>
      <c r="F107" s="114"/>
      <c r="G107" s="114"/>
      <c r="H107" s="114"/>
      <c r="I107" s="22"/>
      <c r="J107" s="22"/>
      <c r="K107" s="22"/>
      <c r="L107" s="39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="27" customFormat="true" ht="12" hidden="false" customHeight="true" outlineLevel="0" collapsed="false">
      <c r="A108" s="22"/>
      <c r="B108" s="23"/>
      <c r="C108" s="15" t="s">
        <v>96</v>
      </c>
      <c r="D108" s="22"/>
      <c r="E108" s="22"/>
      <c r="F108" s="22"/>
      <c r="G108" s="22"/>
      <c r="H108" s="22"/>
      <c r="I108" s="22"/>
      <c r="J108" s="22"/>
      <c r="K108" s="22"/>
      <c r="L108" s="39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="27" customFormat="true" ht="16.5" hidden="false" customHeight="true" outlineLevel="0" collapsed="false">
      <c r="A109" s="22"/>
      <c r="B109" s="23"/>
      <c r="C109" s="22"/>
      <c r="D109" s="22"/>
      <c r="E109" s="115" t="str">
        <f aca="false">E9</f>
        <v>Objekty A,B,C - Bleskozvod - Dodatok</v>
      </c>
      <c r="F109" s="115"/>
      <c r="G109" s="115"/>
      <c r="H109" s="115"/>
      <c r="I109" s="22"/>
      <c r="J109" s="22"/>
      <c r="K109" s="22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6.95" hidden="false" customHeight="true" outlineLevel="0" collapsed="false">
      <c r="A110" s="22"/>
      <c r="B110" s="23"/>
      <c r="C110" s="22"/>
      <c r="D110" s="22"/>
      <c r="E110" s="22"/>
      <c r="F110" s="22"/>
      <c r="G110" s="22"/>
      <c r="H110" s="22"/>
      <c r="I110" s="22"/>
      <c r="J110" s="22"/>
      <c r="K110" s="22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="27" customFormat="true" ht="12" hidden="false" customHeight="true" outlineLevel="0" collapsed="false">
      <c r="A111" s="22"/>
      <c r="B111" s="23"/>
      <c r="C111" s="15" t="s">
        <v>17</v>
      </c>
      <c r="D111" s="22"/>
      <c r="E111" s="22"/>
      <c r="F111" s="16" t="str">
        <f aca="false">F12</f>
        <v>Popradská 66 v Košiciach  </v>
      </c>
      <c r="G111" s="22"/>
      <c r="H111" s="22"/>
      <c r="I111" s="15" t="s">
        <v>19</v>
      </c>
      <c r="J111" s="116" t="str">
        <f aca="false">IF(J12="","",J12)</f>
        <v>20. 11. 2020</v>
      </c>
      <c r="K111" s="22"/>
      <c r="L111" s="39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="27" customFormat="true" ht="6.95" hidden="false" customHeight="true" outlineLevel="0" collapsed="false">
      <c r="A112" s="22"/>
      <c r="B112" s="23"/>
      <c r="C112" s="22"/>
      <c r="D112" s="22"/>
      <c r="E112" s="22"/>
      <c r="F112" s="22"/>
      <c r="G112" s="22"/>
      <c r="H112" s="22"/>
      <c r="I112" s="22"/>
      <c r="J112" s="22"/>
      <c r="K112" s="22"/>
      <c r="L112" s="39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="27" customFormat="true" ht="25.7" hidden="false" customHeight="true" outlineLevel="0" collapsed="false">
      <c r="A113" s="22"/>
      <c r="B113" s="23"/>
      <c r="C113" s="15" t="s">
        <v>21</v>
      </c>
      <c r="D113" s="22"/>
      <c r="E113" s="22"/>
      <c r="F113" s="16" t="str">
        <f aca="false">E15</f>
        <v>UPJŠ v Košiciach, Šrobárová 2, 041 80 Košice</v>
      </c>
      <c r="G113" s="22"/>
      <c r="H113" s="22"/>
      <c r="I113" s="15" t="s">
        <v>27</v>
      </c>
      <c r="J113" s="136" t="str">
        <f aca="false">E21</f>
        <v>Look Arch s.r.o., Pajorova 9, Košice</v>
      </c>
      <c r="K113" s="22"/>
      <c r="L113" s="39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="27" customFormat="true" ht="15.2" hidden="false" customHeight="true" outlineLevel="0" collapsed="false">
      <c r="A114" s="22"/>
      <c r="B114" s="23"/>
      <c r="C114" s="15" t="s">
        <v>25</v>
      </c>
      <c r="D114" s="22"/>
      <c r="E114" s="22"/>
      <c r="F114" s="16" t="str">
        <f aca="false">IF(E18="","",E18)</f>
        <v>Vyplň údaj</v>
      </c>
      <c r="G114" s="22"/>
      <c r="H114" s="22"/>
      <c r="I114" s="15" t="s">
        <v>31</v>
      </c>
      <c r="J114" s="136" t="str">
        <f aca="false">E24</f>
        <v> </v>
      </c>
      <c r="K114" s="22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10.35" hidden="false" customHeight="true" outlineLevel="0" collapsed="false">
      <c r="A115" s="22"/>
      <c r="B115" s="23"/>
      <c r="C115" s="22"/>
      <c r="D115" s="22"/>
      <c r="E115" s="22"/>
      <c r="F115" s="22"/>
      <c r="G115" s="22"/>
      <c r="H115" s="22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156" customFormat="true" ht="29.25" hidden="false" customHeight="true" outlineLevel="0" collapsed="false">
      <c r="A116" s="149"/>
      <c r="B116" s="150"/>
      <c r="C116" s="151" t="s">
        <v>114</v>
      </c>
      <c r="D116" s="152" t="s">
        <v>59</v>
      </c>
      <c r="E116" s="152" t="s">
        <v>55</v>
      </c>
      <c r="F116" s="152" t="s">
        <v>56</v>
      </c>
      <c r="G116" s="152" t="s">
        <v>115</v>
      </c>
      <c r="H116" s="152" t="s">
        <v>116</v>
      </c>
      <c r="I116" s="152" t="s">
        <v>117</v>
      </c>
      <c r="J116" s="153" t="s">
        <v>102</v>
      </c>
      <c r="K116" s="154" t="s">
        <v>118</v>
      </c>
      <c r="L116" s="155"/>
      <c r="M116" s="68"/>
      <c r="N116" s="69" t="s">
        <v>38</v>
      </c>
      <c r="O116" s="69" t="s">
        <v>119</v>
      </c>
      <c r="P116" s="69" t="s">
        <v>120</v>
      </c>
      <c r="Q116" s="69" t="s">
        <v>121</v>
      </c>
      <c r="R116" s="69" t="s">
        <v>122</v>
      </c>
      <c r="S116" s="69" t="s">
        <v>123</v>
      </c>
      <c r="T116" s="70" t="s">
        <v>124</v>
      </c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</row>
    <row r="117" s="27" customFormat="true" ht="22.9" hidden="false" customHeight="true" outlineLevel="0" collapsed="false">
      <c r="A117" s="22"/>
      <c r="B117" s="23"/>
      <c r="C117" s="76" t="s">
        <v>103</v>
      </c>
      <c r="D117" s="22"/>
      <c r="E117" s="22"/>
      <c r="F117" s="22"/>
      <c r="G117" s="22"/>
      <c r="H117" s="22"/>
      <c r="I117" s="22"/>
      <c r="J117" s="157" t="n">
        <f aca="false">BK117</f>
        <v>0</v>
      </c>
      <c r="K117" s="22"/>
      <c r="L117" s="23"/>
      <c r="M117" s="71"/>
      <c r="N117" s="58"/>
      <c r="O117" s="72"/>
      <c r="P117" s="158" t="n">
        <f aca="false">P118</f>
        <v>0</v>
      </c>
      <c r="Q117" s="72"/>
      <c r="R117" s="158" t="n">
        <f aca="false">R118</f>
        <v>0</v>
      </c>
      <c r="S117" s="72"/>
      <c r="T117" s="159" t="n">
        <f aca="false">T118</f>
        <v>0</v>
      </c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T117" s="3" t="s">
        <v>73</v>
      </c>
      <c r="AU117" s="3" t="s">
        <v>104</v>
      </c>
      <c r="BK117" s="160" t="n">
        <f aca="false">BK118</f>
        <v>0</v>
      </c>
    </row>
    <row r="118" s="161" customFormat="true" ht="25.9" hidden="false" customHeight="true" outlineLevel="0" collapsed="false">
      <c r="B118" s="162"/>
      <c r="D118" s="163" t="s">
        <v>73</v>
      </c>
      <c r="E118" s="164" t="s">
        <v>461</v>
      </c>
      <c r="F118" s="164" t="s">
        <v>528</v>
      </c>
      <c r="I118" s="165"/>
      <c r="J118" s="166" t="n">
        <f aca="false">BK118</f>
        <v>0</v>
      </c>
      <c r="L118" s="162"/>
      <c r="M118" s="167"/>
      <c r="N118" s="168"/>
      <c r="O118" s="168"/>
      <c r="P118" s="169" t="n">
        <f aca="false">SUM(P119:P132)</f>
        <v>0</v>
      </c>
      <c r="Q118" s="168"/>
      <c r="R118" s="169" t="n">
        <f aca="false">SUM(R119:R132)</f>
        <v>0</v>
      </c>
      <c r="S118" s="168"/>
      <c r="T118" s="170" t="n">
        <f aca="false">SUM(T119:T132)</f>
        <v>0</v>
      </c>
      <c r="AR118" s="163" t="s">
        <v>139</v>
      </c>
      <c r="AT118" s="171" t="s">
        <v>73</v>
      </c>
      <c r="AU118" s="171" t="s">
        <v>74</v>
      </c>
      <c r="AY118" s="163" t="s">
        <v>127</v>
      </c>
      <c r="BK118" s="172" t="n">
        <f aca="false">SUM(BK119:BK132)</f>
        <v>0</v>
      </c>
    </row>
    <row r="119" s="27" customFormat="true" ht="14.45" hidden="false" customHeight="true" outlineLevel="0" collapsed="false">
      <c r="A119" s="22"/>
      <c r="B119" s="175"/>
      <c r="C119" s="190" t="s">
        <v>81</v>
      </c>
      <c r="D119" s="190" t="s">
        <v>188</v>
      </c>
      <c r="E119" s="191" t="s">
        <v>463</v>
      </c>
      <c r="F119" s="192" t="s">
        <v>529</v>
      </c>
      <c r="G119" s="193" t="s">
        <v>240</v>
      </c>
      <c r="H119" s="194" t="n">
        <v>9</v>
      </c>
      <c r="I119" s="195"/>
      <c r="J119" s="194" t="n">
        <f aca="false">ROUND(I119*H119,3)</f>
        <v>0</v>
      </c>
      <c r="K119" s="196"/>
      <c r="L119" s="197"/>
      <c r="M119" s="198"/>
      <c r="N119" s="199" t="s">
        <v>40</v>
      </c>
      <c r="O119" s="60"/>
      <c r="P119" s="185" t="n">
        <f aca="false">O119*H119</f>
        <v>0</v>
      </c>
      <c r="Q119" s="185" t="n">
        <v>0</v>
      </c>
      <c r="R119" s="185" t="n">
        <f aca="false">Q119*H119</f>
        <v>0</v>
      </c>
      <c r="S119" s="185" t="n">
        <v>0</v>
      </c>
      <c r="T119" s="186" t="n">
        <f aca="false">S119*H119</f>
        <v>0</v>
      </c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R119" s="187" t="s">
        <v>465</v>
      </c>
      <c r="AT119" s="187" t="s">
        <v>188</v>
      </c>
      <c r="AU119" s="187" t="s">
        <v>81</v>
      </c>
      <c r="AY119" s="3" t="s">
        <v>127</v>
      </c>
      <c r="BE119" s="188" t="n">
        <f aca="false">IF(N119="základná",J119,0)</f>
        <v>0</v>
      </c>
      <c r="BF119" s="188" t="n">
        <f aca="false">IF(N119="znížená",J119,0)</f>
        <v>0</v>
      </c>
      <c r="BG119" s="188" t="n">
        <f aca="false">IF(N119="zákl. prenesená",J119,0)</f>
        <v>0</v>
      </c>
      <c r="BH119" s="188" t="n">
        <f aca="false">IF(N119="zníž. prenesená",J119,0)</f>
        <v>0</v>
      </c>
      <c r="BI119" s="188" t="n">
        <f aca="false">IF(N119="nulová",J119,0)</f>
        <v>0</v>
      </c>
      <c r="BJ119" s="3" t="s">
        <v>87</v>
      </c>
      <c r="BK119" s="189" t="n">
        <f aca="false">ROUND(I119*H119,3)</f>
        <v>0</v>
      </c>
      <c r="BL119" s="3" t="s">
        <v>397</v>
      </c>
      <c r="BM119" s="187" t="s">
        <v>87</v>
      </c>
    </row>
    <row r="120" s="27" customFormat="true" ht="14.45" hidden="false" customHeight="true" outlineLevel="0" collapsed="false">
      <c r="A120" s="22"/>
      <c r="B120" s="175"/>
      <c r="C120" s="190" t="s">
        <v>87</v>
      </c>
      <c r="D120" s="190" t="s">
        <v>188</v>
      </c>
      <c r="E120" s="191" t="s">
        <v>466</v>
      </c>
      <c r="F120" s="192" t="s">
        <v>530</v>
      </c>
      <c r="G120" s="193" t="s">
        <v>215</v>
      </c>
      <c r="H120" s="194" t="n">
        <v>1</v>
      </c>
      <c r="I120" s="195"/>
      <c r="J120" s="194" t="n">
        <f aca="false">ROUND(I120*H120,3)</f>
        <v>0</v>
      </c>
      <c r="K120" s="196"/>
      <c r="L120" s="197"/>
      <c r="M120" s="198"/>
      <c r="N120" s="199" t="s">
        <v>40</v>
      </c>
      <c r="O120" s="60"/>
      <c r="P120" s="185" t="n">
        <f aca="false">O120*H120</f>
        <v>0</v>
      </c>
      <c r="Q120" s="185" t="n">
        <v>0</v>
      </c>
      <c r="R120" s="185" t="n">
        <f aca="false">Q120*H120</f>
        <v>0</v>
      </c>
      <c r="S120" s="185" t="n">
        <v>0</v>
      </c>
      <c r="T120" s="186" t="n">
        <f aca="false">S120*H120</f>
        <v>0</v>
      </c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R120" s="187" t="s">
        <v>465</v>
      </c>
      <c r="AT120" s="187" t="s">
        <v>188</v>
      </c>
      <c r="AU120" s="187" t="s">
        <v>81</v>
      </c>
      <c r="AY120" s="3" t="s">
        <v>127</v>
      </c>
      <c r="BE120" s="188" t="n">
        <f aca="false">IF(N120="základná",J120,0)</f>
        <v>0</v>
      </c>
      <c r="BF120" s="188" t="n">
        <f aca="false">IF(N120="znížená",J120,0)</f>
        <v>0</v>
      </c>
      <c r="BG120" s="188" t="n">
        <f aca="false">IF(N120="zákl. prenesená",J120,0)</f>
        <v>0</v>
      </c>
      <c r="BH120" s="188" t="n">
        <f aca="false">IF(N120="zníž. prenesená",J120,0)</f>
        <v>0</v>
      </c>
      <c r="BI120" s="188" t="n">
        <f aca="false">IF(N120="nulová",J120,0)</f>
        <v>0</v>
      </c>
      <c r="BJ120" s="3" t="s">
        <v>87</v>
      </c>
      <c r="BK120" s="189" t="n">
        <f aca="false">ROUND(I120*H120,3)</f>
        <v>0</v>
      </c>
      <c r="BL120" s="3" t="s">
        <v>397</v>
      </c>
      <c r="BM120" s="187" t="s">
        <v>134</v>
      </c>
    </row>
    <row r="121" s="27" customFormat="true" ht="14.45" hidden="false" customHeight="true" outlineLevel="0" collapsed="false">
      <c r="A121" s="22"/>
      <c r="B121" s="175"/>
      <c r="C121" s="190" t="s">
        <v>139</v>
      </c>
      <c r="D121" s="190" t="s">
        <v>188</v>
      </c>
      <c r="E121" s="191" t="s">
        <v>468</v>
      </c>
      <c r="F121" s="192" t="s">
        <v>531</v>
      </c>
      <c r="G121" s="193" t="s">
        <v>215</v>
      </c>
      <c r="H121" s="194" t="n">
        <v>3</v>
      </c>
      <c r="I121" s="195"/>
      <c r="J121" s="194" t="n">
        <f aca="false">ROUND(I121*H121,3)</f>
        <v>0</v>
      </c>
      <c r="K121" s="196"/>
      <c r="L121" s="197"/>
      <c r="M121" s="198"/>
      <c r="N121" s="199" t="s">
        <v>40</v>
      </c>
      <c r="O121" s="60"/>
      <c r="P121" s="185" t="n">
        <f aca="false">O121*H121</f>
        <v>0</v>
      </c>
      <c r="Q121" s="185" t="n">
        <v>0</v>
      </c>
      <c r="R121" s="185" t="n">
        <f aca="false">Q121*H121</f>
        <v>0</v>
      </c>
      <c r="S121" s="185" t="n">
        <v>0</v>
      </c>
      <c r="T121" s="186" t="n">
        <f aca="false">S121*H121</f>
        <v>0</v>
      </c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R121" s="187" t="s">
        <v>465</v>
      </c>
      <c r="AT121" s="187" t="s">
        <v>188</v>
      </c>
      <c r="AU121" s="187" t="s">
        <v>81</v>
      </c>
      <c r="AY121" s="3" t="s">
        <v>127</v>
      </c>
      <c r="BE121" s="188" t="n">
        <f aca="false">IF(N121="základná",J121,0)</f>
        <v>0</v>
      </c>
      <c r="BF121" s="188" t="n">
        <f aca="false">IF(N121="znížená",J121,0)</f>
        <v>0</v>
      </c>
      <c r="BG121" s="188" t="n">
        <f aca="false">IF(N121="zákl. prenesená",J121,0)</f>
        <v>0</v>
      </c>
      <c r="BH121" s="188" t="n">
        <f aca="false">IF(N121="zníž. prenesená",J121,0)</f>
        <v>0</v>
      </c>
      <c r="BI121" s="188" t="n">
        <f aca="false">IF(N121="nulová",J121,0)</f>
        <v>0</v>
      </c>
      <c r="BJ121" s="3" t="s">
        <v>87</v>
      </c>
      <c r="BK121" s="189" t="n">
        <f aca="false">ROUND(I121*H121,3)</f>
        <v>0</v>
      </c>
      <c r="BL121" s="3" t="s">
        <v>397</v>
      </c>
      <c r="BM121" s="187" t="s">
        <v>150</v>
      </c>
    </row>
    <row r="122" s="27" customFormat="true" ht="24.2" hidden="false" customHeight="true" outlineLevel="0" collapsed="false">
      <c r="A122" s="22"/>
      <c r="B122" s="175"/>
      <c r="C122" s="190" t="s">
        <v>134</v>
      </c>
      <c r="D122" s="190" t="s">
        <v>188</v>
      </c>
      <c r="E122" s="191" t="s">
        <v>474</v>
      </c>
      <c r="F122" s="192" t="s">
        <v>532</v>
      </c>
      <c r="G122" s="193" t="s">
        <v>215</v>
      </c>
      <c r="H122" s="194" t="n">
        <v>3</v>
      </c>
      <c r="I122" s="195"/>
      <c r="J122" s="194" t="n">
        <f aca="false">ROUND(I122*H122,3)</f>
        <v>0</v>
      </c>
      <c r="K122" s="196"/>
      <c r="L122" s="197"/>
      <c r="M122" s="198"/>
      <c r="N122" s="199" t="s">
        <v>40</v>
      </c>
      <c r="O122" s="60"/>
      <c r="P122" s="185" t="n">
        <f aca="false">O122*H122</f>
        <v>0</v>
      </c>
      <c r="Q122" s="185" t="n">
        <v>0</v>
      </c>
      <c r="R122" s="185" t="n">
        <f aca="false">Q122*H122</f>
        <v>0</v>
      </c>
      <c r="S122" s="185" t="n">
        <v>0</v>
      </c>
      <c r="T122" s="186" t="n">
        <f aca="false">S122*H122</f>
        <v>0</v>
      </c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R122" s="187" t="s">
        <v>465</v>
      </c>
      <c r="AT122" s="187" t="s">
        <v>188</v>
      </c>
      <c r="AU122" s="187" t="s">
        <v>81</v>
      </c>
      <c r="AY122" s="3" t="s">
        <v>127</v>
      </c>
      <c r="BE122" s="188" t="n">
        <f aca="false">IF(N122="základná",J122,0)</f>
        <v>0</v>
      </c>
      <c r="BF122" s="188" t="n">
        <f aca="false">IF(N122="znížená",J122,0)</f>
        <v>0</v>
      </c>
      <c r="BG122" s="188" t="n">
        <f aca="false">IF(N122="zákl. prenesená",J122,0)</f>
        <v>0</v>
      </c>
      <c r="BH122" s="188" t="n">
        <f aca="false">IF(N122="zníž. prenesená",J122,0)</f>
        <v>0</v>
      </c>
      <c r="BI122" s="188" t="n">
        <f aca="false">IF(N122="nulová",J122,0)</f>
        <v>0</v>
      </c>
      <c r="BJ122" s="3" t="s">
        <v>87</v>
      </c>
      <c r="BK122" s="189" t="n">
        <f aca="false">ROUND(I122*H122,3)</f>
        <v>0</v>
      </c>
      <c r="BL122" s="3" t="s">
        <v>397</v>
      </c>
      <c r="BM122" s="187" t="s">
        <v>158</v>
      </c>
    </row>
    <row r="123" s="27" customFormat="true" ht="14.45" hidden="false" customHeight="true" outlineLevel="0" collapsed="false">
      <c r="A123" s="22"/>
      <c r="B123" s="175"/>
      <c r="C123" s="190" t="s">
        <v>146</v>
      </c>
      <c r="D123" s="190" t="s">
        <v>188</v>
      </c>
      <c r="E123" s="191" t="s">
        <v>476</v>
      </c>
      <c r="F123" s="192" t="s">
        <v>533</v>
      </c>
      <c r="G123" s="193" t="s">
        <v>215</v>
      </c>
      <c r="H123" s="194" t="n">
        <v>3</v>
      </c>
      <c r="I123" s="195"/>
      <c r="J123" s="194" t="n">
        <f aca="false">ROUND(I123*H123,3)</f>
        <v>0</v>
      </c>
      <c r="K123" s="196"/>
      <c r="L123" s="197"/>
      <c r="M123" s="198"/>
      <c r="N123" s="199" t="s">
        <v>40</v>
      </c>
      <c r="O123" s="60"/>
      <c r="P123" s="185" t="n">
        <f aca="false">O123*H123</f>
        <v>0</v>
      </c>
      <c r="Q123" s="185" t="n">
        <v>0</v>
      </c>
      <c r="R123" s="185" t="n">
        <f aca="false">Q123*H123</f>
        <v>0</v>
      </c>
      <c r="S123" s="185" t="n">
        <v>0</v>
      </c>
      <c r="T123" s="186" t="n">
        <f aca="false">S123*H123</f>
        <v>0</v>
      </c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R123" s="187" t="s">
        <v>465</v>
      </c>
      <c r="AT123" s="187" t="s">
        <v>188</v>
      </c>
      <c r="AU123" s="187" t="s">
        <v>81</v>
      </c>
      <c r="AY123" s="3" t="s">
        <v>127</v>
      </c>
      <c r="BE123" s="188" t="n">
        <f aca="false">IF(N123="základná",J123,0)</f>
        <v>0</v>
      </c>
      <c r="BF123" s="188" t="n">
        <f aca="false">IF(N123="znížená",J123,0)</f>
        <v>0</v>
      </c>
      <c r="BG123" s="188" t="n">
        <f aca="false">IF(N123="zákl. prenesená",J123,0)</f>
        <v>0</v>
      </c>
      <c r="BH123" s="188" t="n">
        <f aca="false">IF(N123="zníž. prenesená",J123,0)</f>
        <v>0</v>
      </c>
      <c r="BI123" s="188" t="n">
        <f aca="false">IF(N123="nulová",J123,0)</f>
        <v>0</v>
      </c>
      <c r="BJ123" s="3" t="s">
        <v>87</v>
      </c>
      <c r="BK123" s="189" t="n">
        <f aca="false">ROUND(I123*H123,3)</f>
        <v>0</v>
      </c>
      <c r="BL123" s="3" t="s">
        <v>397</v>
      </c>
      <c r="BM123" s="187" t="s">
        <v>169</v>
      </c>
    </row>
    <row r="124" s="27" customFormat="true" ht="14.45" hidden="false" customHeight="true" outlineLevel="0" collapsed="false">
      <c r="A124" s="22"/>
      <c r="B124" s="175"/>
      <c r="C124" s="190" t="s">
        <v>154</v>
      </c>
      <c r="D124" s="190" t="s">
        <v>188</v>
      </c>
      <c r="E124" s="191" t="s">
        <v>478</v>
      </c>
      <c r="F124" s="192" t="s">
        <v>534</v>
      </c>
      <c r="G124" s="193" t="s">
        <v>240</v>
      </c>
      <c r="H124" s="194" t="n">
        <v>1.8</v>
      </c>
      <c r="I124" s="195"/>
      <c r="J124" s="194" t="n">
        <f aca="false">ROUND(I124*H124,3)</f>
        <v>0</v>
      </c>
      <c r="K124" s="196"/>
      <c r="L124" s="197"/>
      <c r="M124" s="198"/>
      <c r="N124" s="199" t="s">
        <v>40</v>
      </c>
      <c r="O124" s="60"/>
      <c r="P124" s="185" t="n">
        <f aca="false">O124*H124</f>
        <v>0</v>
      </c>
      <c r="Q124" s="185" t="n">
        <v>0</v>
      </c>
      <c r="R124" s="185" t="n">
        <f aca="false">Q124*H124</f>
        <v>0</v>
      </c>
      <c r="S124" s="185" t="n">
        <v>0</v>
      </c>
      <c r="T124" s="186" t="n">
        <f aca="false">S124*H124</f>
        <v>0</v>
      </c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R124" s="187" t="s">
        <v>465</v>
      </c>
      <c r="AT124" s="187" t="s">
        <v>188</v>
      </c>
      <c r="AU124" s="187" t="s">
        <v>81</v>
      </c>
      <c r="AY124" s="3" t="s">
        <v>127</v>
      </c>
      <c r="BE124" s="188" t="n">
        <f aca="false">IF(N124="základná",J124,0)</f>
        <v>0</v>
      </c>
      <c r="BF124" s="188" t="n">
        <f aca="false">IF(N124="znížená",J124,0)</f>
        <v>0</v>
      </c>
      <c r="BG124" s="188" t="n">
        <f aca="false">IF(N124="zákl. prenesená",J124,0)</f>
        <v>0</v>
      </c>
      <c r="BH124" s="188" t="n">
        <f aca="false">IF(N124="zníž. prenesená",J124,0)</f>
        <v>0</v>
      </c>
      <c r="BI124" s="188" t="n">
        <f aca="false">IF(N124="nulová",J124,0)</f>
        <v>0</v>
      </c>
      <c r="BJ124" s="3" t="s">
        <v>87</v>
      </c>
      <c r="BK124" s="189" t="n">
        <f aca="false">ROUND(I124*H124,3)</f>
        <v>0</v>
      </c>
      <c r="BL124" s="3" t="s">
        <v>397</v>
      </c>
      <c r="BM124" s="187" t="s">
        <v>179</v>
      </c>
    </row>
    <row r="125" s="27" customFormat="true" ht="24.2" hidden="false" customHeight="true" outlineLevel="0" collapsed="false">
      <c r="A125" s="22"/>
      <c r="B125" s="175"/>
      <c r="C125" s="176" t="s">
        <v>158</v>
      </c>
      <c r="D125" s="176" t="s">
        <v>130</v>
      </c>
      <c r="E125" s="177" t="s">
        <v>535</v>
      </c>
      <c r="F125" s="178" t="s">
        <v>536</v>
      </c>
      <c r="G125" s="179" t="s">
        <v>240</v>
      </c>
      <c r="H125" s="180" t="n">
        <v>7</v>
      </c>
      <c r="I125" s="181"/>
      <c r="J125" s="180" t="n">
        <f aca="false">ROUND(I125*H125,3)</f>
        <v>0</v>
      </c>
      <c r="K125" s="182"/>
      <c r="L125" s="23"/>
      <c r="M125" s="183"/>
      <c r="N125" s="184" t="s">
        <v>40</v>
      </c>
      <c r="O125" s="60"/>
      <c r="P125" s="185" t="n">
        <f aca="false">O125*H125</f>
        <v>0</v>
      </c>
      <c r="Q125" s="185" t="n">
        <v>0</v>
      </c>
      <c r="R125" s="185" t="n">
        <f aca="false">Q125*H125</f>
        <v>0</v>
      </c>
      <c r="S125" s="185" t="n">
        <v>0</v>
      </c>
      <c r="T125" s="186" t="n">
        <f aca="false">S125*H125</f>
        <v>0</v>
      </c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R125" s="187" t="s">
        <v>397</v>
      </c>
      <c r="AT125" s="187" t="s">
        <v>130</v>
      </c>
      <c r="AU125" s="187" t="s">
        <v>81</v>
      </c>
      <c r="AY125" s="3" t="s">
        <v>127</v>
      </c>
      <c r="BE125" s="188" t="n">
        <f aca="false">IF(N125="základná",J125,0)</f>
        <v>0</v>
      </c>
      <c r="BF125" s="188" t="n">
        <f aca="false">IF(N125="znížená",J125,0)</f>
        <v>0</v>
      </c>
      <c r="BG125" s="188" t="n">
        <f aca="false">IF(N125="zákl. prenesená",J125,0)</f>
        <v>0</v>
      </c>
      <c r="BH125" s="188" t="n">
        <f aca="false">IF(N125="zníž. prenesená",J125,0)</f>
        <v>0</v>
      </c>
      <c r="BI125" s="188" t="n">
        <f aca="false">IF(N125="nulová",J125,0)</f>
        <v>0</v>
      </c>
      <c r="BJ125" s="3" t="s">
        <v>87</v>
      </c>
      <c r="BK125" s="189" t="n">
        <f aca="false">ROUND(I125*H125,3)</f>
        <v>0</v>
      </c>
      <c r="BL125" s="3" t="s">
        <v>397</v>
      </c>
      <c r="BM125" s="187" t="s">
        <v>187</v>
      </c>
    </row>
    <row r="126" s="27" customFormat="true" ht="24.2" hidden="false" customHeight="true" outlineLevel="0" collapsed="false">
      <c r="A126" s="22"/>
      <c r="B126" s="175"/>
      <c r="C126" s="176" t="s">
        <v>169</v>
      </c>
      <c r="D126" s="176" t="s">
        <v>130</v>
      </c>
      <c r="E126" s="177" t="s">
        <v>537</v>
      </c>
      <c r="F126" s="178" t="s">
        <v>538</v>
      </c>
      <c r="G126" s="179" t="s">
        <v>240</v>
      </c>
      <c r="H126" s="180" t="n">
        <v>7</v>
      </c>
      <c r="I126" s="181"/>
      <c r="J126" s="180" t="n">
        <f aca="false">ROUND(I126*H126,3)</f>
        <v>0</v>
      </c>
      <c r="K126" s="182"/>
      <c r="L126" s="23"/>
      <c r="M126" s="183"/>
      <c r="N126" s="184" t="s">
        <v>40</v>
      </c>
      <c r="O126" s="60"/>
      <c r="P126" s="185" t="n">
        <f aca="false">O126*H126</f>
        <v>0</v>
      </c>
      <c r="Q126" s="185" t="n">
        <v>0</v>
      </c>
      <c r="R126" s="185" t="n">
        <f aca="false">Q126*H126</f>
        <v>0</v>
      </c>
      <c r="S126" s="185" t="n">
        <v>0</v>
      </c>
      <c r="T126" s="186" t="n">
        <f aca="false">S126*H126</f>
        <v>0</v>
      </c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R126" s="187" t="s">
        <v>397</v>
      </c>
      <c r="AT126" s="187" t="s">
        <v>130</v>
      </c>
      <c r="AU126" s="187" t="s">
        <v>81</v>
      </c>
      <c r="AY126" s="3" t="s">
        <v>127</v>
      </c>
      <c r="BE126" s="188" t="n">
        <f aca="false">IF(N126="základná",J126,0)</f>
        <v>0</v>
      </c>
      <c r="BF126" s="188" t="n">
        <f aca="false">IF(N126="znížená",J126,0)</f>
        <v>0</v>
      </c>
      <c r="BG126" s="188" t="n">
        <f aca="false">IF(N126="zákl. prenesená",J126,0)</f>
        <v>0</v>
      </c>
      <c r="BH126" s="188" t="n">
        <f aca="false">IF(N126="zníž. prenesená",J126,0)</f>
        <v>0</v>
      </c>
      <c r="BI126" s="188" t="n">
        <f aca="false">IF(N126="nulová",J126,0)</f>
        <v>0</v>
      </c>
      <c r="BJ126" s="3" t="s">
        <v>87</v>
      </c>
      <c r="BK126" s="189" t="n">
        <f aca="false">ROUND(I126*H126,3)</f>
        <v>0</v>
      </c>
      <c r="BL126" s="3" t="s">
        <v>397</v>
      </c>
      <c r="BM126" s="187" t="s">
        <v>173</v>
      </c>
    </row>
    <row r="127" s="27" customFormat="true" ht="14.45" hidden="false" customHeight="true" outlineLevel="0" collapsed="false">
      <c r="A127" s="22"/>
      <c r="B127" s="175"/>
      <c r="C127" s="176" t="s">
        <v>175</v>
      </c>
      <c r="D127" s="176" t="s">
        <v>130</v>
      </c>
      <c r="E127" s="177" t="s">
        <v>539</v>
      </c>
      <c r="F127" s="178" t="s">
        <v>540</v>
      </c>
      <c r="G127" s="179" t="s">
        <v>240</v>
      </c>
      <c r="H127" s="180" t="n">
        <v>1.8</v>
      </c>
      <c r="I127" s="181"/>
      <c r="J127" s="180" t="n">
        <f aca="false">ROUND(I127*H127,3)</f>
        <v>0</v>
      </c>
      <c r="K127" s="182"/>
      <c r="L127" s="23"/>
      <c r="M127" s="183"/>
      <c r="N127" s="184" t="s">
        <v>40</v>
      </c>
      <c r="O127" s="60"/>
      <c r="P127" s="185" t="n">
        <f aca="false">O127*H127</f>
        <v>0</v>
      </c>
      <c r="Q127" s="185" t="n">
        <v>0</v>
      </c>
      <c r="R127" s="185" t="n">
        <f aca="false">Q127*H127</f>
        <v>0</v>
      </c>
      <c r="S127" s="185" t="n">
        <v>0</v>
      </c>
      <c r="T127" s="186" t="n">
        <f aca="false">S127*H127</f>
        <v>0</v>
      </c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R127" s="187" t="s">
        <v>397</v>
      </c>
      <c r="AT127" s="187" t="s">
        <v>130</v>
      </c>
      <c r="AU127" s="187" t="s">
        <v>81</v>
      </c>
      <c r="AY127" s="3" t="s">
        <v>127</v>
      </c>
      <c r="BE127" s="188" t="n">
        <f aca="false">IF(N127="základná",J127,0)</f>
        <v>0</v>
      </c>
      <c r="BF127" s="188" t="n">
        <f aca="false">IF(N127="znížená",J127,0)</f>
        <v>0</v>
      </c>
      <c r="BG127" s="188" t="n">
        <f aca="false">IF(N127="zákl. prenesená",J127,0)</f>
        <v>0</v>
      </c>
      <c r="BH127" s="188" t="n">
        <f aca="false">IF(N127="zníž. prenesená",J127,0)</f>
        <v>0</v>
      </c>
      <c r="BI127" s="188" t="n">
        <f aca="false">IF(N127="nulová",J127,0)</f>
        <v>0</v>
      </c>
      <c r="BJ127" s="3" t="s">
        <v>87</v>
      </c>
      <c r="BK127" s="189" t="n">
        <f aca="false">ROUND(I127*H127,3)</f>
        <v>0</v>
      </c>
      <c r="BL127" s="3" t="s">
        <v>397</v>
      </c>
      <c r="BM127" s="187" t="s">
        <v>205</v>
      </c>
    </row>
    <row r="128" s="27" customFormat="true" ht="24.2" hidden="false" customHeight="true" outlineLevel="0" collapsed="false">
      <c r="A128" s="22"/>
      <c r="B128" s="175"/>
      <c r="C128" s="176" t="s">
        <v>179</v>
      </c>
      <c r="D128" s="176" t="s">
        <v>130</v>
      </c>
      <c r="E128" s="177" t="s">
        <v>541</v>
      </c>
      <c r="F128" s="178" t="s">
        <v>542</v>
      </c>
      <c r="G128" s="179" t="s">
        <v>240</v>
      </c>
      <c r="H128" s="180" t="n">
        <v>9</v>
      </c>
      <c r="I128" s="181"/>
      <c r="J128" s="180" t="n">
        <f aca="false">ROUND(I128*H128,3)</f>
        <v>0</v>
      </c>
      <c r="K128" s="182"/>
      <c r="L128" s="23"/>
      <c r="M128" s="183"/>
      <c r="N128" s="184" t="s">
        <v>40</v>
      </c>
      <c r="O128" s="60"/>
      <c r="P128" s="185" t="n">
        <f aca="false">O128*H128</f>
        <v>0</v>
      </c>
      <c r="Q128" s="185" t="n">
        <v>0</v>
      </c>
      <c r="R128" s="185" t="n">
        <f aca="false">Q128*H128</f>
        <v>0</v>
      </c>
      <c r="S128" s="185" t="n">
        <v>0</v>
      </c>
      <c r="T128" s="186" t="n">
        <f aca="false">S128*H128</f>
        <v>0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R128" s="187" t="s">
        <v>397</v>
      </c>
      <c r="AT128" s="187" t="s">
        <v>130</v>
      </c>
      <c r="AU128" s="187" t="s">
        <v>81</v>
      </c>
      <c r="AY128" s="3" t="s">
        <v>127</v>
      </c>
      <c r="BE128" s="188" t="n">
        <f aca="false">IF(N128="základná",J128,0)</f>
        <v>0</v>
      </c>
      <c r="BF128" s="188" t="n">
        <f aca="false">IF(N128="znížená",J128,0)</f>
        <v>0</v>
      </c>
      <c r="BG128" s="188" t="n">
        <f aca="false">IF(N128="zákl. prenesená",J128,0)</f>
        <v>0</v>
      </c>
      <c r="BH128" s="188" t="n">
        <f aca="false">IF(N128="zníž. prenesená",J128,0)</f>
        <v>0</v>
      </c>
      <c r="BI128" s="188" t="n">
        <f aca="false">IF(N128="nulová",J128,0)</f>
        <v>0</v>
      </c>
      <c r="BJ128" s="3" t="s">
        <v>87</v>
      </c>
      <c r="BK128" s="189" t="n">
        <f aca="false">ROUND(I128*H128,3)</f>
        <v>0</v>
      </c>
      <c r="BL128" s="3" t="s">
        <v>397</v>
      </c>
      <c r="BM128" s="187" t="s">
        <v>6</v>
      </c>
    </row>
    <row r="129" s="27" customFormat="true" ht="14.45" hidden="false" customHeight="true" outlineLevel="0" collapsed="false">
      <c r="A129" s="22"/>
      <c r="B129" s="175"/>
      <c r="C129" s="176" t="s">
        <v>183</v>
      </c>
      <c r="D129" s="176" t="s">
        <v>130</v>
      </c>
      <c r="E129" s="177" t="s">
        <v>543</v>
      </c>
      <c r="F129" s="178" t="s">
        <v>544</v>
      </c>
      <c r="G129" s="179" t="s">
        <v>215</v>
      </c>
      <c r="H129" s="180" t="n">
        <v>3</v>
      </c>
      <c r="I129" s="181"/>
      <c r="J129" s="180" t="n">
        <f aca="false">ROUND(I129*H129,3)</f>
        <v>0</v>
      </c>
      <c r="K129" s="182"/>
      <c r="L129" s="23"/>
      <c r="M129" s="183"/>
      <c r="N129" s="184" t="s">
        <v>40</v>
      </c>
      <c r="O129" s="60"/>
      <c r="P129" s="185" t="n">
        <f aca="false">O129*H129</f>
        <v>0</v>
      </c>
      <c r="Q129" s="185" t="n">
        <v>0</v>
      </c>
      <c r="R129" s="185" t="n">
        <f aca="false">Q129*H129</f>
        <v>0</v>
      </c>
      <c r="S129" s="185" t="n">
        <v>0</v>
      </c>
      <c r="T129" s="186" t="n">
        <f aca="false">S129*H129</f>
        <v>0</v>
      </c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R129" s="187" t="s">
        <v>397</v>
      </c>
      <c r="AT129" s="187" t="s">
        <v>130</v>
      </c>
      <c r="AU129" s="187" t="s">
        <v>81</v>
      </c>
      <c r="AY129" s="3" t="s">
        <v>127</v>
      </c>
      <c r="BE129" s="188" t="n">
        <f aca="false">IF(N129="základná",J129,0)</f>
        <v>0</v>
      </c>
      <c r="BF129" s="188" t="n">
        <f aca="false">IF(N129="znížená",J129,0)</f>
        <v>0</v>
      </c>
      <c r="BG129" s="188" t="n">
        <f aca="false">IF(N129="zákl. prenesená",J129,0)</f>
        <v>0</v>
      </c>
      <c r="BH129" s="188" t="n">
        <f aca="false">IF(N129="zníž. prenesená",J129,0)</f>
        <v>0</v>
      </c>
      <c r="BI129" s="188" t="n">
        <f aca="false">IF(N129="nulová",J129,0)</f>
        <v>0</v>
      </c>
      <c r="BJ129" s="3" t="s">
        <v>87</v>
      </c>
      <c r="BK129" s="189" t="n">
        <f aca="false">ROUND(I129*H129,3)</f>
        <v>0</v>
      </c>
      <c r="BL129" s="3" t="s">
        <v>397</v>
      </c>
      <c r="BM129" s="187" t="s">
        <v>221</v>
      </c>
    </row>
    <row r="130" s="27" customFormat="true" ht="14.45" hidden="false" customHeight="true" outlineLevel="0" collapsed="false">
      <c r="A130" s="22"/>
      <c r="B130" s="175"/>
      <c r="C130" s="176" t="s">
        <v>187</v>
      </c>
      <c r="D130" s="176" t="s">
        <v>130</v>
      </c>
      <c r="E130" s="177" t="s">
        <v>545</v>
      </c>
      <c r="F130" s="178" t="s">
        <v>546</v>
      </c>
      <c r="G130" s="179" t="s">
        <v>240</v>
      </c>
      <c r="H130" s="180" t="n">
        <v>3</v>
      </c>
      <c r="I130" s="181"/>
      <c r="J130" s="180" t="n">
        <f aca="false">ROUND(I130*H130,3)</f>
        <v>0</v>
      </c>
      <c r="K130" s="182"/>
      <c r="L130" s="23"/>
      <c r="M130" s="183"/>
      <c r="N130" s="184" t="s">
        <v>40</v>
      </c>
      <c r="O130" s="60"/>
      <c r="P130" s="185" t="n">
        <f aca="false">O130*H130</f>
        <v>0</v>
      </c>
      <c r="Q130" s="185" t="n">
        <v>0</v>
      </c>
      <c r="R130" s="185" t="n">
        <f aca="false">Q130*H130</f>
        <v>0</v>
      </c>
      <c r="S130" s="185" t="n">
        <v>0</v>
      </c>
      <c r="T130" s="186" t="n">
        <f aca="false">S130*H130</f>
        <v>0</v>
      </c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R130" s="187" t="s">
        <v>397</v>
      </c>
      <c r="AT130" s="187" t="s">
        <v>130</v>
      </c>
      <c r="AU130" s="187" t="s">
        <v>81</v>
      </c>
      <c r="AY130" s="3" t="s">
        <v>127</v>
      </c>
      <c r="BE130" s="188" t="n">
        <f aca="false">IF(N130="základná",J130,0)</f>
        <v>0</v>
      </c>
      <c r="BF130" s="188" t="n">
        <f aca="false">IF(N130="znížená",J130,0)</f>
        <v>0</v>
      </c>
      <c r="BG130" s="188" t="n">
        <f aca="false">IF(N130="zákl. prenesená",J130,0)</f>
        <v>0</v>
      </c>
      <c r="BH130" s="188" t="n">
        <f aca="false">IF(N130="zníž. prenesená",J130,0)</f>
        <v>0</v>
      </c>
      <c r="BI130" s="188" t="n">
        <f aca="false">IF(N130="nulová",J130,0)</f>
        <v>0</v>
      </c>
      <c r="BJ130" s="3" t="s">
        <v>87</v>
      </c>
      <c r="BK130" s="189" t="n">
        <f aca="false">ROUND(I130*H130,3)</f>
        <v>0</v>
      </c>
      <c r="BL130" s="3" t="s">
        <v>397</v>
      </c>
      <c r="BM130" s="187" t="s">
        <v>229</v>
      </c>
    </row>
    <row r="131" s="27" customFormat="true" ht="24.2" hidden="false" customHeight="true" outlineLevel="0" collapsed="false">
      <c r="A131" s="22"/>
      <c r="B131" s="175"/>
      <c r="C131" s="176" t="s">
        <v>194</v>
      </c>
      <c r="D131" s="176" t="s">
        <v>130</v>
      </c>
      <c r="E131" s="177" t="s">
        <v>547</v>
      </c>
      <c r="F131" s="178" t="s">
        <v>548</v>
      </c>
      <c r="G131" s="179" t="s">
        <v>240</v>
      </c>
      <c r="H131" s="180" t="n">
        <v>7</v>
      </c>
      <c r="I131" s="181"/>
      <c r="J131" s="180" t="n">
        <f aca="false">ROUND(I131*H131,3)</f>
        <v>0</v>
      </c>
      <c r="K131" s="182"/>
      <c r="L131" s="23"/>
      <c r="M131" s="183"/>
      <c r="N131" s="184" t="s">
        <v>40</v>
      </c>
      <c r="O131" s="60"/>
      <c r="P131" s="185" t="n">
        <f aca="false">O131*H131</f>
        <v>0</v>
      </c>
      <c r="Q131" s="185" t="n">
        <v>0</v>
      </c>
      <c r="R131" s="185" t="n">
        <f aca="false">Q131*H131</f>
        <v>0</v>
      </c>
      <c r="S131" s="185" t="n">
        <v>0</v>
      </c>
      <c r="T131" s="186" t="n">
        <f aca="false">S131*H131</f>
        <v>0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87" t="s">
        <v>397</v>
      </c>
      <c r="AT131" s="187" t="s">
        <v>130</v>
      </c>
      <c r="AU131" s="187" t="s">
        <v>81</v>
      </c>
      <c r="AY131" s="3" t="s">
        <v>127</v>
      </c>
      <c r="BE131" s="188" t="n">
        <f aca="false">IF(N131="základná",J131,0)</f>
        <v>0</v>
      </c>
      <c r="BF131" s="188" t="n">
        <f aca="false">IF(N131="znížená",J131,0)</f>
        <v>0</v>
      </c>
      <c r="BG131" s="188" t="n">
        <f aca="false">IF(N131="zákl. prenesená",J131,0)</f>
        <v>0</v>
      </c>
      <c r="BH131" s="188" t="n">
        <f aca="false">IF(N131="zníž. prenesená",J131,0)</f>
        <v>0</v>
      </c>
      <c r="BI131" s="188" t="n">
        <f aca="false">IF(N131="nulová",J131,0)</f>
        <v>0</v>
      </c>
      <c r="BJ131" s="3" t="s">
        <v>87</v>
      </c>
      <c r="BK131" s="189" t="n">
        <f aca="false">ROUND(I131*H131,3)</f>
        <v>0</v>
      </c>
      <c r="BL131" s="3" t="s">
        <v>397</v>
      </c>
      <c r="BM131" s="187" t="s">
        <v>237</v>
      </c>
    </row>
    <row r="132" s="27" customFormat="true" ht="14.45" hidden="false" customHeight="true" outlineLevel="0" collapsed="false">
      <c r="A132" s="22"/>
      <c r="B132" s="175"/>
      <c r="C132" s="176" t="s">
        <v>173</v>
      </c>
      <c r="D132" s="176" t="s">
        <v>130</v>
      </c>
      <c r="E132" s="177" t="s">
        <v>549</v>
      </c>
      <c r="F132" s="178" t="s">
        <v>550</v>
      </c>
      <c r="G132" s="179" t="s">
        <v>240</v>
      </c>
      <c r="H132" s="180" t="n">
        <v>42</v>
      </c>
      <c r="I132" s="181"/>
      <c r="J132" s="180" t="n">
        <f aca="false">ROUND(I132*H132,3)</f>
        <v>0</v>
      </c>
      <c r="K132" s="182"/>
      <c r="L132" s="23"/>
      <c r="M132" s="200"/>
      <c r="N132" s="201" t="s">
        <v>40</v>
      </c>
      <c r="O132" s="202"/>
      <c r="P132" s="203" t="n">
        <f aca="false">O132*H132</f>
        <v>0</v>
      </c>
      <c r="Q132" s="203" t="n">
        <v>0</v>
      </c>
      <c r="R132" s="203" t="n">
        <f aca="false">Q132*H132</f>
        <v>0</v>
      </c>
      <c r="S132" s="203" t="n">
        <v>0</v>
      </c>
      <c r="T132" s="204" t="n">
        <f aca="false">S132*H132</f>
        <v>0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87" t="s">
        <v>397</v>
      </c>
      <c r="AT132" s="187" t="s">
        <v>130</v>
      </c>
      <c r="AU132" s="187" t="s">
        <v>81</v>
      </c>
      <c r="AY132" s="3" t="s">
        <v>127</v>
      </c>
      <c r="BE132" s="188" t="n">
        <f aca="false">IF(N132="základná",J132,0)</f>
        <v>0</v>
      </c>
      <c r="BF132" s="188" t="n">
        <f aca="false">IF(N132="znížená",J132,0)</f>
        <v>0</v>
      </c>
      <c r="BG132" s="188" t="n">
        <f aca="false">IF(N132="zákl. prenesená",J132,0)</f>
        <v>0</v>
      </c>
      <c r="BH132" s="188" t="n">
        <f aca="false">IF(N132="zníž. prenesená",J132,0)</f>
        <v>0</v>
      </c>
      <c r="BI132" s="188" t="n">
        <f aca="false">IF(N132="nulová",J132,0)</f>
        <v>0</v>
      </c>
      <c r="BJ132" s="3" t="s">
        <v>87</v>
      </c>
      <c r="BK132" s="189" t="n">
        <f aca="false">ROUND(I132*H132,3)</f>
        <v>0</v>
      </c>
      <c r="BL132" s="3" t="s">
        <v>397</v>
      </c>
      <c r="BM132" s="187" t="s">
        <v>246</v>
      </c>
    </row>
    <row r="133" s="27" customFormat="true" ht="6.95" hidden="false" customHeight="true" outlineLevel="0" collapsed="false">
      <c r="A133" s="22"/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23"/>
      <c r="M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</sheetData>
  <autoFilter ref="C116:K132"/>
  <mergeCells count="9">
    <mergeCell ref="L2:V2"/>
    <mergeCell ref="E7:H7"/>
    <mergeCell ref="E9:H9"/>
    <mergeCell ref="E18:H18"/>
    <mergeCell ref="E27:H27"/>
    <mergeCell ref="E85:H85"/>
    <mergeCell ref="E87:H87"/>
    <mergeCell ref="E107:H107"/>
    <mergeCell ref="E109:H109"/>
  </mergeCells>
  <printOptions headings="false" gridLines="false" gridLinesSet="true" horizontalCentered="false" verticalCentered="false"/>
  <pageMargins left="0.39375" right="0.39375" top="0.39375" bottom="0.39375" header="0.511805555555555" footer="0"/>
  <pageSetup paperSize="9" scale="100" firstPageNumber="0" fitToWidth="1" fitToHeight="10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Trio_Office/6.2.8.2$Windows_x86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2020-12-02T13:34:20Z</dcterms:created>
  <dc:creator>ludmila-PC\ludmila</dc:creator>
  <dc:description/>
  <dc:language>sk-SK</dc:language>
  <cp:lastModifiedBy>Jaroslav Sidor</cp:lastModifiedBy>
  <dcterms:modified xsi:type="dcterms:W3CDTF">2021-01-12T08:38:56Z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