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P:\Office\Ružinov\MŠ Bancíkovej-zateplenie\"/>
    </mc:Choice>
  </mc:AlternateContent>
  <xr:revisionPtr revIDLastSave="0" documentId="13_ncr:1_{A7B8E48A-A01D-45B2-A775-69A77258C54B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Rekapitulácia stavby" sheetId="1" r:id="rId1"/>
    <sheet name="01 - Zateplenie fasády" sheetId="2" r:id="rId2"/>
    <sheet name="02 - Zateplenie strechy" sheetId="3" r:id="rId3"/>
    <sheet name="Bleskozvod" sheetId="4" r:id="rId4"/>
  </sheets>
  <externalReferences>
    <externalReference r:id="rId5"/>
  </externalReferences>
  <definedNames>
    <definedName name="_FilterDatabase" hidden="1">#REF!</definedName>
    <definedName name="_xlnm._FilterDatabase" localSheetId="1" hidden="1">'01 - Zateplenie fasády'!$C$130:$K$590</definedName>
    <definedName name="_xlnm._FilterDatabase" localSheetId="2" hidden="1">'02 - Zateplenie strechy'!$C$127:$K$359</definedName>
    <definedName name="fakt1R">#REF!</definedName>
    <definedName name="_xlnm.Print_Titles" localSheetId="1">'01 - Zateplenie fasády'!$130:$130</definedName>
    <definedName name="_xlnm.Print_Titles" localSheetId="2">'02 - Zateplenie strechy'!$127:$127</definedName>
    <definedName name="_xlnm.Print_Titles" localSheetId="3">Bleskozvod!$8:$10</definedName>
    <definedName name="_xlnm.Print_Titles" localSheetId="0">'Rekapitulácia stavby'!$92:$92</definedName>
    <definedName name="_xlnm.Print_Area" localSheetId="1">'01 - Zateplenie fasády'!$C$4:$J$76,'01 - Zateplenie fasády'!$C$82:$J$112,'01 - Zateplenie fasády'!$C$118:$K$590</definedName>
    <definedName name="_xlnm.Print_Area" localSheetId="2">'02 - Zateplenie strechy'!$C$4:$J$76,'02 - Zateplenie strechy'!$C$82:$J$109,'02 - Zateplenie strechy'!$C$115:$K$359</definedName>
    <definedName name="_xlnm.Print_Area" localSheetId="3">Bleskozvod!$A:$O</definedName>
    <definedName name="_xlnm.Print_Area" localSheetId="0">'Rekapitulácia stavby'!$D$4:$AO$76,'Rekapitulácia stavby'!$C$82:$AQ$97</definedName>
  </definedNames>
  <calcPr calcId="181029"/>
</workbook>
</file>

<file path=xl/calcChain.xml><?xml version="1.0" encoding="utf-8"?>
<calcChain xmlns="http://schemas.openxmlformats.org/spreadsheetml/2006/main">
  <c r="J37" i="3" l="1"/>
  <c r="J36" i="3"/>
  <c r="AY96" i="1"/>
  <c r="J35" i="3"/>
  <c r="AX96" i="1"/>
  <c r="BI354" i="3"/>
  <c r="BH354" i="3"/>
  <c r="BG354" i="3"/>
  <c r="BE354" i="3"/>
  <c r="T354" i="3"/>
  <c r="T353" i="3"/>
  <c r="R354" i="3"/>
  <c r="R353" i="3"/>
  <c r="P354" i="3"/>
  <c r="P353" i="3"/>
  <c r="BI352" i="3"/>
  <c r="BH352" i="3"/>
  <c r="BG352" i="3"/>
  <c r="BE352" i="3"/>
  <c r="T352" i="3"/>
  <c r="R352" i="3"/>
  <c r="P352" i="3"/>
  <c r="BI351" i="3"/>
  <c r="BH351" i="3"/>
  <c r="BG351" i="3"/>
  <c r="BE351" i="3"/>
  <c r="T351" i="3"/>
  <c r="R351" i="3"/>
  <c r="P351" i="3"/>
  <c r="BI350" i="3"/>
  <c r="BH350" i="3"/>
  <c r="BG350" i="3"/>
  <c r="BE350" i="3"/>
  <c r="T350" i="3"/>
  <c r="R350" i="3"/>
  <c r="P350" i="3"/>
  <c r="BI348" i="3"/>
  <c r="BH348" i="3"/>
  <c r="BG348" i="3"/>
  <c r="BE348" i="3"/>
  <c r="T348" i="3"/>
  <c r="R348" i="3"/>
  <c r="P348" i="3"/>
  <c r="BI345" i="3"/>
  <c r="BH345" i="3"/>
  <c r="BG345" i="3"/>
  <c r="BE345" i="3"/>
  <c r="T345" i="3"/>
  <c r="R345" i="3"/>
  <c r="P345" i="3"/>
  <c r="BI344" i="3"/>
  <c r="BH344" i="3"/>
  <c r="BG344" i="3"/>
  <c r="BE344" i="3"/>
  <c r="T344" i="3"/>
  <c r="R344" i="3"/>
  <c r="P344" i="3"/>
  <c r="BI338" i="3"/>
  <c r="BH338" i="3"/>
  <c r="BG338" i="3"/>
  <c r="BE338" i="3"/>
  <c r="T338" i="3"/>
  <c r="R338" i="3"/>
  <c r="P338" i="3"/>
  <c r="BI337" i="3"/>
  <c r="BH337" i="3"/>
  <c r="BG337" i="3"/>
  <c r="BE337" i="3"/>
  <c r="T337" i="3"/>
  <c r="R337" i="3"/>
  <c r="P337" i="3"/>
  <c r="BI336" i="3"/>
  <c r="BH336" i="3"/>
  <c r="BG336" i="3"/>
  <c r="BE336" i="3"/>
  <c r="T336" i="3"/>
  <c r="R336" i="3"/>
  <c r="P336" i="3"/>
  <c r="BI333" i="3"/>
  <c r="BH333" i="3"/>
  <c r="BG333" i="3"/>
  <c r="BE333" i="3"/>
  <c r="T333" i="3"/>
  <c r="R333" i="3"/>
  <c r="P333" i="3"/>
  <c r="BI332" i="3"/>
  <c r="BH332" i="3"/>
  <c r="BG332" i="3"/>
  <c r="BE332" i="3"/>
  <c r="T332" i="3"/>
  <c r="R332" i="3"/>
  <c r="P332" i="3"/>
  <c r="BI326" i="3"/>
  <c r="BH326" i="3"/>
  <c r="BG326" i="3"/>
  <c r="BE326" i="3"/>
  <c r="T326" i="3"/>
  <c r="R326" i="3"/>
  <c r="P326" i="3"/>
  <c r="BI319" i="3"/>
  <c r="BH319" i="3"/>
  <c r="BG319" i="3"/>
  <c r="BE319" i="3"/>
  <c r="T319" i="3"/>
  <c r="R319" i="3"/>
  <c r="P319" i="3"/>
  <c r="BI318" i="3"/>
  <c r="BH318" i="3"/>
  <c r="BG318" i="3"/>
  <c r="BE318" i="3"/>
  <c r="T318" i="3"/>
  <c r="R318" i="3"/>
  <c r="P318" i="3"/>
  <c r="BI317" i="3"/>
  <c r="BH317" i="3"/>
  <c r="BG317" i="3"/>
  <c r="BE317" i="3"/>
  <c r="T317" i="3"/>
  <c r="R317" i="3"/>
  <c r="P317" i="3"/>
  <c r="BI305" i="3"/>
  <c r="BH305" i="3"/>
  <c r="BG305" i="3"/>
  <c r="BE305" i="3"/>
  <c r="T305" i="3"/>
  <c r="R305" i="3"/>
  <c r="P305" i="3"/>
  <c r="BI303" i="3"/>
  <c r="BH303" i="3"/>
  <c r="BG303" i="3"/>
  <c r="BE303" i="3"/>
  <c r="T303" i="3"/>
  <c r="R303" i="3"/>
  <c r="P303" i="3"/>
  <c r="BI297" i="3"/>
  <c r="BH297" i="3"/>
  <c r="BG297" i="3"/>
  <c r="BE297" i="3"/>
  <c r="T297" i="3"/>
  <c r="R297" i="3"/>
  <c r="P297" i="3"/>
  <c r="BI291" i="3"/>
  <c r="BH291" i="3"/>
  <c r="BG291" i="3"/>
  <c r="BE291" i="3"/>
  <c r="T291" i="3"/>
  <c r="R291" i="3"/>
  <c r="P291" i="3"/>
  <c r="BI289" i="3"/>
  <c r="BH289" i="3"/>
  <c r="BG289" i="3"/>
  <c r="BE289" i="3"/>
  <c r="T289" i="3"/>
  <c r="R289" i="3"/>
  <c r="P289" i="3"/>
  <c r="BI286" i="3"/>
  <c r="BH286" i="3"/>
  <c r="BG286" i="3"/>
  <c r="BE286" i="3"/>
  <c r="T286" i="3"/>
  <c r="R286" i="3"/>
  <c r="P286" i="3"/>
  <c r="BI284" i="3"/>
  <c r="BH284" i="3"/>
  <c r="BG284" i="3"/>
  <c r="BE284" i="3"/>
  <c r="T284" i="3"/>
  <c r="R284" i="3"/>
  <c r="P284" i="3"/>
  <c r="BI283" i="3"/>
  <c r="BH283" i="3"/>
  <c r="BG283" i="3"/>
  <c r="BE283" i="3"/>
  <c r="T283" i="3"/>
  <c r="R283" i="3"/>
  <c r="P283" i="3"/>
  <c r="BI282" i="3"/>
  <c r="BH282" i="3"/>
  <c r="BG282" i="3"/>
  <c r="BE282" i="3"/>
  <c r="T282" i="3"/>
  <c r="R282" i="3"/>
  <c r="P282" i="3"/>
  <c r="BI280" i="3"/>
  <c r="BH280" i="3"/>
  <c r="BG280" i="3"/>
  <c r="BE280" i="3"/>
  <c r="T280" i="3"/>
  <c r="R280" i="3"/>
  <c r="P280" i="3"/>
  <c r="BI279" i="3"/>
  <c r="BH279" i="3"/>
  <c r="BG279" i="3"/>
  <c r="BE279" i="3"/>
  <c r="T279" i="3"/>
  <c r="R279" i="3"/>
  <c r="P279" i="3"/>
  <c r="BI278" i="3"/>
  <c r="BH278" i="3"/>
  <c r="BG278" i="3"/>
  <c r="BE278" i="3"/>
  <c r="T278" i="3"/>
  <c r="R278" i="3"/>
  <c r="P278" i="3"/>
  <c r="BI276" i="3"/>
  <c r="BH276" i="3"/>
  <c r="BG276" i="3"/>
  <c r="BE276" i="3"/>
  <c r="T276" i="3"/>
  <c r="R276" i="3"/>
  <c r="P276" i="3"/>
  <c r="BI270" i="3"/>
  <c r="BH270" i="3"/>
  <c r="BG270" i="3"/>
  <c r="BE270" i="3"/>
  <c r="T270" i="3"/>
  <c r="R270" i="3"/>
  <c r="P270" i="3"/>
  <c r="BI269" i="3"/>
  <c r="BH269" i="3"/>
  <c r="BG269" i="3"/>
  <c r="BE269" i="3"/>
  <c r="T269" i="3"/>
  <c r="R269" i="3"/>
  <c r="P269" i="3"/>
  <c r="BI267" i="3"/>
  <c r="BH267" i="3"/>
  <c r="BG267" i="3"/>
  <c r="BE267" i="3"/>
  <c r="T267" i="3"/>
  <c r="R267" i="3"/>
  <c r="P267" i="3"/>
  <c r="BI261" i="3"/>
  <c r="BH261" i="3"/>
  <c r="BG261" i="3"/>
  <c r="BE261" i="3"/>
  <c r="T261" i="3"/>
  <c r="R261" i="3"/>
  <c r="P261" i="3"/>
  <c r="BI259" i="3"/>
  <c r="BH259" i="3"/>
  <c r="BG259" i="3"/>
  <c r="BE259" i="3"/>
  <c r="T259" i="3"/>
  <c r="R259" i="3"/>
  <c r="P259" i="3"/>
  <c r="BI249" i="3"/>
  <c r="BH249" i="3"/>
  <c r="BG249" i="3"/>
  <c r="BE249" i="3"/>
  <c r="T249" i="3"/>
  <c r="R249" i="3"/>
  <c r="P249" i="3"/>
  <c r="BI247" i="3"/>
  <c r="BH247" i="3"/>
  <c r="BG247" i="3"/>
  <c r="BE247" i="3"/>
  <c r="T247" i="3"/>
  <c r="R247" i="3"/>
  <c r="P247" i="3"/>
  <c r="BI245" i="3"/>
  <c r="BH245" i="3"/>
  <c r="BG245" i="3"/>
  <c r="BE245" i="3"/>
  <c r="T245" i="3"/>
  <c r="R245" i="3"/>
  <c r="P245" i="3"/>
  <c r="BI244" i="3"/>
  <c r="BH244" i="3"/>
  <c r="BG244" i="3"/>
  <c r="BE244" i="3"/>
  <c r="T244" i="3"/>
  <c r="R244" i="3"/>
  <c r="P244" i="3"/>
  <c r="BI238" i="3"/>
  <c r="BH238" i="3"/>
  <c r="BG238" i="3"/>
  <c r="BE238" i="3"/>
  <c r="T238" i="3"/>
  <c r="R238" i="3"/>
  <c r="P238" i="3"/>
  <c r="BI236" i="3"/>
  <c r="BH236" i="3"/>
  <c r="BG236" i="3"/>
  <c r="BE236" i="3"/>
  <c r="T236" i="3"/>
  <c r="R236" i="3"/>
  <c r="P236" i="3"/>
  <c r="BI220" i="3"/>
  <c r="BH220" i="3"/>
  <c r="BG220" i="3"/>
  <c r="BE220" i="3"/>
  <c r="T220" i="3"/>
  <c r="R220" i="3"/>
  <c r="P220" i="3"/>
  <c r="BI219" i="3"/>
  <c r="BH219" i="3"/>
  <c r="BG219" i="3"/>
  <c r="BE219" i="3"/>
  <c r="T219" i="3"/>
  <c r="R219" i="3"/>
  <c r="P219" i="3"/>
  <c r="BI218" i="3"/>
  <c r="BH218" i="3"/>
  <c r="BG218" i="3"/>
  <c r="BE218" i="3"/>
  <c r="T218" i="3"/>
  <c r="R218" i="3"/>
  <c r="P218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4" i="3"/>
  <c r="BH214" i="3"/>
  <c r="BG214" i="3"/>
  <c r="BE214" i="3"/>
  <c r="T214" i="3"/>
  <c r="R214" i="3"/>
  <c r="P214" i="3"/>
  <c r="BI213" i="3"/>
  <c r="BH213" i="3"/>
  <c r="BG213" i="3"/>
  <c r="BE213" i="3"/>
  <c r="T213" i="3"/>
  <c r="R213" i="3"/>
  <c r="P213" i="3"/>
  <c r="BI197" i="3"/>
  <c r="BH197" i="3"/>
  <c r="BG197" i="3"/>
  <c r="BE197" i="3"/>
  <c r="T197" i="3"/>
  <c r="R197" i="3"/>
  <c r="P197" i="3"/>
  <c r="BI187" i="3"/>
  <c r="BH187" i="3"/>
  <c r="BG187" i="3"/>
  <c r="BE187" i="3"/>
  <c r="T187" i="3"/>
  <c r="R187" i="3"/>
  <c r="P187" i="3"/>
  <c r="BI184" i="3"/>
  <c r="BH184" i="3"/>
  <c r="BG184" i="3"/>
  <c r="BE184" i="3"/>
  <c r="T184" i="3"/>
  <c r="T183" i="3" s="1"/>
  <c r="R184" i="3"/>
  <c r="R183" i="3"/>
  <c r="P184" i="3"/>
  <c r="P183" i="3" s="1"/>
  <c r="BI182" i="3"/>
  <c r="BH182" i="3"/>
  <c r="BG182" i="3"/>
  <c r="BE182" i="3"/>
  <c r="T182" i="3"/>
  <c r="R182" i="3"/>
  <c r="P182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0" i="3"/>
  <c r="BH170" i="3"/>
  <c r="BG170" i="3"/>
  <c r="BE170" i="3"/>
  <c r="T170" i="3"/>
  <c r="R170" i="3"/>
  <c r="P170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55" i="3"/>
  <c r="BH155" i="3"/>
  <c r="BG155" i="3"/>
  <c r="BE155" i="3"/>
  <c r="T155" i="3"/>
  <c r="R155" i="3"/>
  <c r="P155" i="3"/>
  <c r="BI146" i="3"/>
  <c r="BH146" i="3"/>
  <c r="BG146" i="3"/>
  <c r="BE146" i="3"/>
  <c r="T146" i="3"/>
  <c r="R146" i="3"/>
  <c r="P146" i="3"/>
  <c r="BI131" i="3"/>
  <c r="BH131" i="3"/>
  <c r="BG131" i="3"/>
  <c r="BE131" i="3"/>
  <c r="T131" i="3"/>
  <c r="R131" i="3"/>
  <c r="P131" i="3"/>
  <c r="J124" i="3"/>
  <c r="F124" i="3"/>
  <c r="F122" i="3"/>
  <c r="E120" i="3"/>
  <c r="J91" i="3"/>
  <c r="F91" i="3"/>
  <c r="F89" i="3"/>
  <c r="E87" i="3"/>
  <c r="J24" i="3"/>
  <c r="E24" i="3"/>
  <c r="J125" i="3" s="1"/>
  <c r="J23" i="3"/>
  <c r="J18" i="3"/>
  <c r="E18" i="3"/>
  <c r="F125" i="3" s="1"/>
  <c r="J17" i="3"/>
  <c r="J12" i="3"/>
  <c r="J89" i="3"/>
  <c r="E7" i="3"/>
  <c r="E85" i="3" s="1"/>
  <c r="J37" i="2"/>
  <c r="J36" i="2"/>
  <c r="AY95" i="1"/>
  <c r="J35" i="2"/>
  <c r="AX95" i="1"/>
  <c r="BI590" i="2"/>
  <c r="BH590" i="2"/>
  <c r="BG590" i="2"/>
  <c r="BE590" i="2"/>
  <c r="T590" i="2"/>
  <c r="T589" i="2"/>
  <c r="T588" i="2"/>
  <c r="R590" i="2"/>
  <c r="R589" i="2" s="1"/>
  <c r="R588" i="2" s="1"/>
  <c r="P590" i="2"/>
  <c r="P589" i="2" s="1"/>
  <c r="P588" i="2" s="1"/>
  <c r="BI577" i="2"/>
  <c r="BH577" i="2"/>
  <c r="BG577" i="2"/>
  <c r="BE577" i="2"/>
  <c r="T577" i="2"/>
  <c r="R577" i="2"/>
  <c r="P577" i="2"/>
  <c r="BI576" i="2"/>
  <c r="BH576" i="2"/>
  <c r="BG576" i="2"/>
  <c r="BE576" i="2"/>
  <c r="T576" i="2"/>
  <c r="T575" i="2" s="1"/>
  <c r="R576" i="2"/>
  <c r="R575" i="2" s="1"/>
  <c r="P576" i="2"/>
  <c r="P575" i="2" s="1"/>
  <c r="BI574" i="2"/>
  <c r="BH574" i="2"/>
  <c r="BG574" i="2"/>
  <c r="BE574" i="2"/>
  <c r="T574" i="2"/>
  <c r="R574" i="2"/>
  <c r="P574" i="2"/>
  <c r="BI573" i="2"/>
  <c r="BH573" i="2"/>
  <c r="BG573" i="2"/>
  <c r="BE573" i="2"/>
  <c r="T573" i="2"/>
  <c r="R573" i="2"/>
  <c r="P573" i="2"/>
  <c r="BI572" i="2"/>
  <c r="BH572" i="2"/>
  <c r="BG572" i="2"/>
  <c r="BE572" i="2"/>
  <c r="T572" i="2"/>
  <c r="R572" i="2"/>
  <c r="P572" i="2"/>
  <c r="BI555" i="2"/>
  <c r="BH555" i="2"/>
  <c r="BG555" i="2"/>
  <c r="BE555" i="2"/>
  <c r="T555" i="2"/>
  <c r="R555" i="2"/>
  <c r="P555" i="2"/>
  <c r="BI553" i="2"/>
  <c r="BH553" i="2"/>
  <c r="BG553" i="2"/>
  <c r="BE553" i="2"/>
  <c r="T553" i="2"/>
  <c r="R553" i="2"/>
  <c r="P553" i="2"/>
  <c r="BI552" i="2"/>
  <c r="BH552" i="2"/>
  <c r="BG552" i="2"/>
  <c r="BE552" i="2"/>
  <c r="T552" i="2"/>
  <c r="R552" i="2"/>
  <c r="P552" i="2"/>
  <c r="BI548" i="2"/>
  <c r="BH548" i="2"/>
  <c r="BG548" i="2"/>
  <c r="BE548" i="2"/>
  <c r="T548" i="2"/>
  <c r="R548" i="2"/>
  <c r="P548" i="2"/>
  <c r="BI547" i="2"/>
  <c r="BH547" i="2"/>
  <c r="BG547" i="2"/>
  <c r="BE547" i="2"/>
  <c r="T547" i="2"/>
  <c r="R547" i="2"/>
  <c r="P547" i="2"/>
  <c r="BI545" i="2"/>
  <c r="BH545" i="2"/>
  <c r="BG545" i="2"/>
  <c r="BE545" i="2"/>
  <c r="T545" i="2"/>
  <c r="R545" i="2"/>
  <c r="P545" i="2"/>
  <c r="BI544" i="2"/>
  <c r="BH544" i="2"/>
  <c r="BG544" i="2"/>
  <c r="BE544" i="2"/>
  <c r="T544" i="2"/>
  <c r="R544" i="2"/>
  <c r="P544" i="2"/>
  <c r="BI543" i="2"/>
  <c r="BH543" i="2"/>
  <c r="BG543" i="2"/>
  <c r="BE543" i="2"/>
  <c r="T543" i="2"/>
  <c r="R543" i="2"/>
  <c r="P543" i="2"/>
  <c r="BI542" i="2"/>
  <c r="BH542" i="2"/>
  <c r="BG542" i="2"/>
  <c r="BE542" i="2"/>
  <c r="T542" i="2"/>
  <c r="R542" i="2"/>
  <c r="P542" i="2"/>
  <c r="BI541" i="2"/>
  <c r="BH541" i="2"/>
  <c r="BG541" i="2"/>
  <c r="BE541" i="2"/>
  <c r="T541" i="2"/>
  <c r="R541" i="2"/>
  <c r="P541" i="2"/>
  <c r="BI535" i="2"/>
  <c r="BH535" i="2"/>
  <c r="BG535" i="2"/>
  <c r="BE535" i="2"/>
  <c r="T535" i="2"/>
  <c r="R535" i="2"/>
  <c r="P535" i="2"/>
  <c r="BI534" i="2"/>
  <c r="BH534" i="2"/>
  <c r="BG534" i="2"/>
  <c r="BE534" i="2"/>
  <c r="T534" i="2"/>
  <c r="R534" i="2"/>
  <c r="P534" i="2"/>
  <c r="BI533" i="2"/>
  <c r="BH533" i="2"/>
  <c r="BG533" i="2"/>
  <c r="BE533" i="2"/>
  <c r="T533" i="2"/>
  <c r="R533" i="2"/>
  <c r="P533" i="2"/>
  <c r="BI532" i="2"/>
  <c r="BH532" i="2"/>
  <c r="BG532" i="2"/>
  <c r="BE532" i="2"/>
  <c r="T532" i="2"/>
  <c r="R532" i="2"/>
  <c r="P532" i="2"/>
  <c r="BI531" i="2"/>
  <c r="BH531" i="2"/>
  <c r="BG531" i="2"/>
  <c r="BE531" i="2"/>
  <c r="T531" i="2"/>
  <c r="R531" i="2"/>
  <c r="P531" i="2"/>
  <c r="BI525" i="2"/>
  <c r="BH525" i="2"/>
  <c r="BG525" i="2"/>
  <c r="BE525" i="2"/>
  <c r="T525" i="2"/>
  <c r="R525" i="2"/>
  <c r="P525" i="2"/>
  <c r="BI523" i="2"/>
  <c r="BH523" i="2"/>
  <c r="BG523" i="2"/>
  <c r="BE523" i="2"/>
  <c r="T523" i="2"/>
  <c r="R523" i="2"/>
  <c r="P523" i="2"/>
  <c r="BI522" i="2"/>
  <c r="BH522" i="2"/>
  <c r="BG522" i="2"/>
  <c r="BE522" i="2"/>
  <c r="T522" i="2"/>
  <c r="R522" i="2"/>
  <c r="P522" i="2"/>
  <c r="BI519" i="2"/>
  <c r="BH519" i="2"/>
  <c r="BG519" i="2"/>
  <c r="BE519" i="2"/>
  <c r="T519" i="2"/>
  <c r="R519" i="2"/>
  <c r="P519" i="2"/>
  <c r="BI518" i="2"/>
  <c r="BH518" i="2"/>
  <c r="BG518" i="2"/>
  <c r="BE518" i="2"/>
  <c r="T518" i="2"/>
  <c r="R518" i="2"/>
  <c r="P518" i="2"/>
  <c r="BI516" i="2"/>
  <c r="BH516" i="2"/>
  <c r="BG516" i="2"/>
  <c r="BE516" i="2"/>
  <c r="T516" i="2"/>
  <c r="R516" i="2"/>
  <c r="P516" i="2"/>
  <c r="BI515" i="2"/>
  <c r="BH515" i="2"/>
  <c r="BG515" i="2"/>
  <c r="BE515" i="2"/>
  <c r="T515" i="2"/>
  <c r="R515" i="2"/>
  <c r="P515" i="2"/>
  <c r="BI512" i="2"/>
  <c r="BH512" i="2"/>
  <c r="BG512" i="2"/>
  <c r="BE512" i="2"/>
  <c r="T512" i="2"/>
  <c r="R512" i="2"/>
  <c r="P512" i="2"/>
  <c r="BI510" i="2"/>
  <c r="BH510" i="2"/>
  <c r="BG510" i="2"/>
  <c r="BE510" i="2"/>
  <c r="T510" i="2"/>
  <c r="R510" i="2"/>
  <c r="P510" i="2"/>
  <c r="BI505" i="2"/>
  <c r="BH505" i="2"/>
  <c r="BG505" i="2"/>
  <c r="BE505" i="2"/>
  <c r="T505" i="2"/>
  <c r="R505" i="2"/>
  <c r="P505" i="2"/>
  <c r="BI502" i="2"/>
  <c r="BH502" i="2"/>
  <c r="BG502" i="2"/>
  <c r="BE502" i="2"/>
  <c r="T502" i="2"/>
  <c r="T501" i="2" s="1"/>
  <c r="R502" i="2"/>
  <c r="R501" i="2"/>
  <c r="P502" i="2"/>
  <c r="P501" i="2" s="1"/>
  <c r="BI500" i="2"/>
  <c r="BH500" i="2"/>
  <c r="BG500" i="2"/>
  <c r="BE500" i="2"/>
  <c r="T500" i="2"/>
  <c r="R500" i="2"/>
  <c r="P500" i="2"/>
  <c r="BI498" i="2"/>
  <c r="BH498" i="2"/>
  <c r="BG498" i="2"/>
  <c r="BE498" i="2"/>
  <c r="T498" i="2"/>
  <c r="R498" i="2"/>
  <c r="P498" i="2"/>
  <c r="BI497" i="2"/>
  <c r="BH497" i="2"/>
  <c r="BG497" i="2"/>
  <c r="BE497" i="2"/>
  <c r="T497" i="2"/>
  <c r="R497" i="2"/>
  <c r="P497" i="2"/>
  <c r="BI495" i="2"/>
  <c r="BH495" i="2"/>
  <c r="BG495" i="2"/>
  <c r="BE495" i="2"/>
  <c r="T495" i="2"/>
  <c r="R495" i="2"/>
  <c r="P495" i="2"/>
  <c r="BI494" i="2"/>
  <c r="BH494" i="2"/>
  <c r="BG494" i="2"/>
  <c r="BE494" i="2"/>
  <c r="T494" i="2"/>
  <c r="R494" i="2"/>
  <c r="P494" i="2"/>
  <c r="BI493" i="2"/>
  <c r="BH493" i="2"/>
  <c r="BG493" i="2"/>
  <c r="BE493" i="2"/>
  <c r="T493" i="2"/>
  <c r="R493" i="2"/>
  <c r="P493" i="2"/>
  <c r="BI492" i="2"/>
  <c r="BH492" i="2"/>
  <c r="BG492" i="2"/>
  <c r="BE492" i="2"/>
  <c r="T492" i="2"/>
  <c r="R492" i="2"/>
  <c r="P492" i="2"/>
  <c r="BI479" i="2"/>
  <c r="BH479" i="2"/>
  <c r="BG479" i="2"/>
  <c r="BE479" i="2"/>
  <c r="T479" i="2"/>
  <c r="R479" i="2"/>
  <c r="P479" i="2"/>
  <c r="BI469" i="2"/>
  <c r="BH469" i="2"/>
  <c r="BG469" i="2"/>
  <c r="BE469" i="2"/>
  <c r="T469" i="2"/>
  <c r="R469" i="2"/>
  <c r="P469" i="2"/>
  <c r="BI468" i="2"/>
  <c r="BH468" i="2"/>
  <c r="BG468" i="2"/>
  <c r="BE468" i="2"/>
  <c r="T468" i="2"/>
  <c r="R468" i="2"/>
  <c r="P468" i="2"/>
  <c r="BI463" i="2"/>
  <c r="BH463" i="2"/>
  <c r="BG463" i="2"/>
  <c r="BE463" i="2"/>
  <c r="T463" i="2"/>
  <c r="R463" i="2"/>
  <c r="P463" i="2"/>
  <c r="BI457" i="2"/>
  <c r="BH457" i="2"/>
  <c r="BG457" i="2"/>
  <c r="BE457" i="2"/>
  <c r="T457" i="2"/>
  <c r="R457" i="2"/>
  <c r="P457" i="2"/>
  <c r="BI454" i="2"/>
  <c r="BH454" i="2"/>
  <c r="BG454" i="2"/>
  <c r="BE454" i="2"/>
  <c r="T454" i="2"/>
  <c r="R454" i="2"/>
  <c r="P454" i="2"/>
  <c r="BI449" i="2"/>
  <c r="BH449" i="2"/>
  <c r="BG449" i="2"/>
  <c r="BE449" i="2"/>
  <c r="T449" i="2"/>
  <c r="R449" i="2"/>
  <c r="P449" i="2"/>
  <c r="BI448" i="2"/>
  <c r="BH448" i="2"/>
  <c r="BG448" i="2"/>
  <c r="BE448" i="2"/>
  <c r="T448" i="2"/>
  <c r="R448" i="2"/>
  <c r="P448" i="2"/>
  <c r="BI447" i="2"/>
  <c r="BH447" i="2"/>
  <c r="BG447" i="2"/>
  <c r="BE447" i="2"/>
  <c r="T447" i="2"/>
  <c r="R447" i="2"/>
  <c r="P447" i="2"/>
  <c r="BI446" i="2"/>
  <c r="BH446" i="2"/>
  <c r="BG446" i="2"/>
  <c r="BE446" i="2"/>
  <c r="T446" i="2"/>
  <c r="R446" i="2"/>
  <c r="P446" i="2"/>
  <c r="BI429" i="2"/>
  <c r="BH429" i="2"/>
  <c r="BG429" i="2"/>
  <c r="BE429" i="2"/>
  <c r="T429" i="2"/>
  <c r="R429" i="2"/>
  <c r="P429" i="2"/>
  <c r="BI390" i="2"/>
  <c r="BH390" i="2"/>
  <c r="BG390" i="2"/>
  <c r="BE390" i="2"/>
  <c r="T390" i="2"/>
  <c r="R390" i="2"/>
  <c r="P390" i="2"/>
  <c r="BI389" i="2"/>
  <c r="BH389" i="2"/>
  <c r="BG389" i="2"/>
  <c r="BE389" i="2"/>
  <c r="T389" i="2"/>
  <c r="R389" i="2"/>
  <c r="P389" i="2"/>
  <c r="BI388" i="2"/>
  <c r="BH388" i="2"/>
  <c r="BG388" i="2"/>
  <c r="BE388" i="2"/>
  <c r="T388" i="2"/>
  <c r="R388" i="2"/>
  <c r="P388" i="2"/>
  <c r="BI363" i="2"/>
  <c r="BH363" i="2"/>
  <c r="BG363" i="2"/>
  <c r="BE363" i="2"/>
  <c r="T363" i="2"/>
  <c r="R363" i="2"/>
  <c r="P363" i="2"/>
  <c r="BI361" i="2"/>
  <c r="BH361" i="2"/>
  <c r="BG361" i="2"/>
  <c r="BE361" i="2"/>
  <c r="T361" i="2"/>
  <c r="R361" i="2"/>
  <c r="P361" i="2"/>
  <c r="BI356" i="2"/>
  <c r="BH356" i="2"/>
  <c r="BG356" i="2"/>
  <c r="BE356" i="2"/>
  <c r="T356" i="2"/>
  <c r="R356" i="2"/>
  <c r="P356" i="2"/>
  <c r="BI355" i="2"/>
  <c r="BH355" i="2"/>
  <c r="BG355" i="2"/>
  <c r="BE355" i="2"/>
  <c r="T355" i="2"/>
  <c r="R355" i="2"/>
  <c r="P355" i="2"/>
  <c r="BI353" i="2"/>
  <c r="BH353" i="2"/>
  <c r="BG353" i="2"/>
  <c r="BE353" i="2"/>
  <c r="T353" i="2"/>
  <c r="R353" i="2"/>
  <c r="P353" i="2"/>
  <c r="BI352" i="2"/>
  <c r="BH352" i="2"/>
  <c r="BG352" i="2"/>
  <c r="BE352" i="2"/>
  <c r="T352" i="2"/>
  <c r="R352" i="2"/>
  <c r="P352" i="2"/>
  <c r="BI350" i="2"/>
  <c r="BH350" i="2"/>
  <c r="BG350" i="2"/>
  <c r="BE350" i="2"/>
  <c r="T350" i="2"/>
  <c r="R350" i="2"/>
  <c r="P350" i="2"/>
  <c r="BI343" i="2"/>
  <c r="BH343" i="2"/>
  <c r="BG343" i="2"/>
  <c r="BE343" i="2"/>
  <c r="T343" i="2"/>
  <c r="R343" i="2"/>
  <c r="P343" i="2"/>
  <c r="BI342" i="2"/>
  <c r="BH342" i="2"/>
  <c r="BG342" i="2"/>
  <c r="BE342" i="2"/>
  <c r="T342" i="2"/>
  <c r="R342" i="2"/>
  <c r="P342" i="2"/>
  <c r="BI340" i="2"/>
  <c r="BH340" i="2"/>
  <c r="BG340" i="2"/>
  <c r="BE340" i="2"/>
  <c r="T340" i="2"/>
  <c r="R340" i="2"/>
  <c r="P340" i="2"/>
  <c r="BI339" i="2"/>
  <c r="BH339" i="2"/>
  <c r="BG339" i="2"/>
  <c r="BE339" i="2"/>
  <c r="T339" i="2"/>
  <c r="R339" i="2"/>
  <c r="P339" i="2"/>
  <c r="BI338" i="2"/>
  <c r="BH338" i="2"/>
  <c r="BG338" i="2"/>
  <c r="BE338" i="2"/>
  <c r="T338" i="2"/>
  <c r="R338" i="2"/>
  <c r="P338" i="2"/>
  <c r="BI336" i="2"/>
  <c r="BH336" i="2"/>
  <c r="BG336" i="2"/>
  <c r="BE336" i="2"/>
  <c r="T336" i="2"/>
  <c r="R336" i="2"/>
  <c r="P336" i="2"/>
  <c r="BI335" i="2"/>
  <c r="BH335" i="2"/>
  <c r="BG335" i="2"/>
  <c r="BE335" i="2"/>
  <c r="T335" i="2"/>
  <c r="R335" i="2"/>
  <c r="P335" i="2"/>
  <c r="BI334" i="2"/>
  <c r="BH334" i="2"/>
  <c r="BG334" i="2"/>
  <c r="BE334" i="2"/>
  <c r="T334" i="2"/>
  <c r="R334" i="2"/>
  <c r="P334" i="2"/>
  <c r="BI331" i="2"/>
  <c r="BH331" i="2"/>
  <c r="BG331" i="2"/>
  <c r="BE331" i="2"/>
  <c r="T331" i="2"/>
  <c r="R331" i="2"/>
  <c r="P331" i="2"/>
  <c r="BI289" i="2"/>
  <c r="BH289" i="2"/>
  <c r="BG289" i="2"/>
  <c r="BE289" i="2"/>
  <c r="T289" i="2"/>
  <c r="R289" i="2"/>
  <c r="P289" i="2"/>
  <c r="BI283" i="2"/>
  <c r="BH283" i="2"/>
  <c r="BG283" i="2"/>
  <c r="BE283" i="2"/>
  <c r="T283" i="2"/>
  <c r="R283" i="2"/>
  <c r="P283" i="2"/>
  <c r="BI255" i="2"/>
  <c r="BH255" i="2"/>
  <c r="BG255" i="2"/>
  <c r="BE255" i="2"/>
  <c r="T255" i="2"/>
  <c r="R255" i="2"/>
  <c r="P255" i="2"/>
  <c r="BI249" i="2"/>
  <c r="BH249" i="2"/>
  <c r="BG249" i="2"/>
  <c r="BE249" i="2"/>
  <c r="T249" i="2"/>
  <c r="R249" i="2"/>
  <c r="P249" i="2"/>
  <c r="BI243" i="2"/>
  <c r="BH243" i="2"/>
  <c r="BG243" i="2"/>
  <c r="BE243" i="2"/>
  <c r="T243" i="2"/>
  <c r="R243" i="2"/>
  <c r="P243" i="2"/>
  <c r="BI227" i="2"/>
  <c r="BH227" i="2"/>
  <c r="BG227" i="2"/>
  <c r="BE227" i="2"/>
  <c r="T227" i="2"/>
  <c r="R227" i="2"/>
  <c r="P227" i="2"/>
  <c r="BI224" i="2"/>
  <c r="BH224" i="2"/>
  <c r="BG224" i="2"/>
  <c r="BE224" i="2"/>
  <c r="T224" i="2"/>
  <c r="R224" i="2"/>
  <c r="P22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199" i="2"/>
  <c r="BH199" i="2"/>
  <c r="BG199" i="2"/>
  <c r="BE199" i="2"/>
  <c r="T199" i="2"/>
  <c r="R199" i="2"/>
  <c r="P199" i="2"/>
  <c r="BI189" i="2"/>
  <c r="BH189" i="2"/>
  <c r="BG189" i="2"/>
  <c r="BE189" i="2"/>
  <c r="T189" i="2"/>
  <c r="R189" i="2"/>
  <c r="P189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1" i="2"/>
  <c r="BH181" i="2"/>
  <c r="BG181" i="2"/>
  <c r="BE181" i="2"/>
  <c r="T181" i="2"/>
  <c r="R181" i="2"/>
  <c r="P181" i="2"/>
  <c r="BI178" i="2"/>
  <c r="BH178" i="2"/>
  <c r="BG178" i="2"/>
  <c r="BE178" i="2"/>
  <c r="T178" i="2"/>
  <c r="R178" i="2"/>
  <c r="P178" i="2"/>
  <c r="BI176" i="2"/>
  <c r="BH176" i="2"/>
  <c r="BG176" i="2"/>
  <c r="BE176" i="2"/>
  <c r="T176" i="2"/>
  <c r="R176" i="2"/>
  <c r="P176" i="2"/>
  <c r="BI165" i="2"/>
  <c r="BH165" i="2"/>
  <c r="BG165" i="2"/>
  <c r="BE165" i="2"/>
  <c r="T165" i="2"/>
  <c r="R165" i="2"/>
  <c r="P165" i="2"/>
  <c r="BI163" i="2"/>
  <c r="BH163" i="2"/>
  <c r="BG163" i="2"/>
  <c r="BE163" i="2"/>
  <c r="T163" i="2"/>
  <c r="R163" i="2"/>
  <c r="P163" i="2"/>
  <c r="BI150" i="2"/>
  <c r="BH150" i="2"/>
  <c r="BG150" i="2"/>
  <c r="BE150" i="2"/>
  <c r="T150" i="2"/>
  <c r="R150" i="2"/>
  <c r="P150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37" i="2"/>
  <c r="BH137" i="2"/>
  <c r="BG137" i="2"/>
  <c r="BE137" i="2"/>
  <c r="T137" i="2"/>
  <c r="R137" i="2"/>
  <c r="P137" i="2"/>
  <c r="BI134" i="2"/>
  <c r="BH134" i="2"/>
  <c r="BG134" i="2"/>
  <c r="BE134" i="2"/>
  <c r="T134" i="2"/>
  <c r="R134" i="2"/>
  <c r="P134" i="2"/>
  <c r="J127" i="2"/>
  <c r="F127" i="2"/>
  <c r="F125" i="2"/>
  <c r="E123" i="2"/>
  <c r="J91" i="2"/>
  <c r="F91" i="2"/>
  <c r="F89" i="2"/>
  <c r="E87" i="2"/>
  <c r="J24" i="2"/>
  <c r="E24" i="2"/>
  <c r="J128" i="2"/>
  <c r="J23" i="2"/>
  <c r="J18" i="2"/>
  <c r="E18" i="2"/>
  <c r="F92" i="2"/>
  <c r="J17" i="2"/>
  <c r="J12" i="2"/>
  <c r="J89" i="2"/>
  <c r="E7" i="2"/>
  <c r="E121" i="2"/>
  <c r="L90" i="1"/>
  <c r="AM90" i="1"/>
  <c r="AM89" i="1"/>
  <c r="L89" i="1"/>
  <c r="AM87" i="1"/>
  <c r="L87" i="1"/>
  <c r="L85" i="1"/>
  <c r="L84" i="1"/>
  <c r="BK354" i="3"/>
  <c r="BK352" i="3"/>
  <c r="J351" i="3"/>
  <c r="BK350" i="3"/>
  <c r="J348" i="3"/>
  <c r="J333" i="3"/>
  <c r="BK332" i="3"/>
  <c r="J326" i="3"/>
  <c r="J319" i="3"/>
  <c r="BK318" i="3"/>
  <c r="J305" i="3"/>
  <c r="J303" i="3"/>
  <c r="J297" i="3"/>
  <c r="J283" i="3"/>
  <c r="BK279" i="3"/>
  <c r="BK278" i="3"/>
  <c r="BK276" i="3"/>
  <c r="BK269" i="3"/>
  <c r="BK261" i="3"/>
  <c r="J259" i="3"/>
  <c r="BK247" i="3"/>
  <c r="J238" i="3"/>
  <c r="BK220" i="3"/>
  <c r="BK219" i="3"/>
  <c r="BK216" i="3"/>
  <c r="J213" i="3"/>
  <c r="BK197" i="3"/>
  <c r="BK180" i="3"/>
  <c r="J179" i="3"/>
  <c r="J176" i="3"/>
  <c r="J174" i="3"/>
  <c r="BK146" i="3"/>
  <c r="BK131" i="3"/>
  <c r="BK577" i="2"/>
  <c r="J574" i="2"/>
  <c r="BK573" i="2"/>
  <c r="BK553" i="2"/>
  <c r="J552" i="2"/>
  <c r="J542" i="2"/>
  <c r="J541" i="2"/>
  <c r="J534" i="2"/>
  <c r="BK533" i="2"/>
  <c r="J531" i="2"/>
  <c r="BK525" i="2"/>
  <c r="BK523" i="2"/>
  <c r="J522" i="2"/>
  <c r="J518" i="2"/>
  <c r="J515" i="2"/>
  <c r="J505" i="2"/>
  <c r="J502" i="2"/>
  <c r="BK500" i="2"/>
  <c r="BK495" i="2"/>
  <c r="BK494" i="2"/>
  <c r="BK493" i="2"/>
  <c r="J492" i="2"/>
  <c r="J479" i="2"/>
  <c r="BK469" i="2"/>
  <c r="BK468" i="2"/>
  <c r="BK457" i="2"/>
  <c r="J454" i="2"/>
  <c r="J449" i="2"/>
  <c r="J448" i="2"/>
  <c r="J447" i="2"/>
  <c r="J446" i="2"/>
  <c r="BK429" i="2"/>
  <c r="J390" i="2"/>
  <c r="BK389" i="2"/>
  <c r="BK388" i="2"/>
  <c r="J363" i="2"/>
  <c r="J361" i="2"/>
  <c r="BK356" i="2"/>
  <c r="J355" i="2"/>
  <c r="J353" i="2"/>
  <c r="J352" i="2"/>
  <c r="BK350" i="2"/>
  <c r="J343" i="2"/>
  <c r="BK342" i="2"/>
  <c r="J340" i="2"/>
  <c r="J339" i="2"/>
  <c r="J338" i="2"/>
  <c r="BK336" i="2"/>
  <c r="J335" i="2"/>
  <c r="BK334" i="2"/>
  <c r="J334" i="2"/>
  <c r="BK331" i="2"/>
  <c r="J331" i="2"/>
  <c r="BK289" i="2"/>
  <c r="J289" i="2"/>
  <c r="BK283" i="2"/>
  <c r="J283" i="2"/>
  <c r="J255" i="2"/>
  <c r="J249" i="2"/>
  <c r="J243" i="2"/>
  <c r="BK227" i="2"/>
  <c r="BK224" i="2"/>
  <c r="BK203" i="2"/>
  <c r="BK202" i="2"/>
  <c r="BK199" i="2"/>
  <c r="BK189" i="2"/>
  <c r="BK186" i="2"/>
  <c r="J185" i="2"/>
  <c r="BK184" i="2"/>
  <c r="J184" i="2"/>
  <c r="J181" i="2"/>
  <c r="J178" i="2"/>
  <c r="BK176" i="2"/>
  <c r="J165" i="2"/>
  <c r="BK163" i="2"/>
  <c r="J150" i="2"/>
  <c r="BK144" i="2"/>
  <c r="J137" i="2"/>
  <c r="BK134" i="2"/>
  <c r="J352" i="3"/>
  <c r="J350" i="3"/>
  <c r="BK348" i="3"/>
  <c r="BK345" i="3"/>
  <c r="J338" i="3"/>
  <c r="BK336" i="3"/>
  <c r="BK333" i="3"/>
  <c r="BK319" i="3"/>
  <c r="J317" i="3"/>
  <c r="BK303" i="3"/>
  <c r="BK297" i="3"/>
  <c r="J291" i="3"/>
  <c r="BK289" i="3"/>
  <c r="BK286" i="3"/>
  <c r="BK282" i="3"/>
  <c r="J280" i="3"/>
  <c r="J278" i="3"/>
  <c r="J270" i="3"/>
  <c r="J267" i="3"/>
  <c r="BK259" i="3"/>
  <c r="J249" i="3"/>
  <c r="J244" i="3"/>
  <c r="J218" i="3"/>
  <c r="J215" i="3"/>
  <c r="BK187" i="3"/>
  <c r="BK184" i="3"/>
  <c r="BK182" i="3"/>
  <c r="J180" i="3"/>
  <c r="J177" i="3"/>
  <c r="BK176" i="3"/>
  <c r="BK173" i="3"/>
  <c r="J163" i="3"/>
  <c r="J162" i="3"/>
  <c r="J155" i="3"/>
  <c r="BK590" i="2"/>
  <c r="J590" i="2"/>
  <c r="J577" i="2"/>
  <c r="BK574" i="2"/>
  <c r="BK555" i="2"/>
  <c r="BK552" i="2"/>
  <c r="J548" i="2"/>
  <c r="J547" i="2"/>
  <c r="BK544" i="2"/>
  <c r="J543" i="2"/>
  <c r="BK535" i="2"/>
  <c r="BK522" i="2"/>
  <c r="J519" i="2"/>
  <c r="BK518" i="2"/>
  <c r="BK516" i="2"/>
  <c r="BK515" i="2"/>
  <c r="BK512" i="2"/>
  <c r="J498" i="2"/>
  <c r="BK497" i="2"/>
  <c r="J494" i="2"/>
  <c r="J354" i="3"/>
  <c r="BK351" i="3"/>
  <c r="J344" i="3"/>
  <c r="BK338" i="3"/>
  <c r="BK337" i="3"/>
  <c r="BK326" i="3"/>
  <c r="J318" i="3"/>
  <c r="BK317" i="3"/>
  <c r="BK305" i="3"/>
  <c r="J289" i="3"/>
  <c r="J286" i="3"/>
  <c r="BK284" i="3"/>
  <c r="BK270" i="3"/>
  <c r="BK267" i="3"/>
  <c r="J261" i="3"/>
  <c r="J245" i="3"/>
  <c r="BK236" i="3"/>
  <c r="J220" i="3"/>
  <c r="J219" i="3"/>
  <c r="BK215" i="3"/>
  <c r="BK214" i="3"/>
  <c r="J184" i="3"/>
  <c r="J182" i="3"/>
  <c r="J173" i="3"/>
  <c r="J170" i="3"/>
  <c r="J576" i="2"/>
  <c r="BK572" i="2"/>
  <c r="J555" i="2"/>
  <c r="BK545" i="2"/>
  <c r="J544" i="2"/>
  <c r="BK542" i="2"/>
  <c r="J533" i="2"/>
  <c r="BK532" i="2"/>
  <c r="J523" i="2"/>
  <c r="J516" i="2"/>
  <c r="J510" i="2"/>
  <c r="BK505" i="2"/>
  <c r="BK502" i="2"/>
  <c r="BK498" i="2"/>
  <c r="J497" i="2"/>
  <c r="BK492" i="2"/>
  <c r="BK479" i="2"/>
  <c r="J469" i="2"/>
  <c r="J468" i="2"/>
  <c r="J463" i="2"/>
  <c r="J143" i="2"/>
  <c r="BK137" i="2"/>
  <c r="J134" i="2"/>
  <c r="J345" i="3"/>
  <c r="BK344" i="3"/>
  <c r="J337" i="3"/>
  <c r="J336" i="3"/>
  <c r="J332" i="3"/>
  <c r="BK291" i="3"/>
  <c r="J284" i="3"/>
  <c r="BK283" i="3"/>
  <c r="J282" i="3"/>
  <c r="BK280" i="3"/>
  <c r="J279" i="3"/>
  <c r="J276" i="3"/>
  <c r="J269" i="3"/>
  <c r="BK249" i="3"/>
  <c r="J247" i="3"/>
  <c r="BK245" i="3"/>
  <c r="BK244" i="3"/>
  <c r="BK238" i="3"/>
  <c r="J236" i="3"/>
  <c r="BK218" i="3"/>
  <c r="J216" i="3"/>
  <c r="J214" i="3"/>
  <c r="BK213" i="3"/>
  <c r="J197" i="3"/>
  <c r="J187" i="3"/>
  <c r="BK179" i="3"/>
  <c r="BK177" i="3"/>
  <c r="BK174" i="3"/>
  <c r="BK170" i="3"/>
  <c r="BK163" i="3"/>
  <c r="BK162" i="3"/>
  <c r="BK155" i="3"/>
  <c r="J146" i="3"/>
  <c r="J131" i="3"/>
  <c r="BK576" i="2"/>
  <c r="BK575" i="2" s="1"/>
  <c r="J575" i="2" s="1"/>
  <c r="J109" i="2" s="1"/>
  <c r="J573" i="2"/>
  <c r="J572" i="2"/>
  <c r="J553" i="2"/>
  <c r="BK548" i="2"/>
  <c r="BK547" i="2"/>
  <c r="J545" i="2"/>
  <c r="BK543" i="2"/>
  <c r="BK541" i="2"/>
  <c r="J535" i="2"/>
  <c r="BK534" i="2"/>
  <c r="J532" i="2"/>
  <c r="BK531" i="2"/>
  <c r="J525" i="2"/>
  <c r="BK519" i="2"/>
  <c r="J512" i="2"/>
  <c r="BK510" i="2"/>
  <c r="J500" i="2"/>
  <c r="J495" i="2"/>
  <c r="J493" i="2"/>
  <c r="BK463" i="2"/>
  <c r="J457" i="2"/>
  <c r="BK454" i="2"/>
  <c r="BK449" i="2"/>
  <c r="BK448" i="2"/>
  <c r="BK447" i="2"/>
  <c r="BK446" i="2"/>
  <c r="J429" i="2"/>
  <c r="BK390" i="2"/>
  <c r="J389" i="2"/>
  <c r="J388" i="2"/>
  <c r="BK363" i="2"/>
  <c r="BK361" i="2"/>
  <c r="J356" i="2"/>
  <c r="BK355" i="2"/>
  <c r="BK353" i="2"/>
  <c r="BK352" i="2"/>
  <c r="J350" i="2"/>
  <c r="BK343" i="2"/>
  <c r="J342" i="2"/>
  <c r="BK340" i="2"/>
  <c r="BK339" i="2"/>
  <c r="BK338" i="2"/>
  <c r="J336" i="2"/>
  <c r="BK335" i="2"/>
  <c r="BK255" i="2"/>
  <c r="BK249" i="2"/>
  <c r="BK243" i="2"/>
  <c r="J227" i="2"/>
  <c r="J224" i="2"/>
  <c r="J203" i="2"/>
  <c r="J202" i="2"/>
  <c r="J199" i="2"/>
  <c r="J189" i="2"/>
  <c r="J186" i="2"/>
  <c r="BK185" i="2"/>
  <c r="BK181" i="2"/>
  <c r="BK178" i="2"/>
  <c r="J176" i="2"/>
  <c r="BK165" i="2"/>
  <c r="J163" i="2"/>
  <c r="BK150" i="2"/>
  <c r="J144" i="2"/>
  <c r="BK143" i="2"/>
  <c r="AS94" i="1"/>
  <c r="BK133" i="2" l="1"/>
  <c r="J133" i="2"/>
  <c r="J98" i="2" s="1"/>
  <c r="BK177" i="2"/>
  <c r="J177" i="2"/>
  <c r="J99" i="2" s="1"/>
  <c r="R188" i="2"/>
  <c r="R337" i="2"/>
  <c r="BK511" i="2"/>
  <c r="J511" i="2"/>
  <c r="J105" i="2" s="1"/>
  <c r="P511" i="2"/>
  <c r="P524" i="2"/>
  <c r="P503" i="2" s="1"/>
  <c r="P546" i="2"/>
  <c r="P554" i="2"/>
  <c r="R133" i="2"/>
  <c r="R177" i="2"/>
  <c r="T188" i="2"/>
  <c r="BK337" i="2"/>
  <c r="J337" i="2" s="1"/>
  <c r="J101" i="2" s="1"/>
  <c r="BK504" i="2"/>
  <c r="P504" i="2"/>
  <c r="T511" i="2"/>
  <c r="R524" i="2"/>
  <c r="BK554" i="2"/>
  <c r="J554" i="2" s="1"/>
  <c r="J108" i="2" s="1"/>
  <c r="P161" i="3"/>
  <c r="T133" i="2"/>
  <c r="T177" i="2"/>
  <c r="BK188" i="2"/>
  <c r="J188" i="2"/>
  <c r="J100" i="2"/>
  <c r="T337" i="2"/>
  <c r="T504" i="2"/>
  <c r="BK524" i="2"/>
  <c r="J524" i="2"/>
  <c r="J106" i="2"/>
  <c r="BK546" i="2"/>
  <c r="J546" i="2"/>
  <c r="J107" i="2"/>
  <c r="R546" i="2"/>
  <c r="R554" i="2"/>
  <c r="BK130" i="3"/>
  <c r="J130" i="3"/>
  <c r="J98" i="3"/>
  <c r="R130" i="3"/>
  <c r="BK161" i="3"/>
  <c r="J161" i="3" s="1"/>
  <c r="J99" i="3" s="1"/>
  <c r="T161" i="3"/>
  <c r="P186" i="3"/>
  <c r="R186" i="3"/>
  <c r="BK248" i="3"/>
  <c r="J248" i="3" s="1"/>
  <c r="J103" i="3" s="1"/>
  <c r="T248" i="3"/>
  <c r="P281" i="3"/>
  <c r="T281" i="3"/>
  <c r="P290" i="3"/>
  <c r="BK304" i="3"/>
  <c r="J304" i="3"/>
  <c r="J106" i="3" s="1"/>
  <c r="R304" i="3"/>
  <c r="P133" i="2"/>
  <c r="P177" i="2"/>
  <c r="P188" i="2"/>
  <c r="P337" i="2"/>
  <c r="R504" i="2"/>
  <c r="R511" i="2"/>
  <c r="T524" i="2"/>
  <c r="T546" i="2"/>
  <c r="T554" i="2"/>
  <c r="P130" i="3"/>
  <c r="P129" i="3"/>
  <c r="T130" i="3"/>
  <c r="T129" i="3" s="1"/>
  <c r="R161" i="3"/>
  <c r="BK186" i="3"/>
  <c r="J186" i="3"/>
  <c r="J102" i="3"/>
  <c r="T186" i="3"/>
  <c r="P248" i="3"/>
  <c r="R248" i="3"/>
  <c r="BK281" i="3"/>
  <c r="J281" i="3"/>
  <c r="J104" i="3" s="1"/>
  <c r="R281" i="3"/>
  <c r="BK290" i="3"/>
  <c r="J290" i="3" s="1"/>
  <c r="J105" i="3" s="1"/>
  <c r="R290" i="3"/>
  <c r="T290" i="3"/>
  <c r="P304" i="3"/>
  <c r="T304" i="3"/>
  <c r="BK349" i="3"/>
  <c r="J349" i="3"/>
  <c r="J107" i="3" s="1"/>
  <c r="P349" i="3"/>
  <c r="R349" i="3"/>
  <c r="T349" i="3"/>
  <c r="E85" i="2"/>
  <c r="J125" i="2"/>
  <c r="F128" i="2"/>
  <c r="BF134" i="2"/>
  <c r="BF165" i="2"/>
  <c r="BF176" i="2"/>
  <c r="BF178" i="2"/>
  <c r="BF189" i="2"/>
  <c r="BF202" i="2"/>
  <c r="BF224" i="2"/>
  <c r="BF243" i="2"/>
  <c r="BF249" i="2"/>
  <c r="BF255" i="2"/>
  <c r="BF334" i="2"/>
  <c r="BF335" i="2"/>
  <c r="BF336" i="2"/>
  <c r="BF338" i="2"/>
  <c r="BF339" i="2"/>
  <c r="BF340" i="2"/>
  <c r="BF342" i="2"/>
  <c r="BF352" i="2"/>
  <c r="BF353" i="2"/>
  <c r="BF355" i="2"/>
  <c r="BF356" i="2"/>
  <c r="BF361" i="2"/>
  <c r="BF363" i="2"/>
  <c r="BF388" i="2"/>
  <c r="BF389" i="2"/>
  <c r="BF390" i="2"/>
  <c r="BF429" i="2"/>
  <c r="BF446" i="2"/>
  <c r="BF447" i="2"/>
  <c r="BF454" i="2"/>
  <c r="BF463" i="2"/>
  <c r="BF468" i="2"/>
  <c r="BF479" i="2"/>
  <c r="BF494" i="2"/>
  <c r="BF498" i="2"/>
  <c r="BF502" i="2"/>
  <c r="BF510" i="2"/>
  <c r="BF523" i="2"/>
  <c r="BF532" i="2"/>
  <c r="BF543" i="2"/>
  <c r="BF547" i="2"/>
  <c r="BF552" i="2"/>
  <c r="BF555" i="2"/>
  <c r="BF572" i="2"/>
  <c r="BF574" i="2"/>
  <c r="BK501" i="2"/>
  <c r="J501" i="2" s="1"/>
  <c r="J102" i="2" s="1"/>
  <c r="BK589" i="2"/>
  <c r="J589" i="2" s="1"/>
  <c r="J111" i="2" s="1"/>
  <c r="F92" i="3"/>
  <c r="J122" i="3"/>
  <c r="BF163" i="3"/>
  <c r="BF173" i="3"/>
  <c r="BF215" i="3"/>
  <c r="BF245" i="3"/>
  <c r="BF270" i="3"/>
  <c r="BF276" i="3"/>
  <c r="BF280" i="3"/>
  <c r="BF284" i="3"/>
  <c r="BF289" i="3"/>
  <c r="BF317" i="3"/>
  <c r="BF326" i="3"/>
  <c r="BF336" i="3"/>
  <c r="BF143" i="2"/>
  <c r="BF144" i="2"/>
  <c r="BF150" i="2"/>
  <c r="BF448" i="2"/>
  <c r="BF469" i="2"/>
  <c r="BF492" i="2"/>
  <c r="BF493" i="2"/>
  <c r="BF495" i="2"/>
  <c r="BF500" i="2"/>
  <c r="BF505" i="2"/>
  <c r="BF515" i="2"/>
  <c r="BF522" i="2"/>
  <c r="BF533" i="2"/>
  <c r="BF541" i="2"/>
  <c r="BF545" i="2"/>
  <c r="BF548" i="2"/>
  <c r="BF573" i="2"/>
  <c r="BF174" i="3"/>
  <c r="BF180" i="3"/>
  <c r="BF182" i="3"/>
  <c r="BF218" i="3"/>
  <c r="BF219" i="3"/>
  <c r="BF220" i="3"/>
  <c r="BF238" i="3"/>
  <c r="BF283" i="3"/>
  <c r="BF286" i="3"/>
  <c r="BF305" i="3"/>
  <c r="BF318" i="3"/>
  <c r="BF333" i="3"/>
  <c r="BF337" i="3"/>
  <c r="BF338" i="3"/>
  <c r="BF344" i="3"/>
  <c r="BF354" i="3"/>
  <c r="BF497" i="2"/>
  <c r="BF518" i="2"/>
  <c r="BF531" i="2"/>
  <c r="BF542" i="2"/>
  <c r="BF577" i="2"/>
  <c r="BF590" i="2"/>
  <c r="E118" i="3"/>
  <c r="BF131" i="3"/>
  <c r="BF146" i="3"/>
  <c r="BF155" i="3"/>
  <c r="BF162" i="3"/>
  <c r="BF176" i="3"/>
  <c r="BF179" i="3"/>
  <c r="BF184" i="3"/>
  <c r="BF187" i="3"/>
  <c r="BF213" i="3"/>
  <c r="BF214" i="3"/>
  <c r="BF236" i="3"/>
  <c r="BF244" i="3"/>
  <c r="BF247" i="3"/>
  <c r="BF261" i="3"/>
  <c r="BF269" i="3"/>
  <c r="BF279" i="3"/>
  <c r="BF297" i="3"/>
  <c r="BF345" i="3"/>
  <c r="BF350" i="3"/>
  <c r="BF351" i="3"/>
  <c r="BF352" i="3"/>
  <c r="J92" i="2"/>
  <c r="BF137" i="2"/>
  <c r="BF163" i="2"/>
  <c r="BF181" i="2"/>
  <c r="BF184" i="2"/>
  <c r="BF185" i="2"/>
  <c r="BF186" i="2"/>
  <c r="BF199" i="2"/>
  <c r="BF203" i="2"/>
  <c r="BF227" i="2"/>
  <c r="BF283" i="2"/>
  <c r="BF289" i="2"/>
  <c r="BF331" i="2"/>
  <c r="BF343" i="2"/>
  <c r="BF350" i="2"/>
  <c r="BF449" i="2"/>
  <c r="BF457" i="2"/>
  <c r="BF512" i="2"/>
  <c r="BF516" i="2"/>
  <c r="BF519" i="2"/>
  <c r="BF525" i="2"/>
  <c r="BF534" i="2"/>
  <c r="BF535" i="2"/>
  <c r="BF544" i="2"/>
  <c r="BF553" i="2"/>
  <c r="BF576" i="2"/>
  <c r="J92" i="3"/>
  <c r="BF170" i="3"/>
  <c r="BF177" i="3"/>
  <c r="BF197" i="3"/>
  <c r="BF216" i="3"/>
  <c r="BF249" i="3"/>
  <c r="BF259" i="3"/>
  <c r="BF267" i="3"/>
  <c r="BF278" i="3"/>
  <c r="BF282" i="3"/>
  <c r="BF291" i="3"/>
  <c r="BF303" i="3"/>
  <c r="BF319" i="3"/>
  <c r="BF332" i="3"/>
  <c r="BF348" i="3"/>
  <c r="BK183" i="3"/>
  <c r="J183" i="3"/>
  <c r="J100" i="3" s="1"/>
  <c r="BK353" i="3"/>
  <c r="J353" i="3" s="1"/>
  <c r="J108" i="3" s="1"/>
  <c r="F33" i="2"/>
  <c r="AZ95" i="1"/>
  <c r="F35" i="2"/>
  <c r="BB95" i="1" s="1"/>
  <c r="F37" i="3"/>
  <c r="BD96" i="1"/>
  <c r="J33" i="3"/>
  <c r="AV96" i="1" s="1"/>
  <c r="F37" i="2"/>
  <c r="BD95" i="1"/>
  <c r="F35" i="3"/>
  <c r="BB96" i="1" s="1"/>
  <c r="J33" i="2"/>
  <c r="AV95" i="1"/>
  <c r="F33" i="3"/>
  <c r="AZ96" i="1" s="1"/>
  <c r="F36" i="2"/>
  <c r="BC95" i="1" s="1"/>
  <c r="F36" i="3"/>
  <c r="BC96" i="1" s="1"/>
  <c r="R503" i="2" l="1"/>
  <c r="R131" i="2" s="1"/>
  <c r="P185" i="3"/>
  <c r="P128" i="3" s="1"/>
  <c r="AU96" i="1" s="1"/>
  <c r="BK503" i="2"/>
  <c r="J503" i="2" s="1"/>
  <c r="J103" i="2" s="1"/>
  <c r="T132" i="2"/>
  <c r="P132" i="2"/>
  <c r="P131" i="2" s="1"/>
  <c r="AU95" i="1" s="1"/>
  <c r="R185" i="3"/>
  <c r="R129" i="3"/>
  <c r="R128" i="3" s="1"/>
  <c r="R132" i="2"/>
  <c r="T185" i="3"/>
  <c r="T128" i="3" s="1"/>
  <c r="T503" i="2"/>
  <c r="BK132" i="2"/>
  <c r="J132" i="2" s="1"/>
  <c r="J97" i="2" s="1"/>
  <c r="BK129" i="3"/>
  <c r="J129" i="3"/>
  <c r="J97" i="3"/>
  <c r="BK588" i="2"/>
  <c r="J588" i="2"/>
  <c r="J110" i="2"/>
  <c r="J504" i="2"/>
  <c r="J104" i="2" s="1"/>
  <c r="BK185" i="3"/>
  <c r="J185" i="3"/>
  <c r="J101" i="3"/>
  <c r="J34" i="2"/>
  <c r="AW95" i="1" s="1"/>
  <c r="AT95" i="1" s="1"/>
  <c r="AZ94" i="1"/>
  <c r="W29" i="1" s="1"/>
  <c r="F34" i="2"/>
  <c r="BA95" i="1" s="1"/>
  <c r="BC94" i="1"/>
  <c r="W32" i="1" s="1"/>
  <c r="J34" i="3"/>
  <c r="AW96" i="1"/>
  <c r="AT96" i="1"/>
  <c r="BD94" i="1"/>
  <c r="W33" i="1"/>
  <c r="BB94" i="1"/>
  <c r="W31" i="1"/>
  <c r="F34" i="3"/>
  <c r="BA96" i="1" s="1"/>
  <c r="T131" i="2" l="1"/>
  <c r="BK131" i="2"/>
  <c r="J131" i="2"/>
  <c r="J96" i="2" s="1"/>
  <c r="BK128" i="3"/>
  <c r="J128" i="3"/>
  <c r="J30" i="3" s="1"/>
  <c r="AG96" i="1" s="1"/>
  <c r="AN96" i="1" s="1"/>
  <c r="AU94" i="1"/>
  <c r="AY94" i="1"/>
  <c r="AV94" i="1"/>
  <c r="AK29" i="1" s="1"/>
  <c r="BA94" i="1"/>
  <c r="W30" i="1"/>
  <c r="AX94" i="1"/>
  <c r="J96" i="3" l="1"/>
  <c r="J39" i="3"/>
  <c r="J30" i="2"/>
  <c r="AG95" i="1"/>
  <c r="AN95" i="1"/>
  <c r="AW94" i="1"/>
  <c r="AK30" i="1"/>
  <c r="J39" i="2" l="1"/>
  <c r="AG94" i="1"/>
  <c r="AK26" i="1" s="1"/>
  <c r="AK35" i="1" s="1"/>
  <c r="AT94" i="1"/>
  <c r="AN94" i="1" l="1"/>
</calcChain>
</file>

<file path=xl/sharedStrings.xml><?xml version="1.0" encoding="utf-8"?>
<sst xmlns="http://schemas.openxmlformats.org/spreadsheetml/2006/main" count="7678" uniqueCount="1136">
  <si>
    <t>Export Komplet</t>
  </si>
  <si>
    <t/>
  </si>
  <si>
    <t>2.0</t>
  </si>
  <si>
    <t>False</t>
  </si>
  <si>
    <t>{8d5bd3f7-b7c9-4190-a0b4-4841251ce956}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</si>
  <si>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</si>
  <si>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</si>
  <si>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</si>
  <si>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</si>
  <si>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</si>
  <si>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</si>
  <si>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</si>
  <si>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1426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</si>
  <si>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</si>
  <si>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</si>
  <si>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Zvýšenie energetickej efektívnosti MŠ Bancíkovej, Bratislava</t>
  </si>
  <si>
    <t>JKSO:</t>
  </si>
  <si>
    <t>KS:</t>
  </si>
  <si>
    <t>Miesto:</t>
  </si>
  <si>
    <t>Bancíkovej 2, Bratislava</t>
  </si>
  <si>
    <t>Dátum:</t>
  </si>
  <si>
    <t>14. 7. 2020</t>
  </si>
  <si>
    <t>Objednávateľ:</t>
  </si>
  <si>
    <t>IČO:</t>
  </si>
  <si>
    <t>Mestská časť Bratislava - Ružinov</t>
  </si>
  <si>
    <t>IČ DPH:</t>
  </si>
  <si>
    <t>Zhotoviteľ:</t>
  </si>
  <si>
    <t>Vyplň údaj</t>
  </si>
  <si>
    <t>Projektant:</t>
  </si>
  <si>
    <t>atelier ad studio, Bratislava</t>
  </si>
  <si>
    <t>True</t>
  </si>
  <si>
    <t>0,01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</si>
  <si>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</si>
  <si>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</si>
  <si>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</si>
  <si>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</si>
  <si>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</si>
  <si>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</si>
  <si>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</si>
  <si>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</si>
  <si>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</si>
  <si>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</si>
  <si>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</si>
  <si>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</si>
  <si>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</si>
  <si>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</si>
  <si>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</si>
  <si>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</si>
  <si>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</si>
  <si>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</si>
  <si>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</si>
  <si>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</si>
  <si>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</si>
  <si>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</si>
  <si>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</si>
  <si>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</si>
  <si>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</si>
  <si>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</si>
  <si>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</si>
  <si>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</si>
  <si>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</si>
  <si>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</si>
  <si>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</si>
  <si>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</si>
  <si>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</si>
  <si>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</si>
  <si>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</si>
  <si>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</si>
  <si>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</si>
  <si>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</si>
  <si>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</si>
  <si>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</si>
  <si>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</si>
  <si>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</si>
  <si>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</si>
  <si>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</si>
  <si>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</si>
  <si>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</si>
  <si>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</si>
  <si>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</si>
  <si>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</si>
  <si>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STA</t>
  </si>
  <si>
    <t>1</t>
  </si>
  <si>
    <t>{245f043c-2a76-4ca2-a9c8-6f592ad29ad0}</t>
  </si>
  <si>
    <t>02</t>
  </si>
  <si>
    <t>Zateplenie strechy</t>
  </si>
  <si>
    <t>{df1c2118-0491-4ada-846e-26b930ece138}</t>
  </si>
  <si>
    <t>KRYCÍ LIST ROZPOČTU</t>
  </si>
  <si>
    <t>Objekt: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</si>
  <si>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</si>
  <si>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</si>
  <si>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</si>
  <si>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</si>
  <si>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</si>
  <si>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</si>
  <si>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</si>
  <si>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</si>
  <si>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</si>
  <si>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</si>
  <si>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</si>
  <si>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</si>
  <si>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761 - Konštrukcie sklobetónové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</si>
  <si>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</si>
  <si>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</si>
  <si>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</si>
  <si>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783 - Nátery</t>
  </si>
  <si>
    <t xml:space="preserve">    784 - Maľby</t>
  </si>
  <si>
    <t>M - Práce a dodávky M</t>
  </si>
  <si>
    <t xml:space="preserve">    21-M - Elektromontáže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</si>
  <si>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</si>
  <si>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</si>
  <si>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</si>
  <si>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</si>
  <si>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</si>
  <si>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</si>
  <si>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</si>
  <si>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</si>
  <si>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</si>
  <si>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</si>
  <si>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</si>
  <si>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</si>
  <si>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</si>
  <si>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</si>
  <si>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</si>
  <si>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</si>
  <si>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</si>
  <si>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113107112.S</t>
  </si>
  <si>
    <t>Odstránenie krytu v ploche do 200 m2 z kameniva ťaženého, hr.100 do 200 mm,  -0,24000t</t>
  </si>
  <si>
    <t>m2</t>
  </si>
  <si>
    <t>4</t>
  </si>
  <si>
    <t>2</t>
  </si>
  <si>
    <t>1250063661</t>
  </si>
  <si>
    <t>VV</t>
  </si>
  <si>
    <t>okapový chodník</t>
  </si>
  <si>
    <t>0,5*66,07</t>
  </si>
  <si>
    <t>113107131.S</t>
  </si>
  <si>
    <t>Odstránenie krytu v ploche do 200 m2 z betónu prostého, hr. vrstvy do 150 mm,  -0,22500t</t>
  </si>
  <si>
    <t>1536225419</t>
  </si>
  <si>
    <t>pri suteréne</t>
  </si>
  <si>
    <t>0,4*13,325</t>
  </si>
  <si>
    <t>Súčet</t>
  </si>
  <si>
    <t>3</t>
  </si>
  <si>
    <t>113107141.S</t>
  </si>
  <si>
    <t>Odstránenie krytu v ploche do 200 m2 asfaltového, hr. vrstvy do 50 mm,  -0,09800t</t>
  </si>
  <si>
    <t>691947050</t>
  </si>
  <si>
    <t>131101101.S</t>
  </si>
  <si>
    <t>Výkop nezapaženej jamy v hornine 1-2, do 100 m3</t>
  </si>
  <si>
    <t>m3</t>
  </si>
  <si>
    <t>-1448971338</t>
  </si>
  <si>
    <t>odkop pre okapový chodník</t>
  </si>
  <si>
    <t>0,2*71,76</t>
  </si>
  <si>
    <t>výkop pri suteréne</t>
  </si>
  <si>
    <t>0,4*0,5*13,325</t>
  </si>
  <si>
    <t>5</t>
  </si>
  <si>
    <t>132111101.S</t>
  </si>
  <si>
    <t>Hĺbenie rýh šírky do 600 mm v  horninách tr. 1 a 2 súdržných - ručným náradím</t>
  </si>
  <si>
    <t>-579918232</t>
  </si>
  <si>
    <t>odkop okolo objektu pre zateplenie sokla</t>
  </si>
  <si>
    <t>budova časť A</t>
  </si>
  <si>
    <t>0,4*0,3*(30,5+40,675+13,1+12,975)*2</t>
  </si>
  <si>
    <t>budova časť B</t>
  </si>
  <si>
    <t>0,4*0,3*(2,15+13,1+15,15+12,644+1,8*2)</t>
  </si>
  <si>
    <t>0,4*0,3*(8,133+12,744+15,15+12,744+1,8*2)</t>
  </si>
  <si>
    <t>0,4*0,3*(8,3+12,744+15,15+13,2+1,8*2+9,562+0,15)</t>
  </si>
  <si>
    <t>0,4*0,3*(2,15+0,43+34,639+15,109+15,85)</t>
  </si>
  <si>
    <t>0,4*0,3*(12,103+0,55+2,15)</t>
  </si>
  <si>
    <t>výkop pre obrubník</t>
  </si>
  <si>
    <t>0,3*0,3*71,76</t>
  </si>
  <si>
    <t>6</t>
  </si>
  <si>
    <t>162301101.S</t>
  </si>
  <si>
    <t>Vodorovné premiestnenie výkopku po spevnenej ceste z horniny tr.1-4, do 100 m3 na vzdialenosť do 500 m</t>
  </si>
  <si>
    <t>1291685245</t>
  </si>
  <si>
    <t>17,017+59,162</t>
  </si>
  <si>
    <t>7</t>
  </si>
  <si>
    <t>175101202.S</t>
  </si>
  <si>
    <t>Obsyp objektov sypaninou z vhodných hornín 1 až 4 s prehodením sypaniny</t>
  </si>
  <si>
    <t>325561723</t>
  </si>
  <si>
    <t>zásyp okolo objektu pre zateplenie sokla</t>
  </si>
  <si>
    <t>8</t>
  </si>
  <si>
    <t>181101102.S</t>
  </si>
  <si>
    <t>Úprava pláne v zárezoch v hornine 1-4 so zhutnením</t>
  </si>
  <si>
    <t>-1427412814</t>
  </si>
  <si>
    <t>Komunikácie</t>
  </si>
  <si>
    <t>9</t>
  </si>
  <si>
    <t>564851111.S</t>
  </si>
  <si>
    <t>Podklad zo štrkodrviny s rozprestretím a zhutnením, po zhutnení hr. 150 mm</t>
  </si>
  <si>
    <t>-1639416621</t>
  </si>
  <si>
    <t>1*256,2</t>
  </si>
  <si>
    <t>10</t>
  </si>
  <si>
    <t>567114111.S</t>
  </si>
  <si>
    <t>Podklad z podkladového betónu PB I tr. C 20/25 hr. 100 mm</t>
  </si>
  <si>
    <t>661324358</t>
  </si>
  <si>
    <t>11</t>
  </si>
  <si>
    <t>577144111.S</t>
  </si>
  <si>
    <t>Asfaltový betón vrstva obrusná AC 8 O v pruhu š. do 3 m z nemodifik. asfaltu tr. II, po zhutnení hr. 50 mm</t>
  </si>
  <si>
    <t>-551812119</t>
  </si>
  <si>
    <t>12</t>
  </si>
  <si>
    <t>596911141.S</t>
  </si>
  <si>
    <t>Kladenie betónovej zámkovej dlažby komunikácií pre peších hr. 60 mm pre peších do 50 m2 so zriadením lôžka z kameniva hr. 30 mm</t>
  </si>
  <si>
    <t>-703719724</t>
  </si>
  <si>
    <t>13</t>
  </si>
  <si>
    <t>M</t>
  </si>
  <si>
    <t>592460007600.S</t>
  </si>
  <si>
    <t>Dlažba betónová škárová, rozmer 200x100x60 mm, sivá</t>
  </si>
  <si>
    <t>984857756</t>
  </si>
  <si>
    <t>256,2*1,05 'Přepočítané koeficientom množstva</t>
  </si>
  <si>
    <t>Úpravy povrchov, podlahy, osadenie</t>
  </si>
  <si>
    <t>14</t>
  </si>
  <si>
    <t>612409992</t>
  </si>
  <si>
    <t>Začistenie omietok (s dodaním hmoty) okolo okien, dverí,podláh, obkladov atď.</t>
  </si>
  <si>
    <t>m</t>
  </si>
  <si>
    <t>-1995889219</t>
  </si>
  <si>
    <t>O1</t>
  </si>
  <si>
    <t>(1,4+2,1+0,9)*2*2</t>
  </si>
  <si>
    <t>O2</t>
  </si>
  <si>
    <t>(0,6+0,4)*2*19</t>
  </si>
  <si>
    <t>O3</t>
  </si>
  <si>
    <t>(1,5+0,7)*2*7</t>
  </si>
  <si>
    <t>O4</t>
  </si>
  <si>
    <t>(1,2+2,1)*2</t>
  </si>
  <si>
    <t>15</t>
  </si>
  <si>
    <t>622460121.S</t>
  </si>
  <si>
    <t>Príprava vonkajšieho podkladu stien penetráciou základnou</t>
  </si>
  <si>
    <t>1929764351</t>
  </si>
  <si>
    <t>ozn. A14</t>
  </si>
  <si>
    <t>8,55*2,2*2+2,15*2,8*2+15,85*2,8+14</t>
  </si>
  <si>
    <t>16</t>
  </si>
  <si>
    <t>622460241.S</t>
  </si>
  <si>
    <t>Vonkajšia omietka stien vápennocementová jadrová (hrubá), hr. 10 mm</t>
  </si>
  <si>
    <t>-402351496</t>
  </si>
  <si>
    <t>17</t>
  </si>
  <si>
    <t>622461053.S</t>
  </si>
  <si>
    <t>Vonkajšia omietka stien pastovitá silikónová roztieraná, hr. 2 mm</t>
  </si>
  <si>
    <t>-1578372937</t>
  </si>
  <si>
    <t>S1</t>
  </si>
  <si>
    <t>1565,863</t>
  </si>
  <si>
    <t>S2</t>
  </si>
  <si>
    <t>425,523</t>
  </si>
  <si>
    <t>S4</t>
  </si>
  <si>
    <t>0,3*(30,5+40,675+13,1+12,975)*2</t>
  </si>
  <si>
    <t>0,3*(2,15+13,1+15,15+12,644+1,8*2)</t>
  </si>
  <si>
    <t>0,3*(8,555+12,744+15,15+12,744+1,8*2)</t>
  </si>
  <si>
    <t>0,3*(8,3+12,744+15,15+13,2+1,8*2+9,562+0,15)</t>
  </si>
  <si>
    <t>S7</t>
  </si>
  <si>
    <t>82,845</t>
  </si>
  <si>
    <t>S8</t>
  </si>
  <si>
    <t>0,3*(2,15+0,43+34,639+15,109+15,85)</t>
  </si>
  <si>
    <t>0,3*(12,103+0,55+2,15)</t>
  </si>
  <si>
    <t>suterén svetlík ozn.7</t>
  </si>
  <si>
    <t>42,57</t>
  </si>
  <si>
    <t>18</t>
  </si>
  <si>
    <t>622481119.S</t>
  </si>
  <si>
    <t>Potiahnutie vonkajších stien sklotextílnou mriežkou s celoplošným prilepením</t>
  </si>
  <si>
    <t>584676651</t>
  </si>
  <si>
    <t>svetlík - ozn. 7</t>
  </si>
  <si>
    <t>19</t>
  </si>
  <si>
    <t>625250548.S</t>
  </si>
  <si>
    <t>Kontaktný zatepľovací systém soklovej alebo vodou namáhanej časti XPS hr. 100 mm, skrutkovacie kotvy</t>
  </si>
  <si>
    <t>16719317</t>
  </si>
  <si>
    <t>S9</t>
  </si>
  <si>
    <t>0,5*(30,5+40,675+195+12,975)*2</t>
  </si>
  <si>
    <t>0,5*(2,15*2+13,1+15,15+12,644+1,8*2)</t>
  </si>
  <si>
    <t>0,5*(8,555+12,744+15,15+12,744+1,8*2)</t>
  </si>
  <si>
    <t>0,5*(8,3+12,744+15,15+13,2+1,8*2+9,562+0,15)</t>
  </si>
  <si>
    <t>0,3*(2,15*2+13,1+15,15+12,644+1,8*2)</t>
  </si>
  <si>
    <t>625250553.S</t>
  </si>
  <si>
    <t>Kontaktný zatepľovací systém soklovej alebo vodou namáhanej časti hr. 150 mm, skrutkovacie kotvy</t>
  </si>
  <si>
    <t>-447088079</t>
  </si>
  <si>
    <t>0,8*(2,15+0,43+34,639+15,109+15,85)</t>
  </si>
  <si>
    <t>0,8*(12,103+0,55+2,15)</t>
  </si>
  <si>
    <t>21</t>
  </si>
  <si>
    <t>625250706.S</t>
  </si>
  <si>
    <t>Kontaktný zatepľovací systém z minerálnej vlny hr. 80 mm, skrutkovacie kotvy - S3</t>
  </si>
  <si>
    <t>1969207955</t>
  </si>
  <si>
    <t>vyrovnanie pod oknami</t>
  </si>
  <si>
    <t>1,5*0,95*(14+15)</t>
  </si>
  <si>
    <t>1,5*1,1*(16+14)</t>
  </si>
  <si>
    <t>22</t>
  </si>
  <si>
    <t>625250710.S</t>
  </si>
  <si>
    <t>Kontaktný zatepľovací systém z minerálnej vlny hr. 150 mm, skrutkovacie kotvy</t>
  </si>
  <si>
    <t>1289756017</t>
  </si>
  <si>
    <t>(7,32-0,24)*(13,275+13,15+0,15+0,55*4+14,1)</t>
  </si>
  <si>
    <t>(7,32-0,24)*(13,3*2+14,075+0,55*4)</t>
  </si>
  <si>
    <t>(7,32-0,24)*(12,95+12,975)*2</t>
  </si>
  <si>
    <t>(7,32-0,24)*(30,5+0,55*2)*2</t>
  </si>
  <si>
    <t>0,41*1*3+0,31*1*2+0,335*1</t>
  </si>
  <si>
    <t>-(1,345*2+1,32*2*3+1,44*2*31+1,47*2+1*2)</t>
  </si>
  <si>
    <t>-(5,7*2+5,725*2+1,14*1,7*12+1,64*3*5)</t>
  </si>
  <si>
    <t>-(1,87*3*2+1,35*2,5+0,9*2+1,395*3+1,425*3)</t>
  </si>
  <si>
    <t>-(1,345*2+1,32*2*5+1,44*2*33+1,47*2)</t>
  </si>
  <si>
    <t>-(1,14*1,7*12+6*2+5,875*2+1,64*3*5)</t>
  </si>
  <si>
    <t>-(1,87*3*2+1,395*3+1,42*3)</t>
  </si>
  <si>
    <t xml:space="preserve">podhľad </t>
  </si>
  <si>
    <t>0,5*1,45+5,75*0,55*4</t>
  </si>
  <si>
    <t>(4,4-0,3)*(2,15+13,1+15,15+12,644+1,8*2)</t>
  </si>
  <si>
    <t>2,8*8,555</t>
  </si>
  <si>
    <t>(4,4-0,3)*(12,744+15,15+12,744+1,8*2)</t>
  </si>
  <si>
    <t>2,8*8,3</t>
  </si>
  <si>
    <t>(4,4-0,3)*(12,744+15,15+13,2+1,8*2+9,562+0,15)</t>
  </si>
  <si>
    <t>-(1,44*0,9+1,44*3*2+1,64*0,9+1,44*2+1,47*2*2)</t>
  </si>
  <si>
    <t>-(2*2,5+1,7*2,5+1,9*3+1,484*3+2,703*2,5+1,607*3)</t>
  </si>
  <si>
    <t>-(1,32*0,9+1,44*3*2+1,64*0,9+1,44*2+1,47*2*2)*2</t>
  </si>
  <si>
    <t>-(2,1*2,5+1,7*2,5+1,9*3+1,484*3+1,607*3+2,703*2,5)*2</t>
  </si>
  <si>
    <t>(4,4-3)*32,17</t>
  </si>
  <si>
    <t>23</t>
  </si>
  <si>
    <t>625250713.S</t>
  </si>
  <si>
    <t>Kontaktný zatepľovací systém z minerálnej vlny hr. 200 mm, skrutkovacie kotvy</t>
  </si>
  <si>
    <t>-1736435741</t>
  </si>
  <si>
    <t>3*(2,15+0,55+0,3+15,85+0,43+2,15)</t>
  </si>
  <si>
    <t>0,3*(34,639+15,109+12,103)</t>
  </si>
  <si>
    <t>24</t>
  </si>
  <si>
    <t>625250762.S</t>
  </si>
  <si>
    <t>Kontaktný zatepľovací systém ostenia z minerálnej vlny hr. 30 mm - S2</t>
  </si>
  <si>
    <t>-1643889176</t>
  </si>
  <si>
    <t>suterén</t>
  </si>
  <si>
    <t>0,5*(1,5+0,75*2)*7</t>
  </si>
  <si>
    <t>1.np</t>
  </si>
  <si>
    <t>0,4*(6+6,025+2*2*2)</t>
  </si>
  <si>
    <t>0,4*(1,2+1,7*2)*6</t>
  </si>
  <si>
    <t>0,4*(1,7+3*2)*5</t>
  </si>
  <si>
    <t>0,4*(2,05+3*2)*2</t>
  </si>
  <si>
    <t>0,4*(1,5+2*2)*15</t>
  </si>
  <si>
    <t>0,4*(0,9+2*2)</t>
  </si>
  <si>
    <t>0,4*(1,525+2*2)</t>
  </si>
  <si>
    <t>0,4*(1,5+2*2)*(5+1+14)</t>
  </si>
  <si>
    <t>0,4*(0,8+2*2)</t>
  </si>
  <si>
    <t>0,4*(1,2+2,1*2)</t>
  </si>
  <si>
    <t>0,4*(1,575+1,6+3*2*2)</t>
  </si>
  <si>
    <t>2.np</t>
  </si>
  <si>
    <t>0,4*(1,2+1,7*2)*2</t>
  </si>
  <si>
    <t>0,4*(1,5+2*2)*(20+20)</t>
  </si>
  <si>
    <t>0,4*(1,7+0,8*2)*2</t>
  </si>
  <si>
    <t>0,4*(1,5+1,8+3*2*2)</t>
  </si>
  <si>
    <t>0,4*(1,5+2*2)*3</t>
  </si>
  <si>
    <t>0,4*(6+3*2+6,1+3*2+0,5*2)</t>
  </si>
  <si>
    <t>0,4*(1,7+0,8*2+0,8*3*2)</t>
  </si>
  <si>
    <t>strieška so sklobetónmi</t>
  </si>
  <si>
    <t>(0,4+0,5)*(12,103+15,85+34,639)</t>
  </si>
  <si>
    <t>striešky nad vstupmi sú započítané v objekte strechy</t>
  </si>
  <si>
    <t>25</t>
  </si>
  <si>
    <t>632001051.S</t>
  </si>
  <si>
    <t>Zhotovenie jednonásobného penetračného náteru pre potery a stierky</t>
  </si>
  <si>
    <t>-86353312</t>
  </si>
  <si>
    <t>svetlík suterén</t>
  </si>
  <si>
    <t>1*12,325</t>
  </si>
  <si>
    <t>26</t>
  </si>
  <si>
    <t>585520000750.S</t>
  </si>
  <si>
    <t>Adhézny mostík na hladké nenasiakavé podklady</t>
  </si>
  <si>
    <t>kg</t>
  </si>
  <si>
    <t>378069736</t>
  </si>
  <si>
    <t>27</t>
  </si>
  <si>
    <t>585520009100.S</t>
  </si>
  <si>
    <t>Základný penetračný náter na zvýšenie priľnavosti k nasiakavému podkladu</t>
  </si>
  <si>
    <t>-1343308747</t>
  </si>
  <si>
    <t>28</t>
  </si>
  <si>
    <t>632452644.S</t>
  </si>
  <si>
    <t>Cementová samonivelizačná stierka, pevnosti v tlaku 25 MPa, hr. 5 mm</t>
  </si>
  <si>
    <t>1536749672</t>
  </si>
  <si>
    <t>Ostatné konštrukcie a práce-búranie</t>
  </si>
  <si>
    <t>29</t>
  </si>
  <si>
    <t>916561211.S</t>
  </si>
  <si>
    <t>Osadenie záhonového alebo parkového obrubníka betónového, do lôžka zo suchého betónu tr. C 12/15 s bočnou oporou</t>
  </si>
  <si>
    <t>298687472</t>
  </si>
  <si>
    <t>30</t>
  </si>
  <si>
    <t>592170001500.S</t>
  </si>
  <si>
    <t>Obrubník parkový, lxšxv 1000x50x200 mm</t>
  </si>
  <si>
    <t>ks</t>
  </si>
  <si>
    <t>-980270923</t>
  </si>
  <si>
    <t>31</t>
  </si>
  <si>
    <t>919735111.S</t>
  </si>
  <si>
    <t>Rezanie existujúceho asfaltového krytu alebo podkladu hĺbky do 50 mm</t>
  </si>
  <si>
    <t>1979006635</t>
  </si>
  <si>
    <t>13,325+0,4*2</t>
  </si>
  <si>
    <t>32</t>
  </si>
  <si>
    <t>919735122.S</t>
  </si>
  <si>
    <t>Rezanie existujúceho betónového krytu alebo podkladu hĺbky nad 50 do 100 mm</t>
  </si>
  <si>
    <t>-1143752555</t>
  </si>
  <si>
    <t>33</t>
  </si>
  <si>
    <t>941941041.S</t>
  </si>
  <si>
    <t>Montáž lešenia ľahkého pracovného radového s podlahami šírky nad 1,00 do 1,20 m, výšky do 10 m</t>
  </si>
  <si>
    <t>-90889048</t>
  </si>
  <si>
    <t>7,38*(30,5+40,675+1,2*2+12,975+12,95)*2</t>
  </si>
  <si>
    <t>4,65*(15,15+13,2+1,2*2)*2*3</t>
  </si>
  <si>
    <t>3,05*(8,555+8,3+2,15+15,85)*2</t>
  </si>
  <si>
    <t>34</t>
  </si>
  <si>
    <t>941941291.S</t>
  </si>
  <si>
    <t>Príplatok za prvý a každý ďalší i začatý mesiac použitia lešenia ľahkého pracovného radového s podlahami šírky nad 1,00 do 1,20 m, výšky do 10 m</t>
  </si>
  <si>
    <t>-444473347</t>
  </si>
  <si>
    <t>2539,161*3 'Přepočítané koeficientom množstva</t>
  </si>
  <si>
    <t>35</t>
  </si>
  <si>
    <t>941941841.S</t>
  </si>
  <si>
    <t>Demontáž lešenia ľahkého pracovného radového s podlahami šírky nad 1,00 do 1,20 m, výšky do 10 m</t>
  </si>
  <si>
    <t>1286793698</t>
  </si>
  <si>
    <t>36</t>
  </si>
  <si>
    <t>952901111.S1</t>
  </si>
  <si>
    <t>Vyčistenie budov pri výške podlaží do 4 m</t>
  </si>
  <si>
    <t>-1066620145</t>
  </si>
  <si>
    <t>(356,343+21,13)*1</t>
  </si>
  <si>
    <t>37</t>
  </si>
  <si>
    <t>952903011</t>
  </si>
  <si>
    <t>Čistenie fasád tlakovou vodou od prachu, usadenín a pavučín z úrovne terénu</t>
  </si>
  <si>
    <t>833958604</t>
  </si>
  <si>
    <t>38</t>
  </si>
  <si>
    <t>953945314.S</t>
  </si>
  <si>
    <t>Hliníkový soklový profil šírky 153 mm</t>
  </si>
  <si>
    <t>-97033805</t>
  </si>
  <si>
    <t>(40,675+30,5+12,95+12,975)*2</t>
  </si>
  <si>
    <t>2,15+13,1+15,15*3+12,644+1,8*2+8,555</t>
  </si>
  <si>
    <t>12,744*3+8,3+1,8*2*2+13,2+9,562+0,15</t>
  </si>
  <si>
    <t>39</t>
  </si>
  <si>
    <t>953945319.S</t>
  </si>
  <si>
    <t>Hliníkový soklový profil šírky 203 mm</t>
  </si>
  <si>
    <t>-1072435088</t>
  </si>
  <si>
    <t>2,15*2+0,43+15,85+0,55</t>
  </si>
  <si>
    <t>40</t>
  </si>
  <si>
    <t>953945351.S</t>
  </si>
  <si>
    <t>Hliníkový rohový ochranný profil s integrovanou mriežkou</t>
  </si>
  <si>
    <t>-1180151821</t>
  </si>
  <si>
    <t>výplne otvorov</t>
  </si>
  <si>
    <t>0,75*2*7</t>
  </si>
  <si>
    <t>2*2*40</t>
  </si>
  <si>
    <t>1,7*2*12</t>
  </si>
  <si>
    <t>3*2*(5+2)</t>
  </si>
  <si>
    <t>2,5*2*2</t>
  </si>
  <si>
    <t>3*2*2</t>
  </si>
  <si>
    <t>2*2*42</t>
  </si>
  <si>
    <t>3*2*(2+5)</t>
  </si>
  <si>
    <t>0,8*2*7</t>
  </si>
  <si>
    <t>3*2*6</t>
  </si>
  <si>
    <t>2*2*3*3</t>
  </si>
  <si>
    <t>3*2*2*3</t>
  </si>
  <si>
    <t>0,5*2*3</t>
  </si>
  <si>
    <t>rohy budovy</t>
  </si>
  <si>
    <t>7,32*20+4,4*26</t>
  </si>
  <si>
    <t>41</t>
  </si>
  <si>
    <t>953947952.S</t>
  </si>
  <si>
    <t>Montáž hranatej kovovej vetracej mriežky plochy nad 0,06 m2</t>
  </si>
  <si>
    <t>577583830</t>
  </si>
  <si>
    <t>42</t>
  </si>
  <si>
    <t>429720339505.S</t>
  </si>
  <si>
    <t>Mriežka ventilačná kovová, hranatá so sieťkou, farba biela</t>
  </si>
  <si>
    <t>1915373224</t>
  </si>
  <si>
    <t>43</t>
  </si>
  <si>
    <t>953995406.S</t>
  </si>
  <si>
    <t>Okenný a dverový začisťovací profil</t>
  </si>
  <si>
    <t>-345638287</t>
  </si>
  <si>
    <t>(1,5+0,75*2)*7</t>
  </si>
  <si>
    <t>(6+6,025+2*2*2)</t>
  </si>
  <si>
    <t>(1,2+1,7*2)*6</t>
  </si>
  <si>
    <t>(1,7+3*2)*5</t>
  </si>
  <si>
    <t>(2,05+3*2)*2</t>
  </si>
  <si>
    <t>(1,5+2*2)*15</t>
  </si>
  <si>
    <t>(0,9+2*2)</t>
  </si>
  <si>
    <t>(1,525+2*2)</t>
  </si>
  <si>
    <t>(1,5+2*2)*(5+1+14)</t>
  </si>
  <si>
    <t>(0,8+2*2)</t>
  </si>
  <si>
    <t>(1,2+2,1*2)</t>
  </si>
  <si>
    <t>(1,575+1,6+3*2*2)</t>
  </si>
  <si>
    <t>(1,2+1,7*2)*2</t>
  </si>
  <si>
    <t>(1,5+2*2)*(20+20)</t>
  </si>
  <si>
    <t>(1,7+0,8*2)*2</t>
  </si>
  <si>
    <t>(1,5+1,8+3*2*2)</t>
  </si>
  <si>
    <t>(1,5+2*2)*3</t>
  </si>
  <si>
    <t>(6+3*2+6,1+3*2+0,5*2)</t>
  </si>
  <si>
    <t>(1,7+0,8*2+0,8*3*2)</t>
  </si>
  <si>
    <t>44</t>
  </si>
  <si>
    <t>953995411.S</t>
  </si>
  <si>
    <t>Nadokenný profil so skrytou okapničkou</t>
  </si>
  <si>
    <t>970350655</t>
  </si>
  <si>
    <t>okná</t>
  </si>
  <si>
    <t>1,5*7</t>
  </si>
  <si>
    <t>1,5*40+0,8+0,9+1,2*12</t>
  </si>
  <si>
    <t>1,575+1,6+6+6,025+1,7*5+2,05*2</t>
  </si>
  <si>
    <t>1,5*44+6+6,025+1,2*12</t>
  </si>
  <si>
    <t>1,7*5+2,05*2+1,5+1,6</t>
  </si>
  <si>
    <t>1,7*5+0,8*2+1,5*3+1,8*3</t>
  </si>
  <si>
    <t>1,5*3*3+6*3+6,1*3</t>
  </si>
  <si>
    <t>spojovacia chodba nad sklobet.</t>
  </si>
  <si>
    <t>15,109+34,639+12,103</t>
  </si>
  <si>
    <t>45</t>
  </si>
  <si>
    <t>954101000</t>
  </si>
  <si>
    <t>Demontáž a spätná montáž markízy - ozn. M</t>
  </si>
  <si>
    <t>1642560434</t>
  </si>
  <si>
    <t>46</t>
  </si>
  <si>
    <t>954101001</t>
  </si>
  <si>
    <t>Demontáž a spätná montáž tabúľ a označení - ozn. T</t>
  </si>
  <si>
    <t>súbor</t>
  </si>
  <si>
    <t>-649467073</t>
  </si>
  <si>
    <t>47</t>
  </si>
  <si>
    <t>954101002</t>
  </si>
  <si>
    <t>Ochrana keramickej dekorácie na fasáde na budove A pred poškodením</t>
  </si>
  <si>
    <t>522267944</t>
  </si>
  <si>
    <t>48</t>
  </si>
  <si>
    <t>962032314</t>
  </si>
  <si>
    <t>Búranie pilierov tehlových na akúkoľvek maltu,  -1,80000t</t>
  </si>
  <si>
    <t>1710737322</t>
  </si>
  <si>
    <t>pilier oplotenia</t>
  </si>
  <si>
    <t>0,35*0,35*1,35</t>
  </si>
  <si>
    <t>0,35*0,5*1</t>
  </si>
  <si>
    <t>49</t>
  </si>
  <si>
    <t>962081141</t>
  </si>
  <si>
    <t>Búranie muriva priečok zo sklenených tvárnic, hr. do 150 mm,  -0,08200t</t>
  </si>
  <si>
    <t>635625858</t>
  </si>
  <si>
    <t>budova časť B - búranie vrátane okien</t>
  </si>
  <si>
    <t>2*(34,669+15,209+12,353)</t>
  </si>
  <si>
    <t>50</t>
  </si>
  <si>
    <t>968071115.S</t>
  </si>
  <si>
    <t>Demontáž okien kovových, 1 bm obvodu - 0,005t</t>
  </si>
  <si>
    <t>1680310537</t>
  </si>
  <si>
    <t>budova B</t>
  </si>
  <si>
    <t>51</t>
  </si>
  <si>
    <t>968081116.S</t>
  </si>
  <si>
    <t>Demontáž dverí plastových vchodových, 1 bm obvodu - 0,012t</t>
  </si>
  <si>
    <t>-2095026886</t>
  </si>
  <si>
    <t>ozn. A13</t>
  </si>
  <si>
    <t>(1,6+3)*2*2</t>
  </si>
  <si>
    <t>52</t>
  </si>
  <si>
    <t>976072221</t>
  </si>
  <si>
    <t>Vybúranie komínových a vykurov. dvierok, ventilácií a pod.,  -0,01400t</t>
  </si>
  <si>
    <t>505181007</t>
  </si>
  <si>
    <t>53</t>
  </si>
  <si>
    <t>978015241</t>
  </si>
  <si>
    <t>Otlčenie omietok vonkajších priečelí jednoduchých, s vyškriabaním škár, očistením muriva,  v rozsahu do 30 %,  -0,01600t</t>
  </si>
  <si>
    <t>-393247098</t>
  </si>
  <si>
    <t>54</t>
  </si>
  <si>
    <t>978059631</t>
  </si>
  <si>
    <t>Odsekanie a odobratie obkladov stien z obkladačiek vonkajších vrátane podkladovej omietky nad 2 m2,  -0,08900t</t>
  </si>
  <si>
    <t>1443068985</t>
  </si>
  <si>
    <t>sokel ozn. A8</t>
  </si>
  <si>
    <t>0,3*(30,5+40,675+12,95+12,975)*2</t>
  </si>
  <si>
    <t>55</t>
  </si>
  <si>
    <t>979011111</t>
  </si>
  <si>
    <t>Zvislá doprava sutiny a vybúraných hmôt za prvé podlažie nad alebo pod základným podlažím</t>
  </si>
  <si>
    <t>t</t>
  </si>
  <si>
    <t>-1525238887</t>
  </si>
  <si>
    <t>56</t>
  </si>
  <si>
    <t>979011121</t>
  </si>
  <si>
    <t>Zvislá doprava sutiny a vybúraných hmôt za každé ďalšie podlažie</t>
  </si>
  <si>
    <t>1274102639</t>
  </si>
  <si>
    <t>57</t>
  </si>
  <si>
    <t>979081111</t>
  </si>
  <si>
    <t>Odvoz sutiny a vybúraných hmôt na skládku do 1 km</t>
  </si>
  <si>
    <t>127019856</t>
  </si>
  <si>
    <t>58</t>
  </si>
  <si>
    <t>979081121</t>
  </si>
  <si>
    <t>Odvoz sutiny a vybúraných hmôt na skládku za každý ďalší 1 km</t>
  </si>
  <si>
    <t>-1387721125</t>
  </si>
  <si>
    <t>84,458*24 'Přepočítané koeficientom množstva</t>
  </si>
  <si>
    <t>59</t>
  </si>
  <si>
    <t>979082111</t>
  </si>
  <si>
    <t>Vnútrostavenisková doprava sutiny a vybúraných hmôt do 10 m</t>
  </si>
  <si>
    <t>-1204511036</t>
  </si>
  <si>
    <t>60</t>
  </si>
  <si>
    <t>979082121</t>
  </si>
  <si>
    <t>Vnútrostavenisková doprava sutiny a vybúraných hmôt za každých ďalších 5 m</t>
  </si>
  <si>
    <t>1876060884</t>
  </si>
  <si>
    <t>84,458*8 'Přepočítané koeficientom množstva</t>
  </si>
  <si>
    <t>61</t>
  </si>
  <si>
    <t>979089612</t>
  </si>
  <si>
    <t>Poplatok za skladovanie - iné odpady zo stavieb a demolácií (17 09), ostatné</t>
  </si>
  <si>
    <t>-1000765719</t>
  </si>
  <si>
    <t>99</t>
  </si>
  <si>
    <t>Presun hmôt HSV</t>
  </si>
  <si>
    <t>62</t>
  </si>
  <si>
    <t>999281111</t>
  </si>
  <si>
    <t>Presun hmôt pre opravy a údržbu objektov vrátane vonkajších plášťov výšky do 25 m</t>
  </si>
  <si>
    <t>730991402</t>
  </si>
  <si>
    <t>PSV</t>
  </si>
  <si>
    <t>Práce a dodávky PSV</t>
  </si>
  <si>
    <t>761</t>
  </si>
  <si>
    <t>Konštrukcie sklobetónové</t>
  </si>
  <si>
    <t>63</t>
  </si>
  <si>
    <t>761124111</t>
  </si>
  <si>
    <t>Sklobetónové steny a priečky jednofarebné, suchá montáž na klik, tvarovky hladké veľ. 190x190x80 mm</t>
  </si>
  <si>
    <t>1390657050</t>
  </si>
  <si>
    <t>budova časť B - ozn. 5</t>
  </si>
  <si>
    <t>2*(15,109+34,639+12,103)</t>
  </si>
  <si>
    <t>-0,6*0,4*19</t>
  </si>
  <si>
    <t>64</t>
  </si>
  <si>
    <t>998761202</t>
  </si>
  <si>
    <t>Presun hmôt na sklobetónové konštrukcie v objektoch výšky nad 6 do 12 m</t>
  </si>
  <si>
    <t>%</t>
  </si>
  <si>
    <t>1223554944</t>
  </si>
  <si>
    <t>764</t>
  </si>
  <si>
    <t>Konštrukcie klampiarske</t>
  </si>
  <si>
    <t>65</t>
  </si>
  <si>
    <t>764410775</t>
  </si>
  <si>
    <t>Oplechovanie parapetov z hliníkového farebného Al plechu, vrátane rohov r.š. 550 mm</t>
  </si>
  <si>
    <t>-1690668858</t>
  </si>
  <si>
    <t>ozn. 1,2,3</t>
  </si>
  <si>
    <t>136,3+27,6+45,33</t>
  </si>
  <si>
    <t>66</t>
  </si>
  <si>
    <t>764410780</t>
  </si>
  <si>
    <t>Oplechovanie parapetov z hliníkového farebného Al plechu, vrátane rohov r.š. 600 mm - ozn. 8</t>
  </si>
  <si>
    <t>1072923973</t>
  </si>
  <si>
    <t>67</t>
  </si>
  <si>
    <t>764410880</t>
  </si>
  <si>
    <t>Demontáž oplechovania parapetov rš od 400 do 600 mm,  -0,00287t</t>
  </si>
  <si>
    <t>157417293</t>
  </si>
  <si>
    <t>136,3+27,6+45,33+10,15</t>
  </si>
  <si>
    <t>68</t>
  </si>
  <si>
    <t>764421482</t>
  </si>
  <si>
    <t>Oplechovanie ríms a ozdobných prvkov z pozinkovaného farbeného PZf plechu, r.š. 650 mm - D10</t>
  </si>
  <si>
    <t>-377866633</t>
  </si>
  <si>
    <t>69</t>
  </si>
  <si>
    <t>764421830</t>
  </si>
  <si>
    <t>Demontáž oplechovania ríms rš od 100 do 200 mm,  -0,00009 t</t>
  </si>
  <si>
    <t>-508208439</t>
  </si>
  <si>
    <t>ozn. A3</t>
  </si>
  <si>
    <t>1,5*35</t>
  </si>
  <si>
    <t>70</t>
  </si>
  <si>
    <t>764430460</t>
  </si>
  <si>
    <t>Oplechovanie muriva a atík z pozinkovaného farbeného PZf plechu, vrátane rohov r.š. 700 mm - D9</t>
  </si>
  <si>
    <t>1422149942</t>
  </si>
  <si>
    <t>71</t>
  </si>
  <si>
    <t>998764202</t>
  </si>
  <si>
    <t>Presun hmôt pre konštrukcie klampiarske v objektoch výšky nad 6 do 12 m</t>
  </si>
  <si>
    <t>1984160957</t>
  </si>
  <si>
    <t>766</t>
  </si>
  <si>
    <t>Konštrukcie stolárske</t>
  </si>
  <si>
    <t>72</t>
  </si>
  <si>
    <t>766621400.S</t>
  </si>
  <si>
    <t>Montáž okien plastových s hydroizolačnými ISO páskami (exteriérová a interiérová)</t>
  </si>
  <si>
    <t>885898326</t>
  </si>
  <si>
    <t>73</t>
  </si>
  <si>
    <t>283290006100.S</t>
  </si>
  <si>
    <t>Tesniaca paropriepustná fólia polymér-flísová, š. 290 mm, dĺ. 30 m, pre tesnenie pripájacej škáry okenného rámu a muriva z exteriéru</t>
  </si>
  <si>
    <t>474377026</t>
  </si>
  <si>
    <t>74</t>
  </si>
  <si>
    <t>283290006200.S</t>
  </si>
  <si>
    <t>Tesniaca paronepriepustná fólia polymér-flísová, š. 70 mm, dĺ. 30 m, pre tesnenie pripájacej škáry okenného rámu a muriva z interiéru</t>
  </si>
  <si>
    <t>-965105389</t>
  </si>
  <si>
    <t>75</t>
  </si>
  <si>
    <t>611410005300.S</t>
  </si>
  <si>
    <t>O2 - Plastové okno jednokrídlové OS, 600x400 mm, izolačné trojsklo, 6 komorový profil, bezpečnostná fólia, vrátane vnútorného parapetu</t>
  </si>
  <si>
    <t>-1001918606</t>
  </si>
  <si>
    <t>76</t>
  </si>
  <si>
    <t>611410005303.S</t>
  </si>
  <si>
    <t>O3 - Plastové okno jednokrídlové OS, 1500x700 mm, izolačné trojsklo, 6 komorový profil, bezpečnostná fólia, vrátane vnútorného parapetu</t>
  </si>
  <si>
    <t>-1104846067</t>
  </si>
  <si>
    <t>77</t>
  </si>
  <si>
    <t>766621405.S</t>
  </si>
  <si>
    <t>Montáž plastových dverí s hydroizolačnými ISO páskami (exteriérová a interiérová)</t>
  </si>
  <si>
    <t>956413947</t>
  </si>
  <si>
    <t>(1,4+3)*2*2</t>
  </si>
  <si>
    <t>78</t>
  </si>
  <si>
    <t>-1829499627</t>
  </si>
  <si>
    <t>79</t>
  </si>
  <si>
    <t>364371340</t>
  </si>
  <si>
    <t>80</t>
  </si>
  <si>
    <t>6117300001</t>
  </si>
  <si>
    <t>O1 - Plastové dvere šxv 1400x3000 mm, izolačné trojsklo, pevný bočný svetlík a nadsvetlík, vrátane kovania a zámku, bezpečnostná fólia</t>
  </si>
  <si>
    <t>-1474658685</t>
  </si>
  <si>
    <t>81</t>
  </si>
  <si>
    <t>6117300003</t>
  </si>
  <si>
    <t>O4 - Plastové dvere 1200x2100 mm, izolačné trojsklo, pevný bočný svetlík, vrátane kovania a zámku, bezpečnostná fólia</t>
  </si>
  <si>
    <t>933304292</t>
  </si>
  <si>
    <t>82</t>
  </si>
  <si>
    <t>998766202.S</t>
  </si>
  <si>
    <t>Presun hmot pre konštrukcie stolárske v objektoch výšky nad 6 do 12 m</t>
  </si>
  <si>
    <t>-1681432921</t>
  </si>
  <si>
    <t>767</t>
  </si>
  <si>
    <t>Konštrukcie doplnkové kovové</t>
  </si>
  <si>
    <t>83</t>
  </si>
  <si>
    <t>767671001</t>
  </si>
  <si>
    <t>Demontáž a spätná montáž mreže nad anglickým dvorcom</t>
  </si>
  <si>
    <t>561657441</t>
  </si>
  <si>
    <t>84</t>
  </si>
  <si>
    <t>767671004</t>
  </si>
  <si>
    <t>Demontáž, úprava a spätná montáž mreží okien</t>
  </si>
  <si>
    <t>-1658508771</t>
  </si>
  <si>
    <t>14+6</t>
  </si>
  <si>
    <t>9+4+5+3+3+1+2</t>
  </si>
  <si>
    <t>85</t>
  </si>
  <si>
    <t>767914830</t>
  </si>
  <si>
    <t>Demontáž oplotenia rámového na oceľové stĺpiky, výšky nad 1 do 2 m,  -0,00900t</t>
  </si>
  <si>
    <t>-1199911056</t>
  </si>
  <si>
    <t>86</t>
  </si>
  <si>
    <t>998767202</t>
  </si>
  <si>
    <t>Presun hmôt pre kovové stavebné doplnkové konštrukcie v objektoch výšky nad 6 do 12 m</t>
  </si>
  <si>
    <t>815937720</t>
  </si>
  <si>
    <t>783</t>
  </si>
  <si>
    <t>Nátery</t>
  </si>
  <si>
    <t>87</t>
  </si>
  <si>
    <t>783201812</t>
  </si>
  <si>
    <t>Odstránenie starých náterov z kovových stavebných doplnkových konštrukcií oceľovou kefou</t>
  </si>
  <si>
    <t>1824264429</t>
  </si>
  <si>
    <t>mreža angl.dvorca</t>
  </si>
  <si>
    <t>1*13,325*2</t>
  </si>
  <si>
    <t>ostatné kovové časti na fasáde - stĺpy a pod.</t>
  </si>
  <si>
    <t>mreže na oknách</t>
  </si>
  <si>
    <t>1,5*2*14*2</t>
  </si>
  <si>
    <t>1,2*2*6*2</t>
  </si>
  <si>
    <t>1,5*2*9*2</t>
  </si>
  <si>
    <t>6*3*4*2</t>
  </si>
  <si>
    <t>1,7*0,8*5*2</t>
  </si>
  <si>
    <t>1,5*3*3*2</t>
  </si>
  <si>
    <t>1,8*3*3*2</t>
  </si>
  <si>
    <t>(12,7+0,9)*3*2</t>
  </si>
  <si>
    <t>12,7*0,9*2</t>
  </si>
  <si>
    <t>0,8*0,8*2*2</t>
  </si>
  <si>
    <t>88</t>
  </si>
  <si>
    <t>783271001</t>
  </si>
  <si>
    <t>Nátery kov.stav.doplnk.konštr. polyuretánové jednonásobné 2x s emailovaním.- 105μm</t>
  </si>
  <si>
    <t>1079864463</t>
  </si>
  <si>
    <t>89</t>
  </si>
  <si>
    <t>783271007</t>
  </si>
  <si>
    <t>Nátery kov.stav.doplnk.konštr. polyuretánové farby šedej základné - 35µm</t>
  </si>
  <si>
    <t>1367165706</t>
  </si>
  <si>
    <t>90</t>
  </si>
  <si>
    <t>783904811</t>
  </si>
  <si>
    <t>Ostatné práce odmastenie chemickými odhrdzavenie kovových konštrukcií</t>
  </si>
  <si>
    <t>-686243992</t>
  </si>
  <si>
    <t>784</t>
  </si>
  <si>
    <t>Maľby</t>
  </si>
  <si>
    <t>91</t>
  </si>
  <si>
    <t>784452261</t>
  </si>
  <si>
    <t>Maľby z maliarskych zmesí Primalex, Farmal, ručne nanášané jednonásobné základné na podklad jemnozrnný  výšky do 3,80 m</t>
  </si>
  <si>
    <t>563909015</t>
  </si>
  <si>
    <t>92</t>
  </si>
  <si>
    <t>784452371</t>
  </si>
  <si>
    <t>Maľby z maliarskych zmesí Primalex, Farmal, ručne nanášané tónované dvojnásobné na jemnozrnný podklad výšky do 3,80 m</t>
  </si>
  <si>
    <t>912679032</t>
  </si>
  <si>
    <t>okolo okien a dverí</t>
  </si>
  <si>
    <t>1*(1,4+2,1+0,9)*2*2</t>
  </si>
  <si>
    <t>1*(0,6+0,4)*2*19</t>
  </si>
  <si>
    <t>1*(1,5+0,7)*2*7</t>
  </si>
  <si>
    <t>1*(1,2+2,1)*2</t>
  </si>
  <si>
    <t>Práce a dodávky M</t>
  </si>
  <si>
    <t>21-M</t>
  </si>
  <si>
    <t>Elektromontáže</t>
  </si>
  <si>
    <t>93</t>
  </si>
  <si>
    <t>210101000</t>
  </si>
  <si>
    <t>Bleskozvod fasáda a strecha - viď samostatný rozpočet</t>
  </si>
  <si>
    <t>kpl</t>
  </si>
  <si>
    <t>500491819</t>
  </si>
  <si>
    <t>02 - Zateplenie strechy</t>
  </si>
  <si>
    <t xml:space="preserve">    712 - Izolácie striech, povlakové krytiny</t>
  </si>
  <si>
    <t xml:space="preserve">    713 - Izolácie tepelné</t>
  </si>
  <si>
    <t xml:space="preserve">    721 - Zdravotechnika - vnútorná kanalizácia</t>
  </si>
  <si>
    <t xml:space="preserve">    762 - Konštrukcie tesárske</t>
  </si>
  <si>
    <t>157725842</t>
  </si>
  <si>
    <t>S6</t>
  </si>
  <si>
    <t>šachta</t>
  </si>
  <si>
    <t>0,25*(1,6+3,1+0,03*2*2)*2</t>
  </si>
  <si>
    <t>komín</t>
  </si>
  <si>
    <t>0,25*(0,4+1,6+0,03*2*2)*2</t>
  </si>
  <si>
    <t>S5</t>
  </si>
  <si>
    <t>(8,65-7,285-0,25)*(1,6+3,1+0,05*2*2)*2</t>
  </si>
  <si>
    <t>(8,16-7,285-0,25)*(0,4+1,6+0,05*2*2)*2</t>
  </si>
  <si>
    <t>ST3</t>
  </si>
  <si>
    <t>1,75*3*3</t>
  </si>
  <si>
    <t>0,3*(3+1,75*2+0,03*2)*3</t>
  </si>
  <si>
    <t>625250541.S</t>
  </si>
  <si>
    <t>Kontaktný zatepľovací systém soklovej alebo vodou namáhanej časti hr. 30 mm, skrutkovacie kotvy - S6</t>
  </si>
  <si>
    <t>1496251324</t>
  </si>
  <si>
    <t>0,25*(1,6+3,1+0,03*2)*2</t>
  </si>
  <si>
    <t>0,25*(0,4+1,6+0,03*2)*2</t>
  </si>
  <si>
    <t>0,3*(3+1,75*2)*3</t>
  </si>
  <si>
    <t>625250703.S</t>
  </si>
  <si>
    <t>Kontaktný zatepľovací systém z minerálnej vlny hr. 50 mm, skrutkovacie kotvy - S5</t>
  </si>
  <si>
    <t>1551303374</t>
  </si>
  <si>
    <t>(8,65-7,285-0,25)*(1,6+3,1+0,05*2)*2</t>
  </si>
  <si>
    <t>(8,16-7,285-0,25)*(0,4+1,6+0,05*2)*2</t>
  </si>
  <si>
    <t>9499411</t>
  </si>
  <si>
    <t>Výsuvná plošina s motorickým zdvihom a príslušenstvom pre presun materiálu na strechu</t>
  </si>
  <si>
    <t>deň</t>
  </si>
  <si>
    <t>-197435143</t>
  </si>
  <si>
    <t>-949281483</t>
  </si>
  <si>
    <t>šachta a komín</t>
  </si>
  <si>
    <t>(8,65-7,285)*4</t>
  </si>
  <si>
    <t>(8,16-7,285)*4</t>
  </si>
  <si>
    <t>0,3*2*3</t>
  </si>
  <si>
    <t>145425210</t>
  </si>
  <si>
    <t>(3+1,75*2)*3</t>
  </si>
  <si>
    <t>-1058843367</t>
  </si>
  <si>
    <t>-676629365</t>
  </si>
  <si>
    <t>6,605*3 'Přepočítané koeficientom množstva</t>
  </si>
  <si>
    <t>2030968969</t>
  </si>
  <si>
    <t>-517046538</t>
  </si>
  <si>
    <t>6,605*24 'Přepočítané koeficientom množstva</t>
  </si>
  <si>
    <t>-179995105</t>
  </si>
  <si>
    <t>801146306</t>
  </si>
  <si>
    <t>6,605*8 'Přepočítané koeficientom množstva</t>
  </si>
  <si>
    <t>244958238</t>
  </si>
  <si>
    <t>-1441317827</t>
  </si>
  <si>
    <t>712</t>
  </si>
  <si>
    <t>Izolácie striech, povlakové krytiny</t>
  </si>
  <si>
    <t>712300841.S1</t>
  </si>
  <si>
    <t>Očistenie povlakovej krytiny na strechách plochých do 10° ,  -0,00200t</t>
  </si>
  <si>
    <t>-1553216425</t>
  </si>
  <si>
    <t>strecha A</t>
  </si>
  <si>
    <t>12,975*(13,375+3,5+13,325)*2</t>
  </si>
  <si>
    <t>4,425*14,4</t>
  </si>
  <si>
    <t>strecha B</t>
  </si>
  <si>
    <t>12,9*14,85+12,744*14,85+12,8*15,15</t>
  </si>
  <si>
    <t>2,6*(12,603+2,9+33,053)</t>
  </si>
  <si>
    <t>2,9*14,959</t>
  </si>
  <si>
    <t>1,9*3*3</t>
  </si>
  <si>
    <t>712370070.S</t>
  </si>
  <si>
    <t>Zhotovenie povlakovej krytiny striech plochých do 10° PVC-P fóliou upevnenou prikotvením so zvarením spoju</t>
  </si>
  <si>
    <t>270318658</t>
  </si>
  <si>
    <t>ST1 - strecha A</t>
  </si>
  <si>
    <t>13,275*30,5*2</t>
  </si>
  <si>
    <t>4,225*14,25</t>
  </si>
  <si>
    <t>-1,6*3,1</t>
  </si>
  <si>
    <t>ST1 - strecha B</t>
  </si>
  <si>
    <t>13,2*15,15+12,894*15,15+13,1*15,45</t>
  </si>
  <si>
    <t>2,45*(12,603+2,9+33,053)</t>
  </si>
  <si>
    <t>Medzisúčet</t>
  </si>
  <si>
    <t>ST2</t>
  </si>
  <si>
    <t>1,6*3,1</t>
  </si>
  <si>
    <t>283220002000.S</t>
  </si>
  <si>
    <t>Hydroizolačná fólia PVC-P hr. 1,5 mm izolácia plochých striech</t>
  </si>
  <si>
    <t>1146300208</t>
  </si>
  <si>
    <t>311970001100.S</t>
  </si>
  <si>
    <t>Kotviaci prvok do betónu, oceľový</t>
  </si>
  <si>
    <t>-2120274980</t>
  </si>
  <si>
    <t>311970001400.S</t>
  </si>
  <si>
    <t>Teleskop d 50x165-275 mm</t>
  </si>
  <si>
    <t>811009358</t>
  </si>
  <si>
    <t>712973420.S</t>
  </si>
  <si>
    <t>Detaily k termoplastom všeobecne, kútový uholník z hrubopoplastovaného plechu RŠ 100 mm, ohyb 90-135° - D5,D6</t>
  </si>
  <si>
    <t>192449365</t>
  </si>
  <si>
    <t>9,4+4</t>
  </si>
  <si>
    <t>712973880.S1</t>
  </si>
  <si>
    <t>Detaily k termoplastom všeobecne, oplechovanie okraja odkvapovou lištou z hrubopolpast. plechu RŠ 180 mm - D7</t>
  </si>
  <si>
    <t>-936287416</t>
  </si>
  <si>
    <t>712973890.S</t>
  </si>
  <si>
    <t>Detaily k termoplastom všeobecne, oplechovanie okraja odkvapovou lištou z hrubopolpast. plechu RŠ 250 mm - D3</t>
  </si>
  <si>
    <t>-127498079</t>
  </si>
  <si>
    <t>712990040.S</t>
  </si>
  <si>
    <t>Položenie geotextílie vodorovne alebo zvislo na strechy ploché do 10°</t>
  </si>
  <si>
    <t>1299500780</t>
  </si>
  <si>
    <t>13,275*30,5*2*2</t>
  </si>
  <si>
    <t>4,225*14,*2</t>
  </si>
  <si>
    <t>-1,6*3,1*2</t>
  </si>
  <si>
    <t>(13,2*15,15+12,894*15,15+13,1*15,45)*2</t>
  </si>
  <si>
    <t>2,45*(12,603+2,9+33,053)*2</t>
  </si>
  <si>
    <t>2,9*14,959*2</t>
  </si>
  <si>
    <t>1,6*3,1*2</t>
  </si>
  <si>
    <t>1,75*3*3*2</t>
  </si>
  <si>
    <t>693110002000.S</t>
  </si>
  <si>
    <t>Geotextília polypropylénová netkaná 200 g/m2</t>
  </si>
  <si>
    <t>588236490</t>
  </si>
  <si>
    <t>3289,474*1,15 'Přepočítané koeficientom množstva</t>
  </si>
  <si>
    <t>712991010.S</t>
  </si>
  <si>
    <t>Montáž podkladnej konštrukcie z OSB dosiek na atike šírky 200 - 250 mm pod klampiarske konštrukcie</t>
  </si>
  <si>
    <t>1618486259</t>
  </si>
  <si>
    <t>194,45</t>
  </si>
  <si>
    <t>171,3</t>
  </si>
  <si>
    <t>607260000450.S</t>
  </si>
  <si>
    <t>Doska OSB nebrúsená hr. 25 mm</t>
  </si>
  <si>
    <t>1076465906</t>
  </si>
  <si>
    <t>31119100</t>
  </si>
  <si>
    <t>Rámová kotva do betónu 10/250 mm, 8ks/ bm</t>
  </si>
  <si>
    <t>1765132088</t>
  </si>
  <si>
    <t>(194,45+171,3)*8</t>
  </si>
  <si>
    <t>998712202.S</t>
  </si>
  <si>
    <t>Presun hmôt pre izoláciu povlakovej krytiny v objektoch výšky nad 6 do 12 m</t>
  </si>
  <si>
    <t>454396191</t>
  </si>
  <si>
    <t>713</t>
  </si>
  <si>
    <t>Izolácie tepelné</t>
  </si>
  <si>
    <t>713141256</t>
  </si>
  <si>
    <t>Montáž TI striech plochých do 10° PIR doskami, rozloženej v dvoch vrstvách, prikotvením</t>
  </si>
  <si>
    <t>-2085151657</t>
  </si>
  <si>
    <t>161103</t>
  </si>
  <si>
    <t>Izolácia na báze PIR, Bauder PIR FA, hrúbka 100 mm, s Al kašírom, ploché strechy</t>
  </si>
  <si>
    <t>-119485316</t>
  </si>
  <si>
    <t>1625,083*2,08 'Přepočítané koeficientom množstva</t>
  </si>
  <si>
    <t>713142155</t>
  </si>
  <si>
    <t>Montáž TI striech plochých do 10° polystyrénom, rozloženej v jednej vrstve, prikotvením</t>
  </si>
  <si>
    <t>1134120481</t>
  </si>
  <si>
    <t>3*1,75*3</t>
  </si>
  <si>
    <t>283720007500</t>
  </si>
  <si>
    <t>Doska EPS 100S hr. 30 mm, na zateplenie podláh a plochých striech</t>
  </si>
  <si>
    <t>-602943964</t>
  </si>
  <si>
    <t>4,96*1,05 'Přepočítané koeficientom množstva</t>
  </si>
  <si>
    <t>283720008802.S</t>
  </si>
  <si>
    <t>Doska EPS hr. 30 mm, pevnosť v tlaku 150 kPa, na zateplenie podláh a plochých striech</t>
  </si>
  <si>
    <t>-1996555506</t>
  </si>
  <si>
    <t>713144090</t>
  </si>
  <si>
    <t>Montáž tepelnej izolácie na atiku z XPS prikotvením</t>
  </si>
  <si>
    <t>-1660625002</t>
  </si>
  <si>
    <t>48,63</t>
  </si>
  <si>
    <t>34,26</t>
  </si>
  <si>
    <t>283750001000.S</t>
  </si>
  <si>
    <t>Doska XPS hr. 100 mm, zateplenie soklov, suterénov, podláh</t>
  </si>
  <si>
    <t>-1285022963</t>
  </si>
  <si>
    <t>82,89*1,02 'Přepočítané koeficientom množstva</t>
  </si>
  <si>
    <t>713191321</t>
  </si>
  <si>
    <t>Montáž izolácie tepelnej striech, osadenie odvetrávacích komínikov</t>
  </si>
  <si>
    <t>905371034</t>
  </si>
  <si>
    <t>283770006703</t>
  </si>
  <si>
    <t>Odvetrávací komín</t>
  </si>
  <si>
    <t>8078796</t>
  </si>
  <si>
    <t>998713202</t>
  </si>
  <si>
    <t>Presun hmôt pre izolácie tepelné v objektoch výšky nad 6 m do 12 m</t>
  </si>
  <si>
    <t>1246422800</t>
  </si>
  <si>
    <t>721</t>
  </si>
  <si>
    <t>Zdravotechnika - vnútorná kanalizácia</t>
  </si>
  <si>
    <t>721242120.S</t>
  </si>
  <si>
    <t>Lapač strešných splavenín plastový univerzálny priamy DN 110 - D1</t>
  </si>
  <si>
    <t>-2007849</t>
  </si>
  <si>
    <t>721242803.S</t>
  </si>
  <si>
    <t>Demontáž lapača strešných splavenín DN 100,  -0,02113t</t>
  </si>
  <si>
    <t>677012110</t>
  </si>
  <si>
    <t>721274103.S1</t>
  </si>
  <si>
    <t>Ventilačná hlavica strešná plastová DN 100 - ozn. VK</t>
  </si>
  <si>
    <t>556769344</t>
  </si>
  <si>
    <t>12+3</t>
  </si>
  <si>
    <t>721274112.S1</t>
  </si>
  <si>
    <t>Demontáž vetracích hlavíc</t>
  </si>
  <si>
    <t>-5273676</t>
  </si>
  <si>
    <t>ozn. VK</t>
  </si>
  <si>
    <t>998721202.S</t>
  </si>
  <si>
    <t>Presun hmôt pre vnútornú kanalizáciu v objektoch výšky nad 6 do 12 m</t>
  </si>
  <si>
    <t>2128398378</t>
  </si>
  <si>
    <t>762</t>
  </si>
  <si>
    <t>Konštrukcie tesárske</t>
  </si>
  <si>
    <t>762335110.SR</t>
  </si>
  <si>
    <t>Montáž viazaných konštrukcií krovov z hraneného reziva plochy do 120 cm2 - montáž navýšenia atiky</t>
  </si>
  <si>
    <t>-855343207</t>
  </si>
  <si>
    <t>583,35</t>
  </si>
  <si>
    <t>513,9</t>
  </si>
  <si>
    <t>605110000800.S</t>
  </si>
  <si>
    <t>Dosky a fošne zo smreku neopracované neomietané akosť I hr. 38-50 mm, š. 170-240 mm</t>
  </si>
  <si>
    <t>-607718799</t>
  </si>
  <si>
    <t>583,35*0,2*0,05*1,1</t>
  </si>
  <si>
    <t>513,9*0,2*0,05*1,1</t>
  </si>
  <si>
    <t>998762202.S</t>
  </si>
  <si>
    <t>Presun hmôt pre konštrukcie tesárske v objektoch výšky do 12 m</t>
  </si>
  <si>
    <t>-531699478</t>
  </si>
  <si>
    <t>764323830</t>
  </si>
  <si>
    <t>Demontáž odkvapov na strechách s lepenkovou krytinou rš 330 mm,  -0,00320t</t>
  </si>
  <si>
    <t>-253436329</t>
  </si>
  <si>
    <t>ozn. A11</t>
  </si>
  <si>
    <t>40,35*2+13,375*2+12,975*2+3,5*2</t>
  </si>
  <si>
    <t>0,5*4+13,325*2+12,8*2</t>
  </si>
  <si>
    <t>(12,9+14,85)*2</t>
  </si>
  <si>
    <t>(12,744+14,85)*2</t>
  </si>
  <si>
    <t>(12,8+15,15)*2</t>
  </si>
  <si>
    <t>2,6+8,6+30,053+8,433+14,959*2</t>
  </si>
  <si>
    <t>12,6+2,6</t>
  </si>
  <si>
    <t>764333443</t>
  </si>
  <si>
    <t>Lemovanie z pozinkovaného farbeného PZf plechu, múrov na plochých strechách r.š. 350 mm - D11</t>
  </si>
  <si>
    <t>657150029</t>
  </si>
  <si>
    <t>764339415</t>
  </si>
  <si>
    <t>Lemovanie z pozinkovaného farbeného PZf plechu, komínov v ploche, r.š. 600 mm - D8</t>
  </si>
  <si>
    <t>-676054360</t>
  </si>
  <si>
    <t>764352427</t>
  </si>
  <si>
    <t>Žľaby z pozinkovaného farbeného PZf plechu, pododkvapové polkruhové r.š. 330 mm - D2</t>
  </si>
  <si>
    <t>-1504559857</t>
  </si>
  <si>
    <t>D2</t>
  </si>
  <si>
    <t>764352810</t>
  </si>
  <si>
    <t>Demontáž žľabov pododkvapových polkruhových so sklonom do 30st. rš 330 mm,  -0,00330t</t>
  </si>
  <si>
    <t>1655974849</t>
  </si>
  <si>
    <t>ozn. A4</t>
  </si>
  <si>
    <t>(40,35+13,375+3,5+13,325)*2</t>
  </si>
  <si>
    <t>(12,8+12,975)*2</t>
  </si>
  <si>
    <t>(12,8+15,15+12,744+14,85+12,9+14,85)*2</t>
  </si>
  <si>
    <t>764359411</t>
  </si>
  <si>
    <t>Kotlík kónický z pozinkovaného farbeného PZf plechu, pre rúry s priemerom do 100 mm</t>
  </si>
  <si>
    <t>976439824</t>
  </si>
  <si>
    <t>764359810</t>
  </si>
  <si>
    <t>Demontáž kotlíka kónického, so sklonom žľabu do 30st.,  -0,00110t</t>
  </si>
  <si>
    <t>228965315</t>
  </si>
  <si>
    <t>8+9</t>
  </si>
  <si>
    <t>764361810</t>
  </si>
  <si>
    <t>Demontáž strešného okna a poklopu na krytine vlnitej a korýt., alebo hlad. a drážk. do 30st,  -0,02000t</t>
  </si>
  <si>
    <t>1404436612</t>
  </si>
  <si>
    <t>764367800</t>
  </si>
  <si>
    <t>Demontáž strešných otvorov, oplechovanie strešného okienka, so sklonom do 30°  -0.0058t</t>
  </si>
  <si>
    <t>455340898</t>
  </si>
  <si>
    <t>764421453</t>
  </si>
  <si>
    <t>Oplechovanie ríms a ozdobných prvkov z pozinkovaného farbeného PZf plechu, r.š. 350 mm - D4</t>
  </si>
  <si>
    <t>428980444</t>
  </si>
  <si>
    <t>764454453</t>
  </si>
  <si>
    <t>Zvodové rúry z pozinkovaného farbeného PZf plechu, kruhové priemer 100 mm vrátane objímok - D1</t>
  </si>
  <si>
    <t>-1281522307</t>
  </si>
  <si>
    <t>764454803</t>
  </si>
  <si>
    <t>Demontáž odpadových rúr kruhových, s priemerom 150 mm,  -0,00356t</t>
  </si>
  <si>
    <t>459914673</t>
  </si>
  <si>
    <t>ozn A4</t>
  </si>
  <si>
    <t>7,18*8+4,2*9</t>
  </si>
  <si>
    <t>559664946</t>
  </si>
  <si>
    <t>767310100.S</t>
  </si>
  <si>
    <t>Montáž výlezu do plochej strechy - SV</t>
  </si>
  <si>
    <t>400996529</t>
  </si>
  <si>
    <t>611330000500.SR</t>
  </si>
  <si>
    <t>Strešný výlez PVC, šxv 600x600 mm, pre plochú strechu, vrátane originálneho príslušenstva a oplechovania</t>
  </si>
  <si>
    <t>1995419867</t>
  </si>
  <si>
    <t>-1059721149</t>
  </si>
  <si>
    <t>783782404</t>
  </si>
  <si>
    <t>Nátery tesárskych konštrukcií, povrchová impregnácia proti drevokaznému hmyzu, hubám a plesniam, jednonásobná</t>
  </si>
  <si>
    <t>56259421</t>
  </si>
  <si>
    <t>583,35*(0,2+0,05)*2*1,1</t>
  </si>
  <si>
    <t>513,9*(0,2+0,05)*2*1,1</t>
  </si>
  <si>
    <t>Zateplenie fasády, bleskozvod</t>
  </si>
  <si>
    <t>01 - Zateplenie fasády, bleskozvod</t>
  </si>
  <si>
    <t xml:space="preserve">PRÁCE A DODÁVKY M  spolu: </t>
  </si>
  <si>
    <t xml:space="preserve">M46 - 202 Zemné práce pri ext. montážach  spolu: </t>
  </si>
  <si>
    <t xml:space="preserve">m2      </t>
  </si>
  <si>
    <t xml:space="preserve">Provizórna úprava terénu, zemina tr.3                                                                                   </t>
  </si>
  <si>
    <t xml:space="preserve">46062-0013   </t>
  </si>
  <si>
    <t>946</t>
  </si>
  <si>
    <t>Obnova chodníka, betón, hr. 25cm, živ. Povrch, hr.10cm</t>
  </si>
  <si>
    <t>460</t>
  </si>
  <si>
    <t>Buranie živič./betónového chodníka, hr. Do 35cm</t>
  </si>
  <si>
    <t xml:space="preserve">m       </t>
  </si>
  <si>
    <t>Rezanie drážky do chodníka, živičný povrch hr. 10cm</t>
  </si>
  <si>
    <t xml:space="preserve">Zásyp ryhy šírky 35, hĺbky 70 [cm], zemina tr.3                                                                         </t>
  </si>
  <si>
    <t xml:space="preserve">46056-0153   </t>
  </si>
  <si>
    <t xml:space="preserve">Zriadenie lôžka 35/5 cm s pieskom                                                                                       </t>
  </si>
  <si>
    <t xml:space="preserve">46042-0021   </t>
  </si>
  <si>
    <t xml:space="preserve">Káblové ryhy šírky 35, hĺbky 70 [cm], zemina tr.3                                                                       </t>
  </si>
  <si>
    <t xml:space="preserve">46020-0153   </t>
  </si>
  <si>
    <t>M46 - 202 Zemné práce pri ext. montážach</t>
  </si>
  <si>
    <t xml:space="preserve">M21 - 155 Elektromontáže  spolu: </t>
  </si>
  <si>
    <t xml:space="preserve">hod     </t>
  </si>
  <si>
    <t xml:space="preserve">Spracovanie východiskovej revízie a vypracovanie správy                                                                 </t>
  </si>
  <si>
    <t xml:space="preserve">21329-1000   </t>
  </si>
  <si>
    <t>921</t>
  </si>
  <si>
    <t xml:space="preserve">Drobné elektroinštalačné práce                                                                                          </t>
  </si>
  <si>
    <t xml:space="preserve">21329-0150   </t>
  </si>
  <si>
    <t xml:space="preserve">Napojenie na existujúce zemnice                                                                                         </t>
  </si>
  <si>
    <t xml:space="preserve">21329-0080   </t>
  </si>
  <si>
    <t xml:space="preserve">Demontáž existujúceho zariadenia                                                                                        </t>
  </si>
  <si>
    <t xml:space="preserve">21329-0040   </t>
  </si>
  <si>
    <t>M21 - 155 Elektromontáže</t>
  </si>
  <si>
    <t>PRÁCE A DODÁVKY M</t>
  </si>
  <si>
    <t xml:space="preserve">PRÁCE A DODÁVKY HSV  spolu: </t>
  </si>
  <si>
    <t xml:space="preserve">9 - OSTATNÉ KONŠTRUKCIE A PRÁCE  spolu: </t>
  </si>
  <si>
    <t xml:space="preserve">Konštrukcie a práce HSV, HZS T6                                                                                         </t>
  </si>
  <si>
    <t xml:space="preserve">99999-0006   </t>
  </si>
  <si>
    <t>000</t>
  </si>
  <si>
    <t>9 - OSTATNÉ KONŠTRUKCIE A PRÁCE</t>
  </si>
  <si>
    <t>PRÁCE A DODÁVKY HSV</t>
  </si>
  <si>
    <t xml:space="preserve">PRÁCE A DODÁVKY INÉ  spolu: </t>
  </si>
  <si>
    <t xml:space="preserve">kus     </t>
  </si>
  <si>
    <t>Drobný pomocný materiál</t>
  </si>
  <si>
    <t>354</t>
  </si>
  <si>
    <t>MAT</t>
  </si>
  <si>
    <t xml:space="preserve">Štítok označovací (FeZn)                                                                                                </t>
  </si>
  <si>
    <t xml:space="preserve">354 9071A01  </t>
  </si>
  <si>
    <t xml:space="preserve">- držiak ochranného uholníka (FeZn) : DOU kl.3 (205+klinec 140)mm                                                       </t>
  </si>
  <si>
    <t xml:space="preserve">354 9060A21  </t>
  </si>
  <si>
    <t xml:space="preserve">Uholník ochranný (FeZn) : OU 1,7 (1,7m)                                                                                 </t>
  </si>
  <si>
    <t xml:space="preserve">354 9060A01  </t>
  </si>
  <si>
    <t xml:space="preserve">Svorka na potrubie (BERNARD) pre Cu pás                                                                                 </t>
  </si>
  <si>
    <t xml:space="preserve">354 9040A90  </t>
  </si>
  <si>
    <t xml:space="preserve">Svorka uzemňovacia (FeZn) : SR 03 A, spojenie kruhových vodičov a pásoviny (2xR8)                                       </t>
  </si>
  <si>
    <t xml:space="preserve">354 9040A50  </t>
  </si>
  <si>
    <t xml:space="preserve">Svorka odbočná, spojovacia (FeZn) : SR 02 R, pre pásovinu 30x4 (4xR8)                                                   </t>
  </si>
  <si>
    <t xml:space="preserve">354 9040A41  </t>
  </si>
  <si>
    <t xml:space="preserve">Svorka skúšobná (AlMgSi) : SZ (4xM8)                                                                                      </t>
  </si>
  <si>
    <t xml:space="preserve">354 9040A36  </t>
  </si>
  <si>
    <t xml:space="preserve">Svorka žľabová (AlMgSi) : SO, pre pripojenie odkvapových žľabov (4xM8)                                                    </t>
  </si>
  <si>
    <t xml:space="preserve">354 9040A34  </t>
  </si>
  <si>
    <t xml:space="preserve">Svorka spojovacia (AlMgSi) : SS, s príložkou (2xM8)                                                                       </t>
  </si>
  <si>
    <t xml:space="preserve">354 9040A20  </t>
  </si>
  <si>
    <t>Svorka FeZn SJ 02</t>
  </si>
  <si>
    <t>354 904A39</t>
  </si>
  <si>
    <t xml:space="preserve">Tyč zvodová (AlMgSi) : JP 30, bez osadenia (D25x3000)mm                                                                   </t>
  </si>
  <si>
    <t xml:space="preserve">354 9030A31  </t>
  </si>
  <si>
    <t xml:space="preserve">Tyč zvodová (AlMgSi) : JP 10, bez osadenia (D18x1000)mm                                                                   </t>
  </si>
  <si>
    <t xml:space="preserve">- podstavec (betón) k zvodovej tyči JP a OB, betón/FeZn (350x350mm)                                                     </t>
  </si>
  <si>
    <t xml:space="preserve">354 9030A17  </t>
  </si>
  <si>
    <t xml:space="preserve">Podpera vedenia : PV 21b + Nadstavec PV 21bet. + Podložka                                                             </t>
  </si>
  <si>
    <t xml:space="preserve">354 9020A10  </t>
  </si>
  <si>
    <t xml:space="preserve">podpera vedenia (FeZn) do zateplenia : PV 17-4                                                                   </t>
  </si>
  <si>
    <t xml:space="preserve">354 9010A02  </t>
  </si>
  <si>
    <t>Tyč uzemňovacia FeZn dl.2m</t>
  </si>
  <si>
    <t xml:space="preserve">354 9000A88  </t>
  </si>
  <si>
    <t xml:space="preserve">kg      </t>
  </si>
  <si>
    <t xml:space="preserve">Pásovina uzemňovacia FeZn 30x4                                                                                          </t>
  </si>
  <si>
    <t xml:space="preserve">354 9000A34  </t>
  </si>
  <si>
    <t xml:space="preserve">Drôt uzemňovací FeZn D10                                                                                                </t>
  </si>
  <si>
    <t xml:space="preserve">354 9000A01  </t>
  </si>
  <si>
    <t xml:space="preserve">Drôt zvodový AlMgSi ∅ 8 mm                                                                                      </t>
  </si>
  <si>
    <t xml:space="preserve">354 9000A00  </t>
  </si>
  <si>
    <t>PRÁCE A DODÁVKY INÉ</t>
  </si>
  <si>
    <t>položky</t>
  </si>
  <si>
    <t>DPH ( materiál )</t>
  </si>
  <si>
    <t>z režimu stavba</t>
  </si>
  <si>
    <t>dodatok</t>
  </si>
  <si>
    <t>od začiatku</t>
  </si>
  <si>
    <t>rozpočtované</t>
  </si>
  <si>
    <t>Spolu</t>
  </si>
  <si>
    <t>Jednotková</t>
  </si>
  <si>
    <t>materiál</t>
  </si>
  <si>
    <t>a práce</t>
  </si>
  <si>
    <t>cena</t>
  </si>
  <si>
    <t>jednotka</t>
  </si>
  <si>
    <t>výmera</t>
  </si>
  <si>
    <t>výkaz-výmer</t>
  </si>
  <si>
    <t>cenníka</t>
  </si>
  <si>
    <t>číslo</t>
  </si>
  <si>
    <t>Y</t>
  </si>
  <si>
    <t>X</t>
  </si>
  <si>
    <t>Nh</t>
  </si>
  <si>
    <t>Vysoká sadzba</t>
  </si>
  <si>
    <t>Vyňatý</t>
  </si>
  <si>
    <t>Pozícia</t>
  </si>
  <si>
    <t>Suť v tonách</t>
  </si>
  <si>
    <t>Hmotnosť v tonách</t>
  </si>
  <si>
    <t>Špecifikovaný</t>
  </si>
  <si>
    <t>Konštrukcie</t>
  </si>
  <si>
    <t>Merná</t>
  </si>
  <si>
    <t>Popis položky, stavebného dielu, remesla,</t>
  </si>
  <si>
    <t>Kód položky</t>
  </si>
  <si>
    <t>Por.</t>
  </si>
  <si>
    <t>Výkaz-výmer</t>
  </si>
  <si>
    <t>Mesiac 2011</t>
  </si>
  <si>
    <t>za obdobie</t>
  </si>
  <si>
    <t>Súpis vykonaných prác a dodávok v</t>
  </si>
  <si>
    <t>VF</t>
  </si>
  <si>
    <t xml:space="preserve">   Zvýšenie energetickej náročnosti budovy MŠ Bancíkovej - BLESKOZVOD</t>
  </si>
  <si>
    <t xml:space="preserve">Stavba :   </t>
  </si>
  <si>
    <t>Prehľad kalkulovaných nákladov v</t>
  </si>
  <si>
    <t>VK</t>
  </si>
  <si>
    <t>Čerpanie</t>
  </si>
  <si>
    <t xml:space="preserve">Dátum: </t>
  </si>
  <si>
    <t xml:space="preserve">Dodávateľ: </t>
  </si>
  <si>
    <t>Prehľad rozpočtových nákladov v</t>
  </si>
  <si>
    <t>Rozpočet</t>
  </si>
  <si>
    <t xml:space="preserve">JKSO : </t>
  </si>
  <si>
    <t>Ing. Ján Baránek</t>
  </si>
  <si>
    <t>Projektant: Ing. V. Dufala</t>
  </si>
  <si>
    <t>Obdobie</t>
  </si>
  <si>
    <t>Hlavička2</t>
  </si>
  <si>
    <t>Mena</t>
  </si>
  <si>
    <t>Hlavička1</t>
  </si>
  <si>
    <t>V module</t>
  </si>
  <si>
    <t xml:space="preserve">Spracoval:             </t>
  </si>
  <si>
    <t xml:space="preserve">Odberateľ: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</si>
</sst>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%"/>
    <numFmt numFmtId="165" formatCode="dd\.mm\.yyyy"/>
    <numFmt numFmtId="166" formatCode="#,##0.00000"/>
    <numFmt numFmtId="167" formatCode="#,##0.000"/>
    <numFmt numFmtId="168" formatCode="0.000"/>
  </numFmts>
  <fonts count="4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10"/>
      <name val="Arial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8"/>
      <color indexed="12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8" fillId="0" borderId="0" applyNumberFormat="0" applyFill="0" applyBorder="0" applyAlignment="0" applyProtection="0"/>
    <xf numFmtId="0" fontId="39" fillId="0" borderId="0"/>
    <xf numFmtId="0" fontId="44" fillId="0" borderId="0"/>
  </cellStyleXfs>
  <cellXfs count="31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>
      <alignment vertical="center"/>
    </xf>
    <xf numFmtId="4" fontId="30" fillId="0" borderId="20" xfId="0" applyNumberFormat="1" applyFont="1" applyBorder="1" applyAlignment="1">
      <alignment vertical="center"/>
    </xf>
    <xf numFmtId="166" fontId="30" fillId="0" borderId="20" xfId="0" applyNumberFormat="1" applyFont="1" applyBorder="1" applyAlignment="1">
      <alignment vertical="center"/>
    </xf>
    <xf numFmtId="4" fontId="30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3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3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 applyProtection="1">
      <alignment horizontal="center" vertical="center" wrapText="1"/>
      <protection locked="0"/>
    </xf>
    <xf numFmtId="0" fontId="23" fillId="5" borderId="18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5" fillId="0" borderId="0" xfId="0" applyNumberFormat="1" applyFont="1" applyAlignment="1"/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167" fontId="34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167" fontId="23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167" fontId="36" fillId="3" borderId="22" xfId="0" applyNumberFormat="1" applyFont="1" applyFill="1" applyBorder="1" applyAlignment="1" applyProtection="1">
      <alignment vertical="center"/>
      <protection locked="0"/>
    </xf>
    <xf numFmtId="0" fontId="37" fillId="0" borderId="22" xfId="0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0" fontId="24" fillId="3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right" vertical="center"/>
    </xf>
    <xf numFmtId="0" fontId="23" fillId="5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40" fillId="0" borderId="0" xfId="2" applyFont="1"/>
    <xf numFmtId="0" fontId="40" fillId="0" borderId="0" xfId="2" applyFont="1" applyAlignment="1">
      <alignment vertical="top"/>
    </xf>
    <xf numFmtId="168" fontId="40" fillId="0" borderId="0" xfId="2" applyNumberFormat="1" applyFont="1" applyAlignment="1">
      <alignment vertical="top"/>
    </xf>
    <xf numFmtId="0" fontId="40" fillId="0" borderId="0" xfId="2" applyFont="1" applyAlignment="1">
      <alignment horizontal="center" vertical="top"/>
    </xf>
    <xf numFmtId="167" fontId="40" fillId="0" borderId="0" xfId="2" applyNumberFormat="1" applyFont="1" applyAlignment="1">
      <alignment vertical="top"/>
    </xf>
    <xf numFmtId="166" fontId="40" fillId="0" borderId="0" xfId="2" applyNumberFormat="1" applyFont="1" applyAlignment="1">
      <alignment vertical="top"/>
    </xf>
    <xf numFmtId="4" fontId="40" fillId="0" borderId="0" xfId="2" applyNumberFormat="1" applyFont="1" applyAlignment="1">
      <alignment vertical="top"/>
    </xf>
    <xf numFmtId="0" fontId="40" fillId="0" borderId="0" xfId="2" applyFont="1" applyAlignment="1">
      <alignment vertical="top" wrapText="1"/>
    </xf>
    <xf numFmtId="49" fontId="40" fillId="0" borderId="0" xfId="2" applyNumberFormat="1" applyFont="1" applyAlignment="1">
      <alignment vertical="top"/>
    </xf>
    <xf numFmtId="49" fontId="40" fillId="0" borderId="0" xfId="2" applyNumberFormat="1" applyFont="1" applyAlignment="1">
      <alignment horizontal="center" vertical="top"/>
    </xf>
    <xf numFmtId="0" fontId="40" fillId="0" borderId="0" xfId="2" applyFont="1" applyAlignment="1">
      <alignment horizontal="right" vertical="top"/>
    </xf>
    <xf numFmtId="167" fontId="41" fillId="0" borderId="0" xfId="2" applyNumberFormat="1" applyFont="1" applyAlignment="1">
      <alignment vertical="top"/>
    </xf>
    <xf numFmtId="166" fontId="41" fillId="0" borderId="0" xfId="2" applyNumberFormat="1" applyFont="1" applyAlignment="1">
      <alignment vertical="top"/>
    </xf>
    <xf numFmtId="4" fontId="41" fillId="0" borderId="0" xfId="2" applyNumberFormat="1" applyFont="1" applyAlignment="1">
      <alignment vertical="top"/>
    </xf>
    <xf numFmtId="0" fontId="41" fillId="0" borderId="0" xfId="2" applyFont="1" applyAlignment="1">
      <alignment vertical="top" wrapText="1"/>
    </xf>
    <xf numFmtId="0" fontId="40" fillId="0" borderId="0" xfId="2" applyFont="1" applyAlignment="1">
      <alignment horizontal="right" vertical="top" wrapText="1"/>
    </xf>
    <xf numFmtId="49" fontId="41" fillId="0" borderId="0" xfId="2" applyNumberFormat="1" applyFont="1" applyAlignment="1">
      <alignment vertical="top"/>
    </xf>
    <xf numFmtId="0" fontId="40" fillId="0" borderId="0" xfId="2" applyFont="1" applyAlignment="1">
      <alignment horizontal="center"/>
    </xf>
    <xf numFmtId="0" fontId="42" fillId="0" borderId="0" xfId="2" applyFont="1" applyAlignment="1" applyProtection="1">
      <alignment horizontal="center"/>
      <protection locked="0"/>
    </xf>
    <xf numFmtId="0" fontId="40" fillId="0" borderId="23" xfId="2" applyFont="1" applyBorder="1" applyAlignment="1">
      <alignment horizontal="center"/>
    </xf>
    <xf numFmtId="0" fontId="40" fillId="0" borderId="24" xfId="2" applyFont="1" applyBorder="1" applyAlignment="1">
      <alignment horizontal="center"/>
    </xf>
    <xf numFmtId="0" fontId="40" fillId="0" borderId="25" xfId="2" applyFont="1" applyBorder="1" applyAlignment="1">
      <alignment horizontal="center"/>
    </xf>
    <xf numFmtId="0" fontId="40" fillId="0" borderId="26" xfId="2" applyFont="1" applyBorder="1" applyAlignment="1">
      <alignment horizontal="center"/>
    </xf>
    <xf numFmtId="0" fontId="40" fillId="0" borderId="27" xfId="2" applyFont="1" applyBorder="1" applyAlignment="1">
      <alignment horizontal="center"/>
    </xf>
    <xf numFmtId="0" fontId="40" fillId="0" borderId="24" xfId="2" applyFont="1" applyBorder="1" applyAlignment="1">
      <alignment horizontal="center" vertical="center"/>
    </xf>
    <xf numFmtId="0" fontId="40" fillId="0" borderId="28" xfId="2" applyFont="1" applyBorder="1" applyAlignment="1">
      <alignment horizontal="center"/>
    </xf>
    <xf numFmtId="0" fontId="40" fillId="0" borderId="29" xfId="2" applyFont="1" applyBorder="1" applyAlignment="1">
      <alignment horizontal="center"/>
    </xf>
    <xf numFmtId="0" fontId="40" fillId="0" borderId="30" xfId="2" applyFont="1" applyBorder="1" applyAlignment="1">
      <alignment horizontal="center"/>
    </xf>
    <xf numFmtId="0" fontId="40" fillId="0" borderId="31" xfId="2" applyFont="1" applyBorder="1" applyAlignment="1">
      <alignment horizontal="center"/>
    </xf>
    <xf numFmtId="0" fontId="40" fillId="0" borderId="32" xfId="2" applyFont="1" applyBorder="1" applyAlignment="1">
      <alignment horizontal="centerContinuous"/>
    </xf>
    <xf numFmtId="0" fontId="40" fillId="0" borderId="33" xfId="2" applyFont="1" applyBorder="1" applyAlignment="1">
      <alignment horizontal="centerContinuous"/>
    </xf>
    <xf numFmtId="0" fontId="40" fillId="0" borderId="34" xfId="2" applyFont="1" applyBorder="1" applyAlignment="1">
      <alignment horizontal="centerContinuous"/>
    </xf>
    <xf numFmtId="167" fontId="40" fillId="0" borderId="0" xfId="2" applyNumberFormat="1" applyFont="1"/>
    <xf numFmtId="166" fontId="40" fillId="0" borderId="0" xfId="2" applyNumberFormat="1" applyFont="1"/>
    <xf numFmtId="4" fontId="40" fillId="0" borderId="0" xfId="2" applyNumberFormat="1" applyFont="1"/>
    <xf numFmtId="0" fontId="43" fillId="0" borderId="0" xfId="2" applyFont="1"/>
    <xf numFmtId="49" fontId="40" fillId="0" borderId="0" xfId="2" applyNumberFormat="1" applyFont="1"/>
    <xf numFmtId="49" fontId="40" fillId="0" borderId="0" xfId="2" applyNumberFormat="1" applyFont="1" applyAlignment="1">
      <alignment horizontal="center"/>
    </xf>
    <xf numFmtId="0" fontId="41" fillId="0" borderId="0" xfId="2" applyFont="1"/>
    <xf numFmtId="49" fontId="41" fillId="0" borderId="0" xfId="3" applyNumberFormat="1" applyFont="1"/>
    <xf numFmtId="0" fontId="41" fillId="0" borderId="0" xfId="3" applyFont="1"/>
    <xf numFmtId="0" fontId="40" fillId="0" borderId="0" xfId="3" applyFont="1"/>
  </cellXfs>
  <cellStyles count="4">
    <cellStyle name="Hypertextové prepojenie" xfId="1" builtinId="8"/>
    <cellStyle name="Normálna" xfId="0" builtinId="0" customBuiltin="1"/>
    <cellStyle name="Normálna 2" xfId="2" xr:uid="{E610A87D-D31A-4B3F-9010-E26544A1BED2}"/>
    <cellStyle name="normálne_KLs" xfId="3" xr:uid="{CF15CCAB-EEC6-492C-B648-72029B38060D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O%20Banc&#237;kovej\8_v&#253;kaz%20v&#253;mer\v&#253;kaz%20v&#253;mer_Bleskozv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8"/>
  <sheetViews>
    <sheetView showGridLines="0" topLeftCell="A67" workbookViewId="0">
      <selection activeCell="V97" sqref="V97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6.950000000000003" customHeight="1">
      <c r="AR2" s="227" t="s">
        <v>5</v>
      </c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pans="1:74" s="1" customFormat="1" ht="24.95" customHeight="1">
      <c r="B4" s="21"/>
      <c r="D4" s="22" t="s">
        <v>8</v>
      </c>
      <c r="AR4" s="21"/>
      <c r="AS4" s="23" t="s">
        <v>9</v>
      </c>
      <c r="BE4" s="24" t="s">
        <v>10</v>
      </c>
      <c r="BS4" s="18" t="s">
        <v>6</v>
      </c>
    </row>
    <row r="5" spans="1:74" s="1" customFormat="1" ht="12" customHeight="1">
      <c r="B5" s="21"/>
      <c r="D5" s="25" t="s">
        <v>11</v>
      </c>
      <c r="K5" s="258" t="s">
        <v>12</v>
      </c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28"/>
      <c r="AN5" s="228"/>
      <c r="AO5" s="228"/>
      <c r="AR5" s="21"/>
      <c r="BE5" s="255" t="s">
        <v>13</v>
      </c>
      <c r="BS5" s="18" t="s">
        <v>6</v>
      </c>
    </row>
    <row r="6" spans="1:74" s="1" customFormat="1" ht="36.950000000000003" customHeight="1">
      <c r="B6" s="21"/>
      <c r="D6" s="27" t="s">
        <v>14</v>
      </c>
      <c r="K6" s="259" t="s">
        <v>15</v>
      </c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R6" s="21"/>
      <c r="BE6" s="256"/>
      <c r="BS6" s="18" t="s">
        <v>6</v>
      </c>
    </row>
    <row r="7" spans="1:74" s="1" customFormat="1" ht="12" customHeight="1">
      <c r="B7" s="21"/>
      <c r="D7" s="28" t="s">
        <v>16</v>
      </c>
      <c r="K7" s="26" t="s">
        <v>1</v>
      </c>
      <c r="AK7" s="28" t="s">
        <v>17</v>
      </c>
      <c r="AN7" s="26" t="s">
        <v>1</v>
      </c>
      <c r="AR7" s="21"/>
      <c r="BE7" s="256"/>
      <c r="BS7" s="18" t="s">
        <v>6</v>
      </c>
    </row>
    <row r="8" spans="1:74" s="1" customFormat="1" ht="12" customHeight="1">
      <c r="B8" s="21"/>
      <c r="D8" s="28" t="s">
        <v>18</v>
      </c>
      <c r="K8" s="26" t="s">
        <v>19</v>
      </c>
      <c r="AK8" s="28" t="s">
        <v>20</v>
      </c>
      <c r="AN8" s="29" t="s">
        <v>21</v>
      </c>
      <c r="AR8" s="21"/>
      <c r="BE8" s="256"/>
      <c r="BS8" s="18" t="s">
        <v>6</v>
      </c>
    </row>
    <row r="9" spans="1:74" s="1" customFormat="1" ht="14.45" customHeight="1">
      <c r="B9" s="21"/>
      <c r="AR9" s="21"/>
      <c r="BE9" s="256"/>
      <c r="BS9" s="18" t="s">
        <v>6</v>
      </c>
    </row>
    <row r="10" spans="1:74" s="1" customFormat="1" ht="12" customHeight="1">
      <c r="B10" s="21"/>
      <c r="D10" s="28" t="s">
        <v>22</v>
      </c>
      <c r="AK10" s="28" t="s">
        <v>23</v>
      </c>
      <c r="AN10" s="26" t="s">
        <v>1</v>
      </c>
      <c r="AR10" s="21"/>
      <c r="BE10" s="256"/>
      <c r="BS10" s="18" t="s">
        <v>6</v>
      </c>
    </row>
    <row r="11" spans="1:74" s="1" customFormat="1" ht="18.399999999999999" customHeight="1">
      <c r="B11" s="21"/>
      <c r="E11" s="26" t="s">
        <v>24</v>
      </c>
      <c r="AK11" s="28" t="s">
        <v>25</v>
      </c>
      <c r="AN11" s="26" t="s">
        <v>1</v>
      </c>
      <c r="AR11" s="21"/>
      <c r="BE11" s="256"/>
      <c r="BS11" s="18" t="s">
        <v>6</v>
      </c>
    </row>
    <row r="12" spans="1:74" s="1" customFormat="1" ht="6.95" customHeight="1">
      <c r="B12" s="21"/>
      <c r="AR12" s="21"/>
      <c r="BE12" s="256"/>
      <c r="BS12" s="18" t="s">
        <v>6</v>
      </c>
    </row>
    <row r="13" spans="1:74" s="1" customFormat="1" ht="12" customHeight="1">
      <c r="B13" s="21"/>
      <c r="D13" s="28" t="s">
        <v>26</v>
      </c>
      <c r="AK13" s="28" t="s">
        <v>23</v>
      </c>
      <c r="AN13" s="30" t="s">
        <v>27</v>
      </c>
      <c r="AR13" s="21"/>
      <c r="BE13" s="256"/>
      <c r="BS13" s="18" t="s">
        <v>6</v>
      </c>
    </row>
    <row r="14" spans="1:74" ht="12.75">
      <c r="B14" s="21"/>
      <c r="E14" s="260" t="s">
        <v>27</v>
      </c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8" t="s">
        <v>25</v>
      </c>
      <c r="AN14" s="30" t="s">
        <v>27</v>
      </c>
      <c r="AR14" s="21"/>
      <c r="BE14" s="256"/>
      <c r="BS14" s="18" t="s">
        <v>6</v>
      </c>
    </row>
    <row r="15" spans="1:74" s="1" customFormat="1" ht="6.95" customHeight="1">
      <c r="B15" s="21"/>
      <c r="AR15" s="21"/>
      <c r="BE15" s="256"/>
      <c r="BS15" s="18" t="s">
        <v>3</v>
      </c>
    </row>
    <row r="16" spans="1:74" s="1" customFormat="1" ht="12" customHeight="1">
      <c r="B16" s="21"/>
      <c r="D16" s="28" t="s">
        <v>28</v>
      </c>
      <c r="AK16" s="28" t="s">
        <v>23</v>
      </c>
      <c r="AN16" s="26" t="s">
        <v>1</v>
      </c>
      <c r="AR16" s="21"/>
      <c r="BE16" s="256"/>
      <c r="BS16" s="18" t="s">
        <v>3</v>
      </c>
    </row>
    <row r="17" spans="1:71" s="1" customFormat="1" ht="18.399999999999999" customHeight="1">
      <c r="B17" s="21"/>
      <c r="E17" s="26" t="s">
        <v>29</v>
      </c>
      <c r="AK17" s="28" t="s">
        <v>25</v>
      </c>
      <c r="AN17" s="26" t="s">
        <v>1</v>
      </c>
      <c r="AR17" s="21"/>
      <c r="BE17" s="256"/>
      <c r="BS17" s="18" t="s">
        <v>30</v>
      </c>
    </row>
    <row r="18" spans="1:71" s="1" customFormat="1" ht="6.95" customHeight="1">
      <c r="B18" s="21"/>
      <c r="AR18" s="21"/>
      <c r="BE18" s="256"/>
      <c r="BS18" s="18" t="s">
        <v>31</v>
      </c>
    </row>
    <row r="19" spans="1:71" s="1" customFormat="1" ht="12" customHeight="1">
      <c r="B19" s="21"/>
      <c r="D19" s="28" t="s">
        <v>32</v>
      </c>
      <c r="AK19" s="28" t="s">
        <v>23</v>
      </c>
      <c r="AN19" s="26" t="s">
        <v>1</v>
      </c>
      <c r="AR19" s="21"/>
      <c r="BE19" s="256"/>
      <c r="BS19" s="18" t="s">
        <v>31</v>
      </c>
    </row>
    <row r="20" spans="1:71" s="1" customFormat="1" ht="18.399999999999999" customHeight="1">
      <c r="B20" s="21"/>
      <c r="E20" s="26" t="s">
        <v>33</v>
      </c>
      <c r="AK20" s="28" t="s">
        <v>25</v>
      </c>
      <c r="AN20" s="26" t="s">
        <v>1</v>
      </c>
      <c r="AR20" s="21"/>
      <c r="BE20" s="256"/>
      <c r="BS20" s="18" t="s">
        <v>30</v>
      </c>
    </row>
    <row r="21" spans="1:71" s="1" customFormat="1" ht="6.95" customHeight="1">
      <c r="B21" s="21"/>
      <c r="AR21" s="21"/>
      <c r="BE21" s="256"/>
    </row>
    <row r="22" spans="1:71" s="1" customFormat="1" ht="12" customHeight="1">
      <c r="B22" s="21"/>
      <c r="D22" s="28" t="s">
        <v>34</v>
      </c>
      <c r="AR22" s="21"/>
      <c r="BE22" s="256"/>
    </row>
    <row r="23" spans="1:71" s="1" customFormat="1" ht="16.5" customHeight="1">
      <c r="B23" s="21"/>
      <c r="E23" s="262" t="s">
        <v>1</v>
      </c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2"/>
      <c r="Z23" s="262"/>
      <c r="AA23" s="262"/>
      <c r="AB23" s="262"/>
      <c r="AC23" s="262"/>
      <c r="AD23" s="262"/>
      <c r="AE23" s="262"/>
      <c r="AF23" s="262"/>
      <c r="AG23" s="262"/>
      <c r="AH23" s="262"/>
      <c r="AI23" s="262"/>
      <c r="AJ23" s="262"/>
      <c r="AK23" s="262"/>
      <c r="AL23" s="262"/>
      <c r="AM23" s="262"/>
      <c r="AN23" s="262"/>
      <c r="AR23" s="21"/>
      <c r="BE23" s="256"/>
    </row>
    <row r="24" spans="1:71" s="1" customFormat="1" ht="6.95" customHeight="1">
      <c r="B24" s="21"/>
      <c r="AR24" s="21"/>
      <c r="BE24" s="256"/>
    </row>
    <row r="25" spans="1:71" s="1" customFormat="1" ht="6.95" customHeight="1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256"/>
    </row>
    <row r="26" spans="1:71" s="2" customFormat="1" ht="25.9" customHeight="1">
      <c r="A26" s="33"/>
      <c r="B26" s="34"/>
      <c r="C26" s="33"/>
      <c r="D26" s="35" t="s">
        <v>35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63">
        <f>ROUND(AG94,2)</f>
        <v>0</v>
      </c>
      <c r="AL26" s="264"/>
      <c r="AM26" s="264"/>
      <c r="AN26" s="264"/>
      <c r="AO26" s="264"/>
      <c r="AP26" s="33"/>
      <c r="AQ26" s="33"/>
      <c r="AR26" s="34"/>
      <c r="BE26" s="256"/>
    </row>
    <row r="27" spans="1:7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4"/>
      <c r="BE27" s="256"/>
    </row>
    <row r="28" spans="1:71" s="2" customFormat="1" ht="12.75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265" t="s">
        <v>36</v>
      </c>
      <c r="M28" s="265"/>
      <c r="N28" s="265"/>
      <c r="O28" s="265"/>
      <c r="P28" s="265"/>
      <c r="Q28" s="33"/>
      <c r="R28" s="33"/>
      <c r="S28" s="33"/>
      <c r="T28" s="33"/>
      <c r="U28" s="33"/>
      <c r="V28" s="33"/>
      <c r="W28" s="265" t="s">
        <v>37</v>
      </c>
      <c r="X28" s="265"/>
      <c r="Y28" s="265"/>
      <c r="Z28" s="265"/>
      <c r="AA28" s="265"/>
      <c r="AB28" s="265"/>
      <c r="AC28" s="265"/>
      <c r="AD28" s="265"/>
      <c r="AE28" s="265"/>
      <c r="AF28" s="33"/>
      <c r="AG28" s="33"/>
      <c r="AH28" s="33"/>
      <c r="AI28" s="33"/>
      <c r="AJ28" s="33"/>
      <c r="AK28" s="265" t="s">
        <v>38</v>
      </c>
      <c r="AL28" s="265"/>
      <c r="AM28" s="265"/>
      <c r="AN28" s="265"/>
      <c r="AO28" s="265"/>
      <c r="AP28" s="33"/>
      <c r="AQ28" s="33"/>
      <c r="AR28" s="34"/>
      <c r="BE28" s="256"/>
    </row>
    <row r="29" spans="1:71" s="3" customFormat="1" ht="14.45" customHeight="1">
      <c r="B29" s="38"/>
      <c r="D29" s="28" t="s">
        <v>39</v>
      </c>
      <c r="F29" s="28" t="s">
        <v>40</v>
      </c>
      <c r="L29" s="250">
        <v>0.2</v>
      </c>
      <c r="M29" s="249"/>
      <c r="N29" s="249"/>
      <c r="O29" s="249"/>
      <c r="P29" s="249"/>
      <c r="W29" s="248">
        <f>ROUND(AZ94, 2)</f>
        <v>0</v>
      </c>
      <c r="X29" s="249"/>
      <c r="Y29" s="249"/>
      <c r="Z29" s="249"/>
      <c r="AA29" s="249"/>
      <c r="AB29" s="249"/>
      <c r="AC29" s="249"/>
      <c r="AD29" s="249"/>
      <c r="AE29" s="249"/>
      <c r="AK29" s="248">
        <f>ROUND(AV94, 2)</f>
        <v>0</v>
      </c>
      <c r="AL29" s="249"/>
      <c r="AM29" s="249"/>
      <c r="AN29" s="249"/>
      <c r="AO29" s="249"/>
      <c r="AR29" s="38"/>
      <c r="BE29" s="257"/>
    </row>
    <row r="30" spans="1:71" s="3" customFormat="1" ht="14.45" customHeight="1">
      <c r="B30" s="38"/>
      <c r="F30" s="28" t="s">
        <v>41</v>
      </c>
      <c r="L30" s="250">
        <v>0.2</v>
      </c>
      <c r="M30" s="249"/>
      <c r="N30" s="249"/>
      <c r="O30" s="249"/>
      <c r="P30" s="249"/>
      <c r="W30" s="248">
        <f>ROUND(BA94, 2)</f>
        <v>0</v>
      </c>
      <c r="X30" s="249"/>
      <c r="Y30" s="249"/>
      <c r="Z30" s="249"/>
      <c r="AA30" s="249"/>
      <c r="AB30" s="249"/>
      <c r="AC30" s="249"/>
      <c r="AD30" s="249"/>
      <c r="AE30" s="249"/>
      <c r="AK30" s="248">
        <f>ROUND(AW94, 2)</f>
        <v>0</v>
      </c>
      <c r="AL30" s="249"/>
      <c r="AM30" s="249"/>
      <c r="AN30" s="249"/>
      <c r="AO30" s="249"/>
      <c r="AR30" s="38"/>
      <c r="BE30" s="257"/>
    </row>
    <row r="31" spans="1:71" s="3" customFormat="1" ht="14.45" hidden="1" customHeight="1">
      <c r="B31" s="38"/>
      <c r="F31" s="28" t="s">
        <v>42</v>
      </c>
      <c r="L31" s="250">
        <v>0.2</v>
      </c>
      <c r="M31" s="249"/>
      <c r="N31" s="249"/>
      <c r="O31" s="249"/>
      <c r="P31" s="249"/>
      <c r="W31" s="248">
        <f>ROUND(BB94, 2)</f>
        <v>0</v>
      </c>
      <c r="X31" s="249"/>
      <c r="Y31" s="249"/>
      <c r="Z31" s="249"/>
      <c r="AA31" s="249"/>
      <c r="AB31" s="249"/>
      <c r="AC31" s="249"/>
      <c r="AD31" s="249"/>
      <c r="AE31" s="249"/>
      <c r="AK31" s="248">
        <v>0</v>
      </c>
      <c r="AL31" s="249"/>
      <c r="AM31" s="249"/>
      <c r="AN31" s="249"/>
      <c r="AO31" s="249"/>
      <c r="AR31" s="38"/>
      <c r="BE31" s="257"/>
    </row>
    <row r="32" spans="1:71" s="3" customFormat="1" ht="14.45" hidden="1" customHeight="1">
      <c r="B32" s="38"/>
      <c r="F32" s="28" t="s">
        <v>43</v>
      </c>
      <c r="L32" s="250">
        <v>0.2</v>
      </c>
      <c r="M32" s="249"/>
      <c r="N32" s="249"/>
      <c r="O32" s="249"/>
      <c r="P32" s="249"/>
      <c r="W32" s="248">
        <f>ROUND(BC94, 2)</f>
        <v>0</v>
      </c>
      <c r="X32" s="249"/>
      <c r="Y32" s="249"/>
      <c r="Z32" s="249"/>
      <c r="AA32" s="249"/>
      <c r="AB32" s="249"/>
      <c r="AC32" s="249"/>
      <c r="AD32" s="249"/>
      <c r="AE32" s="249"/>
      <c r="AK32" s="248">
        <v>0</v>
      </c>
      <c r="AL32" s="249"/>
      <c r="AM32" s="249"/>
      <c r="AN32" s="249"/>
      <c r="AO32" s="249"/>
      <c r="AR32" s="38"/>
      <c r="BE32" s="257"/>
    </row>
    <row r="33" spans="1:57" s="3" customFormat="1" ht="14.45" hidden="1" customHeight="1">
      <c r="B33" s="38"/>
      <c r="F33" s="28" t="s">
        <v>44</v>
      </c>
      <c r="L33" s="250">
        <v>0</v>
      </c>
      <c r="M33" s="249"/>
      <c r="N33" s="249"/>
      <c r="O33" s="249"/>
      <c r="P33" s="249"/>
      <c r="W33" s="248">
        <f>ROUND(BD94, 2)</f>
        <v>0</v>
      </c>
      <c r="X33" s="249"/>
      <c r="Y33" s="249"/>
      <c r="Z33" s="249"/>
      <c r="AA33" s="249"/>
      <c r="AB33" s="249"/>
      <c r="AC33" s="249"/>
      <c r="AD33" s="249"/>
      <c r="AE33" s="249"/>
      <c r="AK33" s="248">
        <v>0</v>
      </c>
      <c r="AL33" s="249"/>
      <c r="AM33" s="249"/>
      <c r="AN33" s="249"/>
      <c r="AO33" s="249"/>
      <c r="AR33" s="38"/>
      <c r="BE33" s="257"/>
    </row>
    <row r="34" spans="1:57" s="2" customFormat="1" ht="6.95" customHeight="1">
      <c r="A34" s="33"/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4"/>
      <c r="BE34" s="256"/>
    </row>
    <row r="35" spans="1:57" s="2" customFormat="1" ht="25.9" customHeight="1">
      <c r="A35" s="33"/>
      <c r="B35" s="34"/>
      <c r="C35" s="39"/>
      <c r="D35" s="40" t="s">
        <v>45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46</v>
      </c>
      <c r="U35" s="41"/>
      <c r="V35" s="41"/>
      <c r="W35" s="41"/>
      <c r="X35" s="251" t="s">
        <v>47</v>
      </c>
      <c r="Y35" s="252"/>
      <c r="Z35" s="252"/>
      <c r="AA35" s="252"/>
      <c r="AB35" s="252"/>
      <c r="AC35" s="41"/>
      <c r="AD35" s="41"/>
      <c r="AE35" s="41"/>
      <c r="AF35" s="41"/>
      <c r="AG35" s="41"/>
      <c r="AH35" s="41"/>
      <c r="AI35" s="41"/>
      <c r="AJ35" s="41"/>
      <c r="AK35" s="253">
        <f>SUM(AK26:AK33)</f>
        <v>0</v>
      </c>
      <c r="AL35" s="252"/>
      <c r="AM35" s="252"/>
      <c r="AN35" s="252"/>
      <c r="AO35" s="254"/>
      <c r="AP35" s="39"/>
      <c r="AQ35" s="39"/>
      <c r="AR35" s="34"/>
      <c r="BE35" s="33"/>
    </row>
    <row r="36" spans="1:57" s="2" customFormat="1" ht="6.95" customHeight="1">
      <c r="A36" s="33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4"/>
      <c r="BE36" s="33"/>
    </row>
    <row r="37" spans="1:57" s="2" customFormat="1" ht="14.45" customHeight="1">
      <c r="A37" s="33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4"/>
      <c r="BE37" s="33"/>
    </row>
    <row r="38" spans="1:57" s="1" customFormat="1" ht="14.45" customHeight="1">
      <c r="B38" s="21"/>
      <c r="AR38" s="21"/>
    </row>
    <row r="39" spans="1:57" s="1" customFormat="1" ht="14.45" customHeight="1">
      <c r="B39" s="21"/>
      <c r="AR39" s="21"/>
    </row>
    <row r="40" spans="1:57" s="1" customFormat="1" ht="14.45" customHeight="1">
      <c r="B40" s="21"/>
      <c r="AR40" s="21"/>
    </row>
    <row r="41" spans="1:57" s="1" customFormat="1" ht="14.45" customHeight="1">
      <c r="B41" s="21"/>
      <c r="AR41" s="21"/>
    </row>
    <row r="42" spans="1:57" s="1" customFormat="1" ht="14.45" customHeight="1">
      <c r="B42" s="21"/>
      <c r="AR42" s="21"/>
    </row>
    <row r="43" spans="1:57" s="1" customFormat="1" ht="14.45" customHeight="1">
      <c r="B43" s="21"/>
      <c r="AR43" s="21"/>
    </row>
    <row r="44" spans="1:57" s="1" customFormat="1" ht="14.45" customHeight="1">
      <c r="B44" s="21"/>
      <c r="AR44" s="21"/>
    </row>
    <row r="45" spans="1:57" s="1" customFormat="1" ht="14.45" customHeight="1">
      <c r="B45" s="21"/>
      <c r="AR45" s="21"/>
    </row>
    <row r="46" spans="1:57" s="1" customFormat="1" ht="14.45" customHeight="1">
      <c r="B46" s="21"/>
      <c r="AR46" s="21"/>
    </row>
    <row r="47" spans="1:57" s="1" customFormat="1" ht="14.45" customHeight="1">
      <c r="B47" s="21"/>
      <c r="AR47" s="21"/>
    </row>
    <row r="48" spans="1:57" s="1" customFormat="1" ht="14.45" customHeight="1">
      <c r="B48" s="21"/>
      <c r="AR48" s="21"/>
    </row>
    <row r="49" spans="1:57" s="2" customFormat="1" ht="14.45" customHeight="1">
      <c r="B49" s="43"/>
      <c r="D49" s="44" t="s">
        <v>48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49</v>
      </c>
      <c r="AI49" s="45"/>
      <c r="AJ49" s="45"/>
      <c r="AK49" s="45"/>
      <c r="AL49" s="45"/>
      <c r="AM49" s="45"/>
      <c r="AN49" s="45"/>
      <c r="AO49" s="45"/>
      <c r="AR49" s="43"/>
    </row>
    <row r="50" spans="1:57">
      <c r="B50" s="21"/>
      <c r="AR50" s="21"/>
    </row>
    <row r="51" spans="1:57">
      <c r="B51" s="21"/>
      <c r="AR51" s="21"/>
    </row>
    <row r="52" spans="1:57">
      <c r="B52" s="21"/>
      <c r="AR52" s="21"/>
    </row>
    <row r="53" spans="1:57">
      <c r="B53" s="21"/>
      <c r="AR53" s="21"/>
    </row>
    <row r="54" spans="1:57">
      <c r="B54" s="21"/>
      <c r="AR54" s="21"/>
    </row>
    <row r="55" spans="1:57">
      <c r="B55" s="21"/>
      <c r="AR55" s="21"/>
    </row>
    <row r="56" spans="1:57">
      <c r="B56" s="21"/>
      <c r="AR56" s="21"/>
    </row>
    <row r="57" spans="1:57">
      <c r="B57" s="21"/>
      <c r="AR57" s="21"/>
    </row>
    <row r="58" spans="1:57">
      <c r="B58" s="21"/>
      <c r="AR58" s="21"/>
    </row>
    <row r="59" spans="1:57">
      <c r="B59" s="21"/>
      <c r="AR59" s="21"/>
    </row>
    <row r="60" spans="1:57" s="2" customFormat="1" ht="12.75">
      <c r="A60" s="33"/>
      <c r="B60" s="34"/>
      <c r="C60" s="33"/>
      <c r="D60" s="46" t="s">
        <v>50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6" t="s">
        <v>51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6" t="s">
        <v>50</v>
      </c>
      <c r="AI60" s="36"/>
      <c r="AJ60" s="36"/>
      <c r="AK60" s="36"/>
      <c r="AL60" s="36"/>
      <c r="AM60" s="46" t="s">
        <v>51</v>
      </c>
      <c r="AN60" s="36"/>
      <c r="AO60" s="36"/>
      <c r="AP60" s="33"/>
      <c r="AQ60" s="33"/>
      <c r="AR60" s="34"/>
      <c r="BE60" s="33"/>
    </row>
    <row r="61" spans="1:57">
      <c r="B61" s="21"/>
      <c r="AR61" s="21"/>
    </row>
    <row r="62" spans="1:57">
      <c r="B62" s="21"/>
      <c r="AR62" s="21"/>
    </row>
    <row r="63" spans="1:57">
      <c r="B63" s="21"/>
      <c r="AR63" s="21"/>
    </row>
    <row r="64" spans="1:57" s="2" customFormat="1" ht="12.75">
      <c r="A64" s="33"/>
      <c r="B64" s="34"/>
      <c r="C64" s="33"/>
      <c r="D64" s="44" t="s">
        <v>52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4" t="s">
        <v>53</v>
      </c>
      <c r="AI64" s="47"/>
      <c r="AJ64" s="47"/>
      <c r="AK64" s="47"/>
      <c r="AL64" s="47"/>
      <c r="AM64" s="47"/>
      <c r="AN64" s="47"/>
      <c r="AO64" s="47"/>
      <c r="AP64" s="33"/>
      <c r="AQ64" s="33"/>
      <c r="AR64" s="34"/>
      <c r="BE64" s="33"/>
    </row>
    <row r="65" spans="1:57">
      <c r="B65" s="21"/>
      <c r="AR65" s="21"/>
    </row>
    <row r="66" spans="1:57">
      <c r="B66" s="21"/>
      <c r="AR66" s="21"/>
    </row>
    <row r="67" spans="1:57">
      <c r="B67" s="21"/>
      <c r="AR67" s="21"/>
    </row>
    <row r="68" spans="1:57">
      <c r="B68" s="21"/>
      <c r="AR68" s="21"/>
    </row>
    <row r="69" spans="1:57">
      <c r="B69" s="21"/>
      <c r="AR69" s="21"/>
    </row>
    <row r="70" spans="1:57">
      <c r="B70" s="21"/>
      <c r="AR70" s="21"/>
    </row>
    <row r="71" spans="1:57">
      <c r="B71" s="21"/>
      <c r="AR71" s="21"/>
    </row>
    <row r="72" spans="1:57">
      <c r="B72" s="21"/>
      <c r="AR72" s="21"/>
    </row>
    <row r="73" spans="1:57">
      <c r="B73" s="21"/>
      <c r="AR73" s="21"/>
    </row>
    <row r="74" spans="1:57">
      <c r="B74" s="21"/>
      <c r="AR74" s="21"/>
    </row>
    <row r="75" spans="1:57" s="2" customFormat="1" ht="12.75">
      <c r="A75" s="33"/>
      <c r="B75" s="34"/>
      <c r="C75" s="33"/>
      <c r="D75" s="46" t="s">
        <v>50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6" t="s">
        <v>51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6" t="s">
        <v>50</v>
      </c>
      <c r="AI75" s="36"/>
      <c r="AJ75" s="36"/>
      <c r="AK75" s="36"/>
      <c r="AL75" s="36"/>
      <c r="AM75" s="46" t="s">
        <v>51</v>
      </c>
      <c r="AN75" s="36"/>
      <c r="AO75" s="36"/>
      <c r="AP75" s="33"/>
      <c r="AQ75" s="33"/>
      <c r="AR75" s="34"/>
      <c r="BE75" s="33"/>
    </row>
    <row r="76" spans="1:57" s="2" customFormat="1">
      <c r="A76" s="33"/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4"/>
      <c r="BE76" s="33"/>
    </row>
    <row r="77" spans="1:57" s="2" customFormat="1" ht="6.9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34"/>
      <c r="BE77" s="33"/>
    </row>
    <row r="81" spans="1:91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34"/>
      <c r="BE81" s="33"/>
    </row>
    <row r="82" spans="1:91" s="2" customFormat="1" ht="24.95" customHeight="1">
      <c r="A82" s="33"/>
      <c r="B82" s="34"/>
      <c r="C82" s="22" t="s">
        <v>54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4"/>
      <c r="BE82" s="33"/>
    </row>
    <row r="83" spans="1:9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4"/>
      <c r="BE83" s="33"/>
    </row>
    <row r="84" spans="1:91" s="4" customFormat="1" ht="12" customHeight="1">
      <c r="B84" s="52"/>
      <c r="C84" s="28" t="s">
        <v>11</v>
      </c>
      <c r="L84" s="4" t="str">
        <f>K5</f>
        <v>1426</v>
      </c>
      <c r="AR84" s="52"/>
    </row>
    <row r="85" spans="1:91" s="5" customFormat="1" ht="36.950000000000003" customHeight="1">
      <c r="B85" s="53"/>
      <c r="C85" s="54" t="s">
        <v>14</v>
      </c>
      <c r="L85" s="239" t="str">
        <f>K6</f>
        <v>Zvýšenie energetickej efektívnosti MŠ Bancíkovej, Bratislava</v>
      </c>
      <c r="M85" s="240"/>
      <c r="N85" s="240"/>
      <c r="O85" s="240"/>
      <c r="P85" s="240"/>
      <c r="Q85" s="240"/>
      <c r="R85" s="240"/>
      <c r="S85" s="240"/>
      <c r="T85" s="240"/>
      <c r="U85" s="240"/>
      <c r="V85" s="240"/>
      <c r="W85" s="240"/>
      <c r="X85" s="240"/>
      <c r="Y85" s="240"/>
      <c r="Z85" s="240"/>
      <c r="AA85" s="240"/>
      <c r="AB85" s="240"/>
      <c r="AC85" s="240"/>
      <c r="AD85" s="240"/>
      <c r="AE85" s="240"/>
      <c r="AF85" s="240"/>
      <c r="AG85" s="240"/>
      <c r="AH85" s="240"/>
      <c r="AI85" s="240"/>
      <c r="AJ85" s="240"/>
      <c r="AK85" s="240"/>
      <c r="AL85" s="240"/>
      <c r="AM85" s="240"/>
      <c r="AN85" s="240"/>
      <c r="AO85" s="240"/>
      <c r="AR85" s="53"/>
    </row>
    <row r="86" spans="1:91" s="2" customFormat="1" ht="6.95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4"/>
      <c r="BE86" s="33"/>
    </row>
    <row r="87" spans="1:91" s="2" customFormat="1" ht="12" customHeight="1">
      <c r="A87" s="33"/>
      <c r="B87" s="34"/>
      <c r="C87" s="28" t="s">
        <v>18</v>
      </c>
      <c r="D87" s="33"/>
      <c r="E87" s="33"/>
      <c r="F87" s="33"/>
      <c r="G87" s="33"/>
      <c r="H87" s="33"/>
      <c r="I87" s="33"/>
      <c r="J87" s="33"/>
      <c r="K87" s="33"/>
      <c r="L87" s="55" t="str">
        <f>IF(K8="","",K8)</f>
        <v>Bancíkovej 2, Bratislava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8" t="s">
        <v>20</v>
      </c>
      <c r="AJ87" s="33"/>
      <c r="AK87" s="33"/>
      <c r="AL87" s="33"/>
      <c r="AM87" s="241" t="str">
        <f>IF(AN8= "","",AN8)</f>
        <v>14. 7. 2020</v>
      </c>
      <c r="AN87" s="241"/>
      <c r="AO87" s="33"/>
      <c r="AP87" s="33"/>
      <c r="AQ87" s="33"/>
      <c r="AR87" s="34"/>
      <c r="BE87" s="33"/>
    </row>
    <row r="88" spans="1:91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4"/>
      <c r="BE88" s="33"/>
    </row>
    <row r="89" spans="1:91" s="2" customFormat="1" ht="15.2" customHeight="1">
      <c r="A89" s="33"/>
      <c r="B89" s="34"/>
      <c r="C89" s="28" t="s">
        <v>22</v>
      </c>
      <c r="D89" s="33"/>
      <c r="E89" s="33"/>
      <c r="F89" s="33"/>
      <c r="G89" s="33"/>
      <c r="H89" s="33"/>
      <c r="I89" s="33"/>
      <c r="J89" s="33"/>
      <c r="K89" s="33"/>
      <c r="L89" s="4" t="str">
        <f>IF(E11= "","",E11)</f>
        <v>Mestská časť Bratislava - Ružinov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8" t="s">
        <v>28</v>
      </c>
      <c r="AJ89" s="33"/>
      <c r="AK89" s="33"/>
      <c r="AL89" s="33"/>
      <c r="AM89" s="242" t="str">
        <f>IF(E17="","",E17)</f>
        <v>atelier ad studio, Bratislava</v>
      </c>
      <c r="AN89" s="243"/>
      <c r="AO89" s="243"/>
      <c r="AP89" s="243"/>
      <c r="AQ89" s="33"/>
      <c r="AR89" s="34"/>
      <c r="AS89" s="244" t="s">
        <v>55</v>
      </c>
      <c r="AT89" s="245"/>
      <c r="AU89" s="57"/>
      <c r="AV89" s="57"/>
      <c r="AW89" s="57"/>
      <c r="AX89" s="57"/>
      <c r="AY89" s="57"/>
      <c r="AZ89" s="57"/>
      <c r="BA89" s="57"/>
      <c r="BB89" s="57"/>
      <c r="BC89" s="57"/>
      <c r="BD89" s="58"/>
      <c r="BE89" s="33"/>
    </row>
    <row r="90" spans="1:91" s="2" customFormat="1" ht="15.2" customHeight="1">
      <c r="A90" s="33"/>
      <c r="B90" s="34"/>
      <c r="C90" s="28" t="s">
        <v>26</v>
      </c>
      <c r="D90" s="33"/>
      <c r="E90" s="33"/>
      <c r="F90" s="33"/>
      <c r="G90" s="33"/>
      <c r="H90" s="33"/>
      <c r="I90" s="33"/>
      <c r="J90" s="33"/>
      <c r="K90" s="33"/>
      <c r="L90" s="4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8" t="s">
        <v>32</v>
      </c>
      <c r="AJ90" s="33"/>
      <c r="AK90" s="33"/>
      <c r="AL90" s="33"/>
      <c r="AM90" s="242" t="str">
        <f>IF(E20="","",E20)</f>
        <v xml:space="preserve"> </v>
      </c>
      <c r="AN90" s="243"/>
      <c r="AO90" s="243"/>
      <c r="AP90" s="243"/>
      <c r="AQ90" s="33"/>
      <c r="AR90" s="34"/>
      <c r="AS90" s="246"/>
      <c r="AT90" s="247"/>
      <c r="AU90" s="59"/>
      <c r="AV90" s="59"/>
      <c r="AW90" s="59"/>
      <c r="AX90" s="59"/>
      <c r="AY90" s="59"/>
      <c r="AZ90" s="59"/>
      <c r="BA90" s="59"/>
      <c r="BB90" s="59"/>
      <c r="BC90" s="59"/>
      <c r="BD90" s="60"/>
      <c r="BE90" s="33"/>
    </row>
    <row r="91" spans="1:91" s="2" customFormat="1" ht="10.9" customHeight="1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4"/>
      <c r="AS91" s="246"/>
      <c r="AT91" s="247"/>
      <c r="AU91" s="59"/>
      <c r="AV91" s="59"/>
      <c r="AW91" s="59"/>
      <c r="AX91" s="59"/>
      <c r="AY91" s="59"/>
      <c r="AZ91" s="59"/>
      <c r="BA91" s="59"/>
      <c r="BB91" s="59"/>
      <c r="BC91" s="59"/>
      <c r="BD91" s="60"/>
      <c r="BE91" s="33"/>
    </row>
    <row r="92" spans="1:91" s="2" customFormat="1" ht="29.25" customHeight="1">
      <c r="A92" s="33"/>
      <c r="B92" s="34"/>
      <c r="C92" s="234" t="s">
        <v>56</v>
      </c>
      <c r="D92" s="235"/>
      <c r="E92" s="235"/>
      <c r="F92" s="235"/>
      <c r="G92" s="235"/>
      <c r="H92" s="61"/>
      <c r="I92" s="236" t="s">
        <v>57</v>
      </c>
      <c r="J92" s="235"/>
      <c r="K92" s="235"/>
      <c r="L92" s="235"/>
      <c r="M92" s="235"/>
      <c r="N92" s="235"/>
      <c r="O92" s="235"/>
      <c r="P92" s="235"/>
      <c r="Q92" s="235"/>
      <c r="R92" s="235"/>
      <c r="S92" s="235"/>
      <c r="T92" s="235"/>
      <c r="U92" s="235"/>
      <c r="V92" s="235"/>
      <c r="W92" s="235"/>
      <c r="X92" s="235"/>
      <c r="Y92" s="235"/>
      <c r="Z92" s="235"/>
      <c r="AA92" s="235"/>
      <c r="AB92" s="235"/>
      <c r="AC92" s="235"/>
      <c r="AD92" s="235"/>
      <c r="AE92" s="235"/>
      <c r="AF92" s="235"/>
      <c r="AG92" s="237" t="s">
        <v>58</v>
      </c>
      <c r="AH92" s="235"/>
      <c r="AI92" s="235"/>
      <c r="AJ92" s="235"/>
      <c r="AK92" s="235"/>
      <c r="AL92" s="235"/>
      <c r="AM92" s="235"/>
      <c r="AN92" s="236" t="s">
        <v>59</v>
      </c>
      <c r="AO92" s="235"/>
      <c r="AP92" s="238"/>
      <c r="AQ92" s="62" t="s">
        <v>60</v>
      </c>
      <c r="AR92" s="34"/>
      <c r="AS92" s="63" t="s">
        <v>61</v>
      </c>
      <c r="AT92" s="64" t="s">
        <v>62</v>
      </c>
      <c r="AU92" s="64" t="s">
        <v>63</v>
      </c>
      <c r="AV92" s="64" t="s">
        <v>64</v>
      </c>
      <c r="AW92" s="64" t="s">
        <v>65</v>
      </c>
      <c r="AX92" s="64" t="s">
        <v>66</v>
      </c>
      <c r="AY92" s="64" t="s">
        <v>67</v>
      </c>
      <c r="AZ92" s="64" t="s">
        <v>68</v>
      </c>
      <c r="BA92" s="64" t="s">
        <v>69</v>
      </c>
      <c r="BB92" s="64" t="s">
        <v>70</v>
      </c>
      <c r="BC92" s="64" t="s">
        <v>71</v>
      </c>
      <c r="BD92" s="65" t="s">
        <v>72</v>
      </c>
      <c r="BE92" s="33"/>
    </row>
    <row r="93" spans="1:91" s="2" customFormat="1" ht="10.9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4"/>
      <c r="AS93" s="66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8"/>
      <c r="BE93" s="33"/>
    </row>
    <row r="94" spans="1:91" s="6" customFormat="1" ht="32.450000000000003" customHeight="1">
      <c r="B94" s="69"/>
      <c r="C94" s="70" t="s">
        <v>73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232">
        <f>ROUND(SUM(AG95:AG96),2)</f>
        <v>0</v>
      </c>
      <c r="AH94" s="232"/>
      <c r="AI94" s="232"/>
      <c r="AJ94" s="232"/>
      <c r="AK94" s="232"/>
      <c r="AL94" s="232"/>
      <c r="AM94" s="232"/>
      <c r="AN94" s="233">
        <f>SUM(AG94,AT94)</f>
        <v>0</v>
      </c>
      <c r="AO94" s="233"/>
      <c r="AP94" s="233"/>
      <c r="AQ94" s="73" t="s">
        <v>1</v>
      </c>
      <c r="AR94" s="69"/>
      <c r="AS94" s="74">
        <f>ROUND(SUM(AS95:AS96),2)</f>
        <v>0</v>
      </c>
      <c r="AT94" s="75">
        <f>ROUND(SUM(AV94:AW94),2)</f>
        <v>0</v>
      </c>
      <c r="AU94" s="76">
        <f>ROUND(SUM(AU95:AU96),5)</f>
        <v>0</v>
      </c>
      <c r="AV94" s="75">
        <f>ROUND(AZ94*L29,2)</f>
        <v>0</v>
      </c>
      <c r="AW94" s="75">
        <f>ROUND(BA94*L30,2)</f>
        <v>0</v>
      </c>
      <c r="AX94" s="75">
        <f>ROUND(BB94*L29,2)</f>
        <v>0</v>
      </c>
      <c r="AY94" s="75">
        <f>ROUND(BC94*L30,2)</f>
        <v>0</v>
      </c>
      <c r="AZ94" s="75">
        <f>ROUND(SUM(AZ95:AZ96),2)</f>
        <v>0</v>
      </c>
      <c r="BA94" s="75">
        <f>ROUND(SUM(BA95:BA96),2)</f>
        <v>0</v>
      </c>
      <c r="BB94" s="75">
        <f>ROUND(SUM(BB95:BB96),2)</f>
        <v>0</v>
      </c>
      <c r="BC94" s="75">
        <f>ROUND(SUM(BC95:BC96),2)</f>
        <v>0</v>
      </c>
      <c r="BD94" s="77">
        <f>ROUND(SUM(BD95:BD96),2)</f>
        <v>0</v>
      </c>
      <c r="BS94" s="78" t="s">
        <v>74</v>
      </c>
      <c r="BT94" s="78" t="s">
        <v>75</v>
      </c>
      <c r="BU94" s="79" t="s">
        <v>76</v>
      </c>
      <c r="BV94" s="78" t="s">
        <v>77</v>
      </c>
      <c r="BW94" s="78" t="s">
        <v>4</v>
      </c>
      <c r="BX94" s="78" t="s">
        <v>78</v>
      </c>
      <c r="CL94" s="78" t="s">
        <v>1</v>
      </c>
    </row>
    <row r="95" spans="1:91" s="7" customFormat="1" ht="16.5" customHeight="1">
      <c r="A95" s="80" t="s">
        <v>79</v>
      </c>
      <c r="B95" s="81"/>
      <c r="C95" s="82"/>
      <c r="D95" s="231" t="s">
        <v>80</v>
      </c>
      <c r="E95" s="231"/>
      <c r="F95" s="231"/>
      <c r="G95" s="231"/>
      <c r="H95" s="231"/>
      <c r="I95" s="83"/>
      <c r="J95" s="231" t="s">
        <v>998</v>
      </c>
      <c r="K95" s="231"/>
      <c r="L95" s="231"/>
      <c r="M95" s="231"/>
      <c r="N95" s="231"/>
      <c r="O95" s="231"/>
      <c r="P95" s="231"/>
      <c r="Q95" s="231"/>
      <c r="R95" s="231"/>
      <c r="S95" s="231"/>
      <c r="T95" s="231"/>
      <c r="U95" s="231"/>
      <c r="V95" s="231"/>
      <c r="W95" s="231"/>
      <c r="X95" s="231"/>
      <c r="Y95" s="231"/>
      <c r="Z95" s="231"/>
      <c r="AA95" s="231"/>
      <c r="AB95" s="231"/>
      <c r="AC95" s="231"/>
      <c r="AD95" s="231"/>
      <c r="AE95" s="231"/>
      <c r="AF95" s="231"/>
      <c r="AG95" s="229">
        <f>'01 - Zateplenie fasády'!J30</f>
        <v>0</v>
      </c>
      <c r="AH95" s="230"/>
      <c r="AI95" s="230"/>
      <c r="AJ95" s="230"/>
      <c r="AK95" s="230"/>
      <c r="AL95" s="230"/>
      <c r="AM95" s="230"/>
      <c r="AN95" s="229">
        <f>SUM(AG95,AT95)</f>
        <v>0</v>
      </c>
      <c r="AO95" s="230"/>
      <c r="AP95" s="230"/>
      <c r="AQ95" s="84" t="s">
        <v>81</v>
      </c>
      <c r="AR95" s="81"/>
      <c r="AS95" s="85">
        <v>0</v>
      </c>
      <c r="AT95" s="86">
        <f>ROUND(SUM(AV95:AW95),2)</f>
        <v>0</v>
      </c>
      <c r="AU95" s="87">
        <f>'01 - Zateplenie fasády'!P131</f>
        <v>0</v>
      </c>
      <c r="AV95" s="86">
        <f>'01 - Zateplenie fasády'!J33</f>
        <v>0</v>
      </c>
      <c r="AW95" s="86">
        <f>'01 - Zateplenie fasády'!J34</f>
        <v>0</v>
      </c>
      <c r="AX95" s="86">
        <f>'01 - Zateplenie fasády'!J35</f>
        <v>0</v>
      </c>
      <c r="AY95" s="86">
        <f>'01 - Zateplenie fasády'!J36</f>
        <v>0</v>
      </c>
      <c r="AZ95" s="86">
        <f>'01 - Zateplenie fasády'!F33</f>
        <v>0</v>
      </c>
      <c r="BA95" s="86">
        <f>'01 - Zateplenie fasády'!F34</f>
        <v>0</v>
      </c>
      <c r="BB95" s="86">
        <f>'01 - Zateplenie fasády'!F35</f>
        <v>0</v>
      </c>
      <c r="BC95" s="86">
        <f>'01 - Zateplenie fasády'!F36</f>
        <v>0</v>
      </c>
      <c r="BD95" s="88">
        <f>'01 - Zateplenie fasády'!F37</f>
        <v>0</v>
      </c>
      <c r="BT95" s="89" t="s">
        <v>82</v>
      </c>
      <c r="BV95" s="89" t="s">
        <v>77</v>
      </c>
      <c r="BW95" s="89" t="s">
        <v>83</v>
      </c>
      <c r="BX95" s="89" t="s">
        <v>4</v>
      </c>
      <c r="CL95" s="89" t="s">
        <v>1</v>
      </c>
      <c r="CM95" s="89" t="s">
        <v>75</v>
      </c>
    </row>
    <row r="96" spans="1:91" s="7" customFormat="1" ht="16.5" customHeight="1">
      <c r="A96" s="80" t="s">
        <v>79</v>
      </c>
      <c r="B96" s="81"/>
      <c r="C96" s="82"/>
      <c r="D96" s="231" t="s">
        <v>84</v>
      </c>
      <c r="E96" s="231"/>
      <c r="F96" s="231"/>
      <c r="G96" s="231"/>
      <c r="H96" s="231"/>
      <c r="I96" s="83"/>
      <c r="J96" s="231" t="s">
        <v>85</v>
      </c>
      <c r="K96" s="231"/>
      <c r="L96" s="231"/>
      <c r="M96" s="231"/>
      <c r="N96" s="231"/>
      <c r="O96" s="231"/>
      <c r="P96" s="231"/>
      <c r="Q96" s="231"/>
      <c r="R96" s="231"/>
      <c r="S96" s="231"/>
      <c r="T96" s="231"/>
      <c r="U96" s="231"/>
      <c r="V96" s="231"/>
      <c r="W96" s="231"/>
      <c r="X96" s="231"/>
      <c r="Y96" s="231"/>
      <c r="Z96" s="231"/>
      <c r="AA96" s="231"/>
      <c r="AB96" s="231"/>
      <c r="AC96" s="231"/>
      <c r="AD96" s="231"/>
      <c r="AE96" s="231"/>
      <c r="AF96" s="231"/>
      <c r="AG96" s="229">
        <f>'02 - Zateplenie strechy'!J30</f>
        <v>0</v>
      </c>
      <c r="AH96" s="230"/>
      <c r="AI96" s="230"/>
      <c r="AJ96" s="230"/>
      <c r="AK96" s="230"/>
      <c r="AL96" s="230"/>
      <c r="AM96" s="230"/>
      <c r="AN96" s="229">
        <f>SUM(AG96,AT96)</f>
        <v>0</v>
      </c>
      <c r="AO96" s="230"/>
      <c r="AP96" s="230"/>
      <c r="AQ96" s="84" t="s">
        <v>81</v>
      </c>
      <c r="AR96" s="81"/>
      <c r="AS96" s="90">
        <v>0</v>
      </c>
      <c r="AT96" s="91">
        <f>ROUND(SUM(AV96:AW96),2)</f>
        <v>0</v>
      </c>
      <c r="AU96" s="92">
        <f>'02 - Zateplenie strechy'!P128</f>
        <v>0</v>
      </c>
      <c r="AV96" s="91">
        <f>'02 - Zateplenie strechy'!J33</f>
        <v>0</v>
      </c>
      <c r="AW96" s="91">
        <f>'02 - Zateplenie strechy'!J34</f>
        <v>0</v>
      </c>
      <c r="AX96" s="91">
        <f>'02 - Zateplenie strechy'!J35</f>
        <v>0</v>
      </c>
      <c r="AY96" s="91">
        <f>'02 - Zateplenie strechy'!J36</f>
        <v>0</v>
      </c>
      <c r="AZ96" s="91">
        <f>'02 - Zateplenie strechy'!F33</f>
        <v>0</v>
      </c>
      <c r="BA96" s="91">
        <f>'02 - Zateplenie strechy'!F34</f>
        <v>0</v>
      </c>
      <c r="BB96" s="91">
        <f>'02 - Zateplenie strechy'!F35</f>
        <v>0</v>
      </c>
      <c r="BC96" s="91">
        <f>'02 - Zateplenie strechy'!F36</f>
        <v>0</v>
      </c>
      <c r="BD96" s="93">
        <f>'02 - Zateplenie strechy'!F37</f>
        <v>0</v>
      </c>
      <c r="BT96" s="89" t="s">
        <v>82</v>
      </c>
      <c r="BV96" s="89" t="s">
        <v>77</v>
      </c>
      <c r="BW96" s="89" t="s">
        <v>86</v>
      </c>
      <c r="BX96" s="89" t="s">
        <v>4</v>
      </c>
      <c r="CL96" s="89" t="s">
        <v>1</v>
      </c>
      <c r="CM96" s="89" t="s">
        <v>75</v>
      </c>
    </row>
    <row r="97" spans="1:57" s="2" customFormat="1" ht="30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4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</row>
    <row r="98" spans="1:57" s="2" customFormat="1" ht="6.95" customHeight="1">
      <c r="A98" s="33"/>
      <c r="B98" s="48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34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</row>
  </sheetData>
  <mergeCells count="46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AM87:AN87"/>
    <mergeCell ref="AM89:AP89"/>
    <mergeCell ref="AS89:AT91"/>
    <mergeCell ref="AM90:AP90"/>
    <mergeCell ref="W33:AE33"/>
    <mergeCell ref="AK33:AO33"/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</mergeCells>
  <hyperlinks>
    <hyperlink ref="A95" location="'01 - Zateplenie fasády'!C2" display="/" xr:uid="{00000000-0004-0000-0000-000000000000}"/>
    <hyperlink ref="A96" location="'02 - Zateplenie strechy'!C2" display="/" xr:uid="{00000000-0004-0000-0000-000001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591"/>
  <sheetViews>
    <sheetView showGridLines="0" topLeftCell="A83" workbookViewId="0">
      <selection activeCell="F23" sqref="F23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4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4"/>
      <c r="L2" s="227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8" t="s">
        <v>83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95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87</v>
      </c>
      <c r="I4" s="94"/>
      <c r="L4" s="21"/>
      <c r="M4" s="96" t="s">
        <v>9</v>
      </c>
      <c r="AT4" s="18" t="s">
        <v>3</v>
      </c>
    </row>
    <row r="5" spans="1:46" s="1" customFormat="1" ht="6.95" customHeight="1">
      <c r="B5" s="21"/>
      <c r="I5" s="94"/>
      <c r="L5" s="21"/>
    </row>
    <row r="6" spans="1:46" s="1" customFormat="1" ht="12" customHeight="1">
      <c r="B6" s="21"/>
      <c r="D6" s="28" t="s">
        <v>14</v>
      </c>
      <c r="I6" s="94"/>
      <c r="L6" s="21"/>
    </row>
    <row r="7" spans="1:46" s="1" customFormat="1" ht="16.5" customHeight="1">
      <c r="B7" s="21"/>
      <c r="E7" s="267" t="str">
        <f>'Rekapitulácia stavby'!K6</f>
        <v>Zvýšenie energetickej efektívnosti MŠ Bancíkovej, Bratislava</v>
      </c>
      <c r="F7" s="268"/>
      <c r="G7" s="268"/>
      <c r="H7" s="268"/>
      <c r="I7" s="94"/>
      <c r="L7" s="21"/>
    </row>
    <row r="8" spans="1:46" s="2" customFormat="1" ht="12" customHeight="1">
      <c r="A8" s="33"/>
      <c r="B8" s="34"/>
      <c r="C8" s="33"/>
      <c r="D8" s="28" t="s">
        <v>88</v>
      </c>
      <c r="E8" s="33"/>
      <c r="F8" s="33"/>
      <c r="G8" s="33"/>
      <c r="H8" s="33"/>
      <c r="I8" s="97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39" t="s">
        <v>999</v>
      </c>
      <c r="F9" s="266"/>
      <c r="G9" s="266"/>
      <c r="H9" s="266"/>
      <c r="I9" s="97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97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9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98" t="s">
        <v>20</v>
      </c>
      <c r="J12" s="56" t="str">
        <f>'Rekapitulácia stavby'!AN8</f>
        <v>14. 7. 2020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97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98" t="s">
        <v>23</v>
      </c>
      <c r="J14" s="26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24</v>
      </c>
      <c r="F15" s="33"/>
      <c r="G15" s="33"/>
      <c r="H15" s="33"/>
      <c r="I15" s="98" t="s">
        <v>25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97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98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69" t="str">
        <f>'Rekapitulácia stavby'!E14</f>
        <v>Vyplň údaj</v>
      </c>
      <c r="F18" s="258"/>
      <c r="G18" s="258"/>
      <c r="H18" s="258"/>
      <c r="I18" s="9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97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98" t="s">
        <v>23</v>
      </c>
      <c r="J20" s="26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29</v>
      </c>
      <c r="F21" s="33"/>
      <c r="G21" s="33"/>
      <c r="H21" s="33"/>
      <c r="I21" s="98" t="s">
        <v>25</v>
      </c>
      <c r="J21" s="26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97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32</v>
      </c>
      <c r="E23" s="33"/>
      <c r="F23" s="33"/>
      <c r="G23" s="33"/>
      <c r="H23" s="33"/>
      <c r="I23" s="98" t="s">
        <v>23</v>
      </c>
      <c r="J23" s="26" t="str">
        <f>IF('Rekapitulácia stavby'!AN19="","",'Rekapitulácia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IF('Rekapitulácia stavby'!E20="","",'Rekapitulácia stavby'!E20)</f>
        <v xml:space="preserve"> </v>
      </c>
      <c r="F24" s="33"/>
      <c r="G24" s="33"/>
      <c r="H24" s="33"/>
      <c r="I24" s="98" t="s">
        <v>25</v>
      </c>
      <c r="J24" s="26" t="str">
        <f>IF('Rekapitulácia stavby'!AN20="","",'Rekapitulácia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97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34</v>
      </c>
      <c r="E26" s="33"/>
      <c r="F26" s="33"/>
      <c r="G26" s="33"/>
      <c r="H26" s="33"/>
      <c r="I26" s="97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9"/>
      <c r="B27" s="100"/>
      <c r="C27" s="99"/>
      <c r="D27" s="99"/>
      <c r="E27" s="262" t="s">
        <v>1</v>
      </c>
      <c r="F27" s="262"/>
      <c r="G27" s="262"/>
      <c r="H27" s="262"/>
      <c r="I27" s="101"/>
      <c r="J27" s="99"/>
      <c r="K27" s="99"/>
      <c r="L27" s="102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97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103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4" t="s">
        <v>35</v>
      </c>
      <c r="E30" s="33"/>
      <c r="F30" s="33"/>
      <c r="G30" s="33"/>
      <c r="H30" s="33"/>
      <c r="I30" s="97"/>
      <c r="J30" s="72">
        <f>ROUND(J131,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103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37</v>
      </c>
      <c r="G32" s="33"/>
      <c r="H32" s="33"/>
      <c r="I32" s="105" t="s">
        <v>36</v>
      </c>
      <c r="J32" s="37" t="s">
        <v>38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6" t="s">
        <v>39</v>
      </c>
      <c r="E33" s="28" t="s">
        <v>40</v>
      </c>
      <c r="F33" s="107">
        <f>ROUND((SUM(BE131:BE590)),  2)</f>
        <v>0</v>
      </c>
      <c r="G33" s="33"/>
      <c r="H33" s="33"/>
      <c r="I33" s="108">
        <v>0.2</v>
      </c>
      <c r="J33" s="107">
        <f>ROUND(((SUM(BE131:BE590))*I33),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41</v>
      </c>
      <c r="F34" s="107">
        <f>ROUND((SUM(BF131:BF590)),  2)</f>
        <v>0</v>
      </c>
      <c r="G34" s="33"/>
      <c r="H34" s="33"/>
      <c r="I34" s="108">
        <v>0.2</v>
      </c>
      <c r="J34" s="107">
        <f>ROUND(((SUM(BF131:BF590))*I34),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42</v>
      </c>
      <c r="F35" s="107">
        <f>ROUND((SUM(BG131:BG590)),  2)</f>
        <v>0</v>
      </c>
      <c r="G35" s="33"/>
      <c r="H35" s="33"/>
      <c r="I35" s="108">
        <v>0.2</v>
      </c>
      <c r="J35" s="107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43</v>
      </c>
      <c r="F36" s="107">
        <f>ROUND((SUM(BH131:BH590)),  2)</f>
        <v>0</v>
      </c>
      <c r="G36" s="33"/>
      <c r="H36" s="33"/>
      <c r="I36" s="108">
        <v>0.2</v>
      </c>
      <c r="J36" s="107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44</v>
      </c>
      <c r="F37" s="107">
        <f>ROUND((SUM(BI131:BI590)),  2)</f>
        <v>0</v>
      </c>
      <c r="G37" s="33"/>
      <c r="H37" s="33"/>
      <c r="I37" s="108">
        <v>0</v>
      </c>
      <c r="J37" s="107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97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9"/>
      <c r="D39" s="110" t="s">
        <v>45</v>
      </c>
      <c r="E39" s="61"/>
      <c r="F39" s="61"/>
      <c r="G39" s="111" t="s">
        <v>46</v>
      </c>
      <c r="H39" s="112" t="s">
        <v>47</v>
      </c>
      <c r="I39" s="113"/>
      <c r="J39" s="114">
        <f>SUM(J30:J37)</f>
        <v>0</v>
      </c>
      <c r="K39" s="115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97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I41" s="94"/>
      <c r="L41" s="21"/>
    </row>
    <row r="42" spans="1:31" s="1" customFormat="1" ht="14.45" customHeight="1">
      <c r="B42" s="21"/>
      <c r="I42" s="94"/>
      <c r="L42" s="21"/>
    </row>
    <row r="43" spans="1:31" s="1" customFormat="1" ht="14.45" customHeight="1">
      <c r="B43" s="21"/>
      <c r="I43" s="94"/>
      <c r="L43" s="21"/>
    </row>
    <row r="44" spans="1:31" s="1" customFormat="1" ht="14.45" customHeight="1">
      <c r="B44" s="21"/>
      <c r="I44" s="94"/>
      <c r="L44" s="21"/>
    </row>
    <row r="45" spans="1:31" s="1" customFormat="1" ht="14.45" customHeight="1">
      <c r="B45" s="21"/>
      <c r="I45" s="94"/>
      <c r="L45" s="21"/>
    </row>
    <row r="46" spans="1:31" s="1" customFormat="1" ht="14.45" customHeight="1">
      <c r="B46" s="21"/>
      <c r="I46" s="94"/>
      <c r="L46" s="21"/>
    </row>
    <row r="47" spans="1:31" s="1" customFormat="1" ht="14.45" customHeight="1">
      <c r="B47" s="21"/>
      <c r="I47" s="94"/>
      <c r="L47" s="21"/>
    </row>
    <row r="48" spans="1:31" s="1" customFormat="1" ht="14.45" customHeight="1">
      <c r="B48" s="21"/>
      <c r="I48" s="94"/>
      <c r="L48" s="21"/>
    </row>
    <row r="49" spans="1:31" s="1" customFormat="1" ht="14.45" customHeight="1">
      <c r="B49" s="21"/>
      <c r="I49" s="94"/>
      <c r="L49" s="21"/>
    </row>
    <row r="50" spans="1:31" s="2" customFormat="1" ht="14.45" customHeight="1">
      <c r="B50" s="43"/>
      <c r="D50" s="44" t="s">
        <v>48</v>
      </c>
      <c r="E50" s="45"/>
      <c r="F50" s="45"/>
      <c r="G50" s="44" t="s">
        <v>49</v>
      </c>
      <c r="H50" s="45"/>
      <c r="I50" s="116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6" t="s">
        <v>50</v>
      </c>
      <c r="E61" s="36"/>
      <c r="F61" s="117" t="s">
        <v>51</v>
      </c>
      <c r="G61" s="46" t="s">
        <v>50</v>
      </c>
      <c r="H61" s="36"/>
      <c r="I61" s="118"/>
      <c r="J61" s="119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120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6" t="s">
        <v>50</v>
      </c>
      <c r="E76" s="36"/>
      <c r="F76" s="117" t="s">
        <v>51</v>
      </c>
      <c r="G76" s="46" t="s">
        <v>50</v>
      </c>
      <c r="H76" s="36"/>
      <c r="I76" s="118"/>
      <c r="J76" s="119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121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122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89</v>
      </c>
      <c r="D82" s="33"/>
      <c r="E82" s="33"/>
      <c r="F82" s="33"/>
      <c r="G82" s="33"/>
      <c r="H82" s="33"/>
      <c r="I82" s="97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97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97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67" t="str">
        <f>E7</f>
        <v>Zvýšenie energetickej efektívnosti MŠ Bancíkovej, Bratislava</v>
      </c>
      <c r="F85" s="268"/>
      <c r="G85" s="268"/>
      <c r="H85" s="268"/>
      <c r="I85" s="97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88</v>
      </c>
      <c r="D86" s="33"/>
      <c r="E86" s="33"/>
      <c r="F86" s="33"/>
      <c r="G86" s="33"/>
      <c r="H86" s="33"/>
      <c r="I86" s="97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39" t="str">
        <f>E9</f>
        <v>01 - Zateplenie fasády, bleskozvod</v>
      </c>
      <c r="F87" s="266"/>
      <c r="G87" s="266"/>
      <c r="H87" s="266"/>
      <c r="I87" s="97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97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>Bancíkovej 2, Bratislava</v>
      </c>
      <c r="G89" s="33"/>
      <c r="H89" s="33"/>
      <c r="I89" s="98" t="s">
        <v>20</v>
      </c>
      <c r="J89" s="56" t="str">
        <f>IF(J12="","",J12)</f>
        <v>14. 7. 2020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97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25.7" customHeight="1">
      <c r="A91" s="33"/>
      <c r="B91" s="34"/>
      <c r="C91" s="28" t="s">
        <v>22</v>
      </c>
      <c r="D91" s="33"/>
      <c r="E91" s="33"/>
      <c r="F91" s="26" t="str">
        <f>E15</f>
        <v>Mestská časť Bratislava - Ružinov</v>
      </c>
      <c r="G91" s="33"/>
      <c r="H91" s="33"/>
      <c r="I91" s="98" t="s">
        <v>28</v>
      </c>
      <c r="J91" s="31" t="str">
        <f>E21</f>
        <v>atelier ad studio, Bratislava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98" t="s">
        <v>32</v>
      </c>
      <c r="J92" s="31" t="str">
        <f>E24</f>
        <v xml:space="preserve"> 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97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23" t="s">
        <v>90</v>
      </c>
      <c r="D94" s="109"/>
      <c r="E94" s="109"/>
      <c r="F94" s="109"/>
      <c r="G94" s="109"/>
      <c r="H94" s="109"/>
      <c r="I94" s="124"/>
      <c r="J94" s="125" t="s">
        <v>91</v>
      </c>
      <c r="K94" s="109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97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26" t="s">
        <v>92</v>
      </c>
      <c r="D96" s="33"/>
      <c r="E96" s="33"/>
      <c r="F96" s="33"/>
      <c r="G96" s="33"/>
      <c r="H96" s="33"/>
      <c r="I96" s="97"/>
      <c r="J96" s="72">
        <f>J131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93</v>
      </c>
    </row>
    <row r="97" spans="1:31" s="9" customFormat="1" ht="24.95" customHeight="1">
      <c r="B97" s="127"/>
      <c r="D97" s="128" t="s">
        <v>94</v>
      </c>
      <c r="E97" s="129"/>
      <c r="F97" s="129"/>
      <c r="G97" s="129"/>
      <c r="H97" s="129"/>
      <c r="I97" s="130"/>
      <c r="J97" s="131">
        <f>J132</f>
        <v>0</v>
      </c>
      <c r="L97" s="127"/>
    </row>
    <row r="98" spans="1:31" s="10" customFormat="1" ht="19.899999999999999" customHeight="1">
      <c r="B98" s="132"/>
      <c r="D98" s="133" t="s">
        <v>95</v>
      </c>
      <c r="E98" s="134"/>
      <c r="F98" s="134"/>
      <c r="G98" s="134"/>
      <c r="H98" s="134"/>
      <c r="I98" s="135"/>
      <c r="J98" s="136">
        <f>J133</f>
        <v>0</v>
      </c>
      <c r="L98" s="132"/>
    </row>
    <row r="99" spans="1:31" s="10" customFormat="1" ht="19.899999999999999" customHeight="1">
      <c r="B99" s="132"/>
      <c r="D99" s="133" t="s">
        <v>96</v>
      </c>
      <c r="E99" s="134"/>
      <c r="F99" s="134"/>
      <c r="G99" s="134"/>
      <c r="H99" s="134"/>
      <c r="I99" s="135"/>
      <c r="J99" s="136">
        <f>J177</f>
        <v>0</v>
      </c>
      <c r="L99" s="132"/>
    </row>
    <row r="100" spans="1:31" s="10" customFormat="1" ht="19.899999999999999" customHeight="1">
      <c r="B100" s="132"/>
      <c r="D100" s="133" t="s">
        <v>97</v>
      </c>
      <c r="E100" s="134"/>
      <c r="F100" s="134"/>
      <c r="G100" s="134"/>
      <c r="H100" s="134"/>
      <c r="I100" s="135"/>
      <c r="J100" s="136">
        <f>J188</f>
        <v>0</v>
      </c>
      <c r="L100" s="132"/>
    </row>
    <row r="101" spans="1:31" s="10" customFormat="1" ht="19.899999999999999" customHeight="1">
      <c r="B101" s="132"/>
      <c r="D101" s="133" t="s">
        <v>98</v>
      </c>
      <c r="E101" s="134"/>
      <c r="F101" s="134"/>
      <c r="G101" s="134"/>
      <c r="H101" s="134"/>
      <c r="I101" s="135"/>
      <c r="J101" s="136">
        <f>J337</f>
        <v>0</v>
      </c>
      <c r="L101" s="132"/>
    </row>
    <row r="102" spans="1:31" s="10" customFormat="1" ht="19.899999999999999" customHeight="1">
      <c r="B102" s="132"/>
      <c r="D102" s="133" t="s">
        <v>99</v>
      </c>
      <c r="E102" s="134"/>
      <c r="F102" s="134"/>
      <c r="G102" s="134"/>
      <c r="H102" s="134"/>
      <c r="I102" s="135"/>
      <c r="J102" s="136">
        <f>J501</f>
        <v>0</v>
      </c>
      <c r="L102" s="132"/>
    </row>
    <row r="103" spans="1:31" s="9" customFormat="1" ht="24.95" customHeight="1">
      <c r="B103" s="127"/>
      <c r="D103" s="128" t="s">
        <v>100</v>
      </c>
      <c r="E103" s="129"/>
      <c r="F103" s="129"/>
      <c r="G103" s="129"/>
      <c r="H103" s="129"/>
      <c r="I103" s="130"/>
      <c r="J103" s="131">
        <f>J503</f>
        <v>0</v>
      </c>
      <c r="L103" s="127"/>
    </row>
    <row r="104" spans="1:31" s="10" customFormat="1" ht="19.899999999999999" customHeight="1">
      <c r="B104" s="132"/>
      <c r="D104" s="133" t="s">
        <v>101</v>
      </c>
      <c r="E104" s="134"/>
      <c r="F104" s="134"/>
      <c r="G104" s="134"/>
      <c r="H104" s="134"/>
      <c r="I104" s="135"/>
      <c r="J104" s="136">
        <f>J504</f>
        <v>0</v>
      </c>
      <c r="L104" s="132"/>
    </row>
    <row r="105" spans="1:31" s="10" customFormat="1" ht="19.899999999999999" customHeight="1">
      <c r="B105" s="132"/>
      <c r="D105" s="133" t="s">
        <v>102</v>
      </c>
      <c r="E105" s="134"/>
      <c r="F105" s="134"/>
      <c r="G105" s="134"/>
      <c r="H105" s="134"/>
      <c r="I105" s="135"/>
      <c r="J105" s="136">
        <f>J511</f>
        <v>0</v>
      </c>
      <c r="L105" s="132"/>
    </row>
    <row r="106" spans="1:31" s="10" customFormat="1" ht="19.899999999999999" customHeight="1">
      <c r="B106" s="132"/>
      <c r="D106" s="133" t="s">
        <v>103</v>
      </c>
      <c r="E106" s="134"/>
      <c r="F106" s="134"/>
      <c r="G106" s="134"/>
      <c r="H106" s="134"/>
      <c r="I106" s="135"/>
      <c r="J106" s="136">
        <f>J524</f>
        <v>0</v>
      </c>
      <c r="L106" s="132"/>
    </row>
    <row r="107" spans="1:31" s="10" customFormat="1" ht="19.899999999999999" customHeight="1">
      <c r="B107" s="132"/>
      <c r="D107" s="133" t="s">
        <v>104</v>
      </c>
      <c r="E107" s="134"/>
      <c r="F107" s="134"/>
      <c r="G107" s="134"/>
      <c r="H107" s="134"/>
      <c r="I107" s="135"/>
      <c r="J107" s="136">
        <f>J546</f>
        <v>0</v>
      </c>
      <c r="L107" s="132"/>
    </row>
    <row r="108" spans="1:31" s="10" customFormat="1" ht="19.899999999999999" customHeight="1">
      <c r="B108" s="132"/>
      <c r="D108" s="133" t="s">
        <v>105</v>
      </c>
      <c r="E108" s="134"/>
      <c r="F108" s="134"/>
      <c r="G108" s="134"/>
      <c r="H108" s="134"/>
      <c r="I108" s="135"/>
      <c r="J108" s="136">
        <f>J554</f>
        <v>0</v>
      </c>
      <c r="L108" s="132"/>
    </row>
    <row r="109" spans="1:31" s="10" customFormat="1" ht="19.899999999999999" customHeight="1">
      <c r="B109" s="132"/>
      <c r="D109" s="133" t="s">
        <v>106</v>
      </c>
      <c r="E109" s="134"/>
      <c r="F109" s="134"/>
      <c r="G109" s="134"/>
      <c r="H109" s="134"/>
      <c r="I109" s="135"/>
      <c r="J109" s="136">
        <f>J575</f>
        <v>0</v>
      </c>
      <c r="L109" s="132"/>
    </row>
    <row r="110" spans="1:31" s="9" customFormat="1" ht="24.95" customHeight="1">
      <c r="B110" s="127"/>
      <c r="D110" s="128" t="s">
        <v>107</v>
      </c>
      <c r="E110" s="129"/>
      <c r="F110" s="129"/>
      <c r="G110" s="129"/>
      <c r="H110" s="129"/>
      <c r="I110" s="130"/>
      <c r="J110" s="131">
        <f>J588</f>
        <v>0</v>
      </c>
      <c r="L110" s="127"/>
    </row>
    <row r="111" spans="1:31" s="10" customFormat="1" ht="19.899999999999999" customHeight="1">
      <c r="B111" s="132"/>
      <c r="D111" s="133" t="s">
        <v>108</v>
      </c>
      <c r="E111" s="134"/>
      <c r="F111" s="134"/>
      <c r="G111" s="134"/>
      <c r="H111" s="134"/>
      <c r="I111" s="135"/>
      <c r="J111" s="136">
        <f>J589</f>
        <v>0</v>
      </c>
      <c r="L111" s="132"/>
    </row>
    <row r="112" spans="1:31" s="2" customFormat="1" ht="21.75" customHeight="1">
      <c r="A112" s="33"/>
      <c r="B112" s="34"/>
      <c r="C112" s="33"/>
      <c r="D112" s="33"/>
      <c r="E112" s="33"/>
      <c r="F112" s="33"/>
      <c r="G112" s="33"/>
      <c r="H112" s="33"/>
      <c r="I112" s="97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31" s="2" customFormat="1" ht="6.95" customHeight="1">
      <c r="A113" s="33"/>
      <c r="B113" s="48"/>
      <c r="C113" s="49"/>
      <c r="D113" s="49"/>
      <c r="E113" s="49"/>
      <c r="F113" s="49"/>
      <c r="G113" s="49"/>
      <c r="H113" s="49"/>
      <c r="I113" s="121"/>
      <c r="J113" s="49"/>
      <c r="K113" s="49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7" spans="1:31" s="2" customFormat="1" ht="6.95" customHeight="1">
      <c r="A117" s="33"/>
      <c r="B117" s="50"/>
      <c r="C117" s="51"/>
      <c r="D117" s="51"/>
      <c r="E117" s="51"/>
      <c r="F117" s="51"/>
      <c r="G117" s="51"/>
      <c r="H117" s="51"/>
      <c r="I117" s="122"/>
      <c r="J117" s="51"/>
      <c r="K117" s="51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24.95" customHeight="1">
      <c r="A118" s="33"/>
      <c r="B118" s="34"/>
      <c r="C118" s="22" t="s">
        <v>109</v>
      </c>
      <c r="D118" s="33"/>
      <c r="E118" s="33"/>
      <c r="F118" s="33"/>
      <c r="G118" s="33"/>
      <c r="H118" s="33"/>
      <c r="I118" s="97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6.95" customHeight="1">
      <c r="A119" s="33"/>
      <c r="B119" s="34"/>
      <c r="C119" s="33"/>
      <c r="D119" s="33"/>
      <c r="E119" s="33"/>
      <c r="F119" s="33"/>
      <c r="G119" s="33"/>
      <c r="H119" s="33"/>
      <c r="I119" s="97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2" customHeight="1">
      <c r="A120" s="33"/>
      <c r="B120" s="34"/>
      <c r="C120" s="28" t="s">
        <v>14</v>
      </c>
      <c r="D120" s="33"/>
      <c r="E120" s="33"/>
      <c r="F120" s="33"/>
      <c r="G120" s="33"/>
      <c r="H120" s="33"/>
      <c r="I120" s="97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6.5" customHeight="1">
      <c r="A121" s="33"/>
      <c r="B121" s="34"/>
      <c r="C121" s="33"/>
      <c r="D121" s="33"/>
      <c r="E121" s="267" t="str">
        <f>E7</f>
        <v>Zvýšenie energetickej efektívnosti MŠ Bancíkovej, Bratislava</v>
      </c>
      <c r="F121" s="268"/>
      <c r="G121" s="268"/>
      <c r="H121" s="268"/>
      <c r="I121" s="97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2" customHeight="1">
      <c r="A122" s="33"/>
      <c r="B122" s="34"/>
      <c r="C122" s="28" t="s">
        <v>88</v>
      </c>
      <c r="D122" s="33"/>
      <c r="E122" s="33"/>
      <c r="F122" s="33"/>
      <c r="G122" s="33"/>
      <c r="H122" s="33"/>
      <c r="I122" s="97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6.5" customHeight="1">
      <c r="A123" s="33"/>
      <c r="B123" s="34"/>
      <c r="C123" s="33"/>
      <c r="D123" s="33"/>
      <c r="E123" s="239" t="str">
        <f>E9</f>
        <v>01 - Zateplenie fasády, bleskozvod</v>
      </c>
      <c r="F123" s="266"/>
      <c r="G123" s="266"/>
      <c r="H123" s="266"/>
      <c r="I123" s="97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6.95" customHeight="1">
      <c r="A124" s="33"/>
      <c r="B124" s="34"/>
      <c r="C124" s="33"/>
      <c r="D124" s="33"/>
      <c r="E124" s="33"/>
      <c r="F124" s="33"/>
      <c r="G124" s="33"/>
      <c r="H124" s="33"/>
      <c r="I124" s="97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2" customHeight="1">
      <c r="A125" s="33"/>
      <c r="B125" s="34"/>
      <c r="C125" s="28" t="s">
        <v>18</v>
      </c>
      <c r="D125" s="33"/>
      <c r="E125" s="33"/>
      <c r="F125" s="26" t="str">
        <f>F12</f>
        <v>Bancíkovej 2, Bratislava</v>
      </c>
      <c r="G125" s="33"/>
      <c r="H125" s="33"/>
      <c r="I125" s="98" t="s">
        <v>20</v>
      </c>
      <c r="J125" s="56" t="str">
        <f>IF(J12="","",J12)</f>
        <v>14. 7. 2020</v>
      </c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6.95" customHeight="1">
      <c r="A126" s="33"/>
      <c r="B126" s="34"/>
      <c r="C126" s="33"/>
      <c r="D126" s="33"/>
      <c r="E126" s="33"/>
      <c r="F126" s="33"/>
      <c r="G126" s="33"/>
      <c r="H126" s="33"/>
      <c r="I126" s="97"/>
      <c r="J126" s="33"/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25.7" customHeight="1">
      <c r="A127" s="33"/>
      <c r="B127" s="34"/>
      <c r="C127" s="28" t="s">
        <v>22</v>
      </c>
      <c r="D127" s="33"/>
      <c r="E127" s="33"/>
      <c r="F127" s="26" t="str">
        <f>E15</f>
        <v>Mestská časť Bratislava - Ružinov</v>
      </c>
      <c r="G127" s="33"/>
      <c r="H127" s="33"/>
      <c r="I127" s="98" t="s">
        <v>28</v>
      </c>
      <c r="J127" s="31" t="str">
        <f>E21</f>
        <v>atelier ad studio, Bratislava</v>
      </c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5.2" customHeight="1">
      <c r="A128" s="33"/>
      <c r="B128" s="34"/>
      <c r="C128" s="28" t="s">
        <v>26</v>
      </c>
      <c r="D128" s="33"/>
      <c r="E128" s="33"/>
      <c r="F128" s="26" t="str">
        <f>IF(E18="","",E18)</f>
        <v>Vyplň údaj</v>
      </c>
      <c r="G128" s="33"/>
      <c r="H128" s="33"/>
      <c r="I128" s="98" t="s">
        <v>32</v>
      </c>
      <c r="J128" s="31" t="str">
        <f>E24</f>
        <v xml:space="preserve"> </v>
      </c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0.35" customHeight="1">
      <c r="A129" s="33"/>
      <c r="B129" s="34"/>
      <c r="C129" s="33"/>
      <c r="D129" s="33"/>
      <c r="E129" s="33"/>
      <c r="F129" s="33"/>
      <c r="G129" s="33"/>
      <c r="H129" s="33"/>
      <c r="I129" s="97"/>
      <c r="J129" s="33"/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11" customFormat="1" ht="29.25" customHeight="1">
      <c r="A130" s="137"/>
      <c r="B130" s="138"/>
      <c r="C130" s="139" t="s">
        <v>110</v>
      </c>
      <c r="D130" s="140" t="s">
        <v>60</v>
      </c>
      <c r="E130" s="140" t="s">
        <v>56</v>
      </c>
      <c r="F130" s="140" t="s">
        <v>57</v>
      </c>
      <c r="G130" s="140" t="s">
        <v>111</v>
      </c>
      <c r="H130" s="140" t="s">
        <v>112</v>
      </c>
      <c r="I130" s="141" t="s">
        <v>113</v>
      </c>
      <c r="J130" s="142" t="s">
        <v>91</v>
      </c>
      <c r="K130" s="143" t="s">
        <v>114</v>
      </c>
      <c r="L130" s="144"/>
      <c r="M130" s="63" t="s">
        <v>1</v>
      </c>
      <c r="N130" s="64" t="s">
        <v>39</v>
      </c>
      <c r="O130" s="64" t="s">
        <v>115</v>
      </c>
      <c r="P130" s="64" t="s">
        <v>116</v>
      </c>
      <c r="Q130" s="64" t="s">
        <v>117</v>
      </c>
      <c r="R130" s="64" t="s">
        <v>118</v>
      </c>
      <c r="S130" s="64" t="s">
        <v>119</v>
      </c>
      <c r="T130" s="65" t="s">
        <v>120</v>
      </c>
      <c r="U130" s="137"/>
      <c r="V130" s="137"/>
      <c r="W130" s="137"/>
      <c r="X130" s="137"/>
      <c r="Y130" s="137"/>
      <c r="Z130" s="137"/>
      <c r="AA130" s="137"/>
      <c r="AB130" s="137"/>
      <c r="AC130" s="137"/>
      <c r="AD130" s="137"/>
      <c r="AE130" s="137"/>
    </row>
    <row r="131" spans="1:65" s="2" customFormat="1" ht="22.9" customHeight="1">
      <c r="A131" s="33"/>
      <c r="B131" s="34"/>
      <c r="C131" s="70" t="s">
        <v>92</v>
      </c>
      <c r="D131" s="33"/>
      <c r="E131" s="33"/>
      <c r="F131" s="33"/>
      <c r="G131" s="33"/>
      <c r="H131" s="33"/>
      <c r="I131" s="97"/>
      <c r="J131" s="145">
        <f>BK131</f>
        <v>0</v>
      </c>
      <c r="K131" s="33"/>
      <c r="L131" s="34"/>
      <c r="M131" s="66"/>
      <c r="N131" s="57"/>
      <c r="O131" s="67"/>
      <c r="P131" s="146">
        <f>P132+P503+P588</f>
        <v>0</v>
      </c>
      <c r="Q131" s="67"/>
      <c r="R131" s="146">
        <f>R132+R503+R588</f>
        <v>387.58308793000003</v>
      </c>
      <c r="S131" s="67"/>
      <c r="T131" s="147">
        <f>T132+T503+T588</f>
        <v>84.458403599999997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T131" s="18" t="s">
        <v>74</v>
      </c>
      <c r="AU131" s="18" t="s">
        <v>93</v>
      </c>
      <c r="BK131" s="148">
        <f>BK132+BK503+BK588</f>
        <v>0</v>
      </c>
    </row>
    <row r="132" spans="1:65" s="12" customFormat="1" ht="25.9" customHeight="1">
      <c r="B132" s="149"/>
      <c r="D132" s="150" t="s">
        <v>74</v>
      </c>
      <c r="E132" s="151" t="s">
        <v>121</v>
      </c>
      <c r="F132" s="151" t="s">
        <v>122</v>
      </c>
      <c r="I132" s="152"/>
      <c r="J132" s="153">
        <f>BK132</f>
        <v>0</v>
      </c>
      <c r="L132" s="149"/>
      <c r="M132" s="154"/>
      <c r="N132" s="155"/>
      <c r="O132" s="155"/>
      <c r="P132" s="156">
        <f>P133+P177+P188+P337+P501</f>
        <v>0</v>
      </c>
      <c r="Q132" s="155"/>
      <c r="R132" s="156">
        <f>R133+R177+R188+R337+R501</f>
        <v>377.12702187000002</v>
      </c>
      <c r="S132" s="155"/>
      <c r="T132" s="157">
        <f>T133+T177+T188+T337+T501</f>
        <v>83.815057999999993</v>
      </c>
      <c r="AR132" s="150" t="s">
        <v>82</v>
      </c>
      <c r="AT132" s="158" t="s">
        <v>74</v>
      </c>
      <c r="AU132" s="158" t="s">
        <v>75</v>
      </c>
      <c r="AY132" s="150" t="s">
        <v>123</v>
      </c>
      <c r="BK132" s="159">
        <f>BK133+BK177+BK188+BK337+BK501</f>
        <v>0</v>
      </c>
    </row>
    <row r="133" spans="1:65" s="12" customFormat="1" ht="22.9" customHeight="1">
      <c r="B133" s="149"/>
      <c r="D133" s="150" t="s">
        <v>74</v>
      </c>
      <c r="E133" s="160" t="s">
        <v>82</v>
      </c>
      <c r="F133" s="160" t="s">
        <v>124</v>
      </c>
      <c r="I133" s="152"/>
      <c r="J133" s="161">
        <f>BK133</f>
        <v>0</v>
      </c>
      <c r="L133" s="149"/>
      <c r="M133" s="154"/>
      <c r="N133" s="155"/>
      <c r="O133" s="155"/>
      <c r="P133" s="156">
        <f>SUM(P134:P176)</f>
        <v>0</v>
      </c>
      <c r="Q133" s="155"/>
      <c r="R133" s="156">
        <f>SUM(R134:R176)</f>
        <v>0</v>
      </c>
      <c r="S133" s="155"/>
      <c r="T133" s="157">
        <f>SUM(T134:T176)</f>
        <v>17.082864999999998</v>
      </c>
      <c r="AR133" s="150" t="s">
        <v>82</v>
      </c>
      <c r="AT133" s="158" t="s">
        <v>74</v>
      </c>
      <c r="AU133" s="158" t="s">
        <v>82</v>
      </c>
      <c r="AY133" s="150" t="s">
        <v>123</v>
      </c>
      <c r="BK133" s="159">
        <f>SUM(BK134:BK176)</f>
        <v>0</v>
      </c>
    </row>
    <row r="134" spans="1:65" s="2" customFormat="1" ht="21.75" customHeight="1">
      <c r="A134" s="33"/>
      <c r="B134" s="162"/>
      <c r="C134" s="163" t="s">
        <v>82</v>
      </c>
      <c r="D134" s="163" t="s">
        <v>125</v>
      </c>
      <c r="E134" s="164" t="s">
        <v>126</v>
      </c>
      <c r="F134" s="165" t="s">
        <v>127</v>
      </c>
      <c r="G134" s="166" t="s">
        <v>128</v>
      </c>
      <c r="H134" s="167">
        <v>33.034999999999997</v>
      </c>
      <c r="I134" s="168"/>
      <c r="J134" s="167">
        <f>ROUND(I134*H134,3)</f>
        <v>0</v>
      </c>
      <c r="K134" s="169"/>
      <c r="L134" s="34"/>
      <c r="M134" s="170" t="s">
        <v>1</v>
      </c>
      <c r="N134" s="171" t="s">
        <v>41</v>
      </c>
      <c r="O134" s="59"/>
      <c r="P134" s="172">
        <f>O134*H134</f>
        <v>0</v>
      </c>
      <c r="Q134" s="172">
        <v>0</v>
      </c>
      <c r="R134" s="172">
        <f>Q134*H134</f>
        <v>0</v>
      </c>
      <c r="S134" s="172">
        <v>0.24</v>
      </c>
      <c r="T134" s="173">
        <f>S134*H134</f>
        <v>7.928399999999999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74" t="s">
        <v>129</v>
      </c>
      <c r="AT134" s="174" t="s">
        <v>125</v>
      </c>
      <c r="AU134" s="174" t="s">
        <v>130</v>
      </c>
      <c r="AY134" s="18" t="s">
        <v>123</v>
      </c>
      <c r="BE134" s="175">
        <f>IF(N134="základná",J134,0)</f>
        <v>0</v>
      </c>
      <c r="BF134" s="175">
        <f>IF(N134="znížená",J134,0)</f>
        <v>0</v>
      </c>
      <c r="BG134" s="175">
        <f>IF(N134="zákl. prenesená",J134,0)</f>
        <v>0</v>
      </c>
      <c r="BH134" s="175">
        <f>IF(N134="zníž. prenesená",J134,0)</f>
        <v>0</v>
      </c>
      <c r="BI134" s="175">
        <f>IF(N134="nulová",J134,0)</f>
        <v>0</v>
      </c>
      <c r="BJ134" s="18" t="s">
        <v>130</v>
      </c>
      <c r="BK134" s="176">
        <f>ROUND(I134*H134,3)</f>
        <v>0</v>
      </c>
      <c r="BL134" s="18" t="s">
        <v>129</v>
      </c>
      <c r="BM134" s="174" t="s">
        <v>131</v>
      </c>
    </row>
    <row r="135" spans="1:65" s="13" customFormat="1">
      <c r="B135" s="177"/>
      <c r="D135" s="178" t="s">
        <v>132</v>
      </c>
      <c r="E135" s="179" t="s">
        <v>1</v>
      </c>
      <c r="F135" s="180" t="s">
        <v>133</v>
      </c>
      <c r="H135" s="179" t="s">
        <v>1</v>
      </c>
      <c r="I135" s="181"/>
      <c r="L135" s="177"/>
      <c r="M135" s="182"/>
      <c r="N135" s="183"/>
      <c r="O135" s="183"/>
      <c r="P135" s="183"/>
      <c r="Q135" s="183"/>
      <c r="R135" s="183"/>
      <c r="S135" s="183"/>
      <c r="T135" s="184"/>
      <c r="AT135" s="179" t="s">
        <v>132</v>
      </c>
      <c r="AU135" s="179" t="s">
        <v>130</v>
      </c>
      <c r="AV135" s="13" t="s">
        <v>82</v>
      </c>
      <c r="AW135" s="13" t="s">
        <v>30</v>
      </c>
      <c r="AX135" s="13" t="s">
        <v>75</v>
      </c>
      <c r="AY135" s="179" t="s">
        <v>123</v>
      </c>
    </row>
    <row r="136" spans="1:65" s="14" customFormat="1">
      <c r="B136" s="185"/>
      <c r="D136" s="178" t="s">
        <v>132</v>
      </c>
      <c r="E136" s="186" t="s">
        <v>1</v>
      </c>
      <c r="F136" s="187" t="s">
        <v>134</v>
      </c>
      <c r="H136" s="188">
        <v>33.034999999999997</v>
      </c>
      <c r="I136" s="189"/>
      <c r="L136" s="185"/>
      <c r="M136" s="190"/>
      <c r="N136" s="191"/>
      <c r="O136" s="191"/>
      <c r="P136" s="191"/>
      <c r="Q136" s="191"/>
      <c r="R136" s="191"/>
      <c r="S136" s="191"/>
      <c r="T136" s="192"/>
      <c r="AT136" s="186" t="s">
        <v>132</v>
      </c>
      <c r="AU136" s="186" t="s">
        <v>130</v>
      </c>
      <c r="AV136" s="14" t="s">
        <v>130</v>
      </c>
      <c r="AW136" s="14" t="s">
        <v>30</v>
      </c>
      <c r="AX136" s="14" t="s">
        <v>82</v>
      </c>
      <c r="AY136" s="186" t="s">
        <v>123</v>
      </c>
    </row>
    <row r="137" spans="1:65" s="2" customFormat="1" ht="21.75" customHeight="1">
      <c r="A137" s="33"/>
      <c r="B137" s="162"/>
      <c r="C137" s="163" t="s">
        <v>130</v>
      </c>
      <c r="D137" s="163" t="s">
        <v>125</v>
      </c>
      <c r="E137" s="164" t="s">
        <v>135</v>
      </c>
      <c r="F137" s="165" t="s">
        <v>136</v>
      </c>
      <c r="G137" s="166" t="s">
        <v>128</v>
      </c>
      <c r="H137" s="167">
        <v>38.365000000000002</v>
      </c>
      <c r="I137" s="168"/>
      <c r="J137" s="167">
        <f>ROUND(I137*H137,3)</f>
        <v>0</v>
      </c>
      <c r="K137" s="169"/>
      <c r="L137" s="34"/>
      <c r="M137" s="170" t="s">
        <v>1</v>
      </c>
      <c r="N137" s="171" t="s">
        <v>41</v>
      </c>
      <c r="O137" s="59"/>
      <c r="P137" s="172">
        <f>O137*H137</f>
        <v>0</v>
      </c>
      <c r="Q137" s="172">
        <v>0</v>
      </c>
      <c r="R137" s="172">
        <f>Q137*H137</f>
        <v>0</v>
      </c>
      <c r="S137" s="172">
        <v>0.22500000000000001</v>
      </c>
      <c r="T137" s="173">
        <f>S137*H137</f>
        <v>8.6321250000000003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74" t="s">
        <v>129</v>
      </c>
      <c r="AT137" s="174" t="s">
        <v>125</v>
      </c>
      <c r="AU137" s="174" t="s">
        <v>130</v>
      </c>
      <c r="AY137" s="18" t="s">
        <v>123</v>
      </c>
      <c r="BE137" s="175">
        <f>IF(N137="základná",J137,0)</f>
        <v>0</v>
      </c>
      <c r="BF137" s="175">
        <f>IF(N137="znížená",J137,0)</f>
        <v>0</v>
      </c>
      <c r="BG137" s="175">
        <f>IF(N137="zákl. prenesená",J137,0)</f>
        <v>0</v>
      </c>
      <c r="BH137" s="175">
        <f>IF(N137="zníž. prenesená",J137,0)</f>
        <v>0</v>
      </c>
      <c r="BI137" s="175">
        <f>IF(N137="nulová",J137,0)</f>
        <v>0</v>
      </c>
      <c r="BJ137" s="18" t="s">
        <v>130</v>
      </c>
      <c r="BK137" s="176">
        <f>ROUND(I137*H137,3)</f>
        <v>0</v>
      </c>
      <c r="BL137" s="18" t="s">
        <v>129</v>
      </c>
      <c r="BM137" s="174" t="s">
        <v>137</v>
      </c>
    </row>
    <row r="138" spans="1:65" s="13" customFormat="1">
      <c r="B138" s="177"/>
      <c r="D138" s="178" t="s">
        <v>132</v>
      </c>
      <c r="E138" s="179" t="s">
        <v>1</v>
      </c>
      <c r="F138" s="180" t="s">
        <v>138</v>
      </c>
      <c r="H138" s="179" t="s">
        <v>1</v>
      </c>
      <c r="I138" s="181"/>
      <c r="L138" s="177"/>
      <c r="M138" s="182"/>
      <c r="N138" s="183"/>
      <c r="O138" s="183"/>
      <c r="P138" s="183"/>
      <c r="Q138" s="183"/>
      <c r="R138" s="183"/>
      <c r="S138" s="183"/>
      <c r="T138" s="184"/>
      <c r="AT138" s="179" t="s">
        <v>132</v>
      </c>
      <c r="AU138" s="179" t="s">
        <v>130</v>
      </c>
      <c r="AV138" s="13" t="s">
        <v>82</v>
      </c>
      <c r="AW138" s="13" t="s">
        <v>30</v>
      </c>
      <c r="AX138" s="13" t="s">
        <v>75</v>
      </c>
      <c r="AY138" s="179" t="s">
        <v>123</v>
      </c>
    </row>
    <row r="139" spans="1:65" s="14" customFormat="1">
      <c r="B139" s="185"/>
      <c r="D139" s="178" t="s">
        <v>132</v>
      </c>
      <c r="E139" s="186" t="s">
        <v>1</v>
      </c>
      <c r="F139" s="187" t="s">
        <v>139</v>
      </c>
      <c r="H139" s="188">
        <v>5.33</v>
      </c>
      <c r="I139" s="189"/>
      <c r="L139" s="185"/>
      <c r="M139" s="190"/>
      <c r="N139" s="191"/>
      <c r="O139" s="191"/>
      <c r="P139" s="191"/>
      <c r="Q139" s="191"/>
      <c r="R139" s="191"/>
      <c r="S139" s="191"/>
      <c r="T139" s="192"/>
      <c r="AT139" s="186" t="s">
        <v>132</v>
      </c>
      <c r="AU139" s="186" t="s">
        <v>130</v>
      </c>
      <c r="AV139" s="14" t="s">
        <v>130</v>
      </c>
      <c r="AW139" s="14" t="s">
        <v>30</v>
      </c>
      <c r="AX139" s="14" t="s">
        <v>75</v>
      </c>
      <c r="AY139" s="186" t="s">
        <v>123</v>
      </c>
    </row>
    <row r="140" spans="1:65" s="13" customFormat="1">
      <c r="B140" s="177"/>
      <c r="D140" s="178" t="s">
        <v>132</v>
      </c>
      <c r="E140" s="179" t="s">
        <v>1</v>
      </c>
      <c r="F140" s="180" t="s">
        <v>133</v>
      </c>
      <c r="H140" s="179" t="s">
        <v>1</v>
      </c>
      <c r="I140" s="181"/>
      <c r="L140" s="177"/>
      <c r="M140" s="182"/>
      <c r="N140" s="183"/>
      <c r="O140" s="183"/>
      <c r="P140" s="183"/>
      <c r="Q140" s="183"/>
      <c r="R140" s="183"/>
      <c r="S140" s="183"/>
      <c r="T140" s="184"/>
      <c r="AT140" s="179" t="s">
        <v>132</v>
      </c>
      <c r="AU140" s="179" t="s">
        <v>130</v>
      </c>
      <c r="AV140" s="13" t="s">
        <v>82</v>
      </c>
      <c r="AW140" s="13" t="s">
        <v>30</v>
      </c>
      <c r="AX140" s="13" t="s">
        <v>75</v>
      </c>
      <c r="AY140" s="179" t="s">
        <v>123</v>
      </c>
    </row>
    <row r="141" spans="1:65" s="14" customFormat="1">
      <c r="B141" s="185"/>
      <c r="D141" s="178" t="s">
        <v>132</v>
      </c>
      <c r="E141" s="186" t="s">
        <v>1</v>
      </c>
      <c r="F141" s="187" t="s">
        <v>134</v>
      </c>
      <c r="H141" s="188">
        <v>33.034999999999997</v>
      </c>
      <c r="I141" s="189"/>
      <c r="L141" s="185"/>
      <c r="M141" s="190"/>
      <c r="N141" s="191"/>
      <c r="O141" s="191"/>
      <c r="P141" s="191"/>
      <c r="Q141" s="191"/>
      <c r="R141" s="191"/>
      <c r="S141" s="191"/>
      <c r="T141" s="192"/>
      <c r="AT141" s="186" t="s">
        <v>132</v>
      </c>
      <c r="AU141" s="186" t="s">
        <v>130</v>
      </c>
      <c r="AV141" s="14" t="s">
        <v>130</v>
      </c>
      <c r="AW141" s="14" t="s">
        <v>30</v>
      </c>
      <c r="AX141" s="14" t="s">
        <v>75</v>
      </c>
      <c r="AY141" s="186" t="s">
        <v>123</v>
      </c>
    </row>
    <row r="142" spans="1:65" s="15" customFormat="1">
      <c r="B142" s="193"/>
      <c r="D142" s="178" t="s">
        <v>132</v>
      </c>
      <c r="E142" s="194" t="s">
        <v>1</v>
      </c>
      <c r="F142" s="195" t="s">
        <v>140</v>
      </c>
      <c r="H142" s="196">
        <v>38.364999999999995</v>
      </c>
      <c r="I142" s="197"/>
      <c r="L142" s="193"/>
      <c r="M142" s="198"/>
      <c r="N142" s="199"/>
      <c r="O142" s="199"/>
      <c r="P142" s="199"/>
      <c r="Q142" s="199"/>
      <c r="R142" s="199"/>
      <c r="S142" s="199"/>
      <c r="T142" s="200"/>
      <c r="AT142" s="194" t="s">
        <v>132</v>
      </c>
      <c r="AU142" s="194" t="s">
        <v>130</v>
      </c>
      <c r="AV142" s="15" t="s">
        <v>129</v>
      </c>
      <c r="AW142" s="15" t="s">
        <v>30</v>
      </c>
      <c r="AX142" s="15" t="s">
        <v>82</v>
      </c>
      <c r="AY142" s="194" t="s">
        <v>123</v>
      </c>
    </row>
    <row r="143" spans="1:65" s="2" customFormat="1" ht="21.75" customHeight="1">
      <c r="A143" s="33"/>
      <c r="B143" s="162"/>
      <c r="C143" s="163" t="s">
        <v>141</v>
      </c>
      <c r="D143" s="163" t="s">
        <v>125</v>
      </c>
      <c r="E143" s="164" t="s">
        <v>142</v>
      </c>
      <c r="F143" s="165" t="s">
        <v>143</v>
      </c>
      <c r="G143" s="166" t="s">
        <v>128</v>
      </c>
      <c r="H143" s="167">
        <v>5.33</v>
      </c>
      <c r="I143" s="168"/>
      <c r="J143" s="167">
        <f>ROUND(I143*H143,3)</f>
        <v>0</v>
      </c>
      <c r="K143" s="169"/>
      <c r="L143" s="34"/>
      <c r="M143" s="170" t="s">
        <v>1</v>
      </c>
      <c r="N143" s="171" t="s">
        <v>41</v>
      </c>
      <c r="O143" s="59"/>
      <c r="P143" s="172">
        <f>O143*H143</f>
        <v>0</v>
      </c>
      <c r="Q143" s="172">
        <v>0</v>
      </c>
      <c r="R143" s="172">
        <f>Q143*H143</f>
        <v>0</v>
      </c>
      <c r="S143" s="172">
        <v>9.8000000000000004E-2</v>
      </c>
      <c r="T143" s="173">
        <f>S143*H143</f>
        <v>0.52234000000000003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74" t="s">
        <v>129</v>
      </c>
      <c r="AT143" s="174" t="s">
        <v>125</v>
      </c>
      <c r="AU143" s="174" t="s">
        <v>130</v>
      </c>
      <c r="AY143" s="18" t="s">
        <v>123</v>
      </c>
      <c r="BE143" s="175">
        <f>IF(N143="základná",J143,0)</f>
        <v>0</v>
      </c>
      <c r="BF143" s="175">
        <f>IF(N143="znížená",J143,0)</f>
        <v>0</v>
      </c>
      <c r="BG143" s="175">
        <f>IF(N143="zákl. prenesená",J143,0)</f>
        <v>0</v>
      </c>
      <c r="BH143" s="175">
        <f>IF(N143="zníž. prenesená",J143,0)</f>
        <v>0</v>
      </c>
      <c r="BI143" s="175">
        <f>IF(N143="nulová",J143,0)</f>
        <v>0</v>
      </c>
      <c r="BJ143" s="18" t="s">
        <v>130</v>
      </c>
      <c r="BK143" s="176">
        <f>ROUND(I143*H143,3)</f>
        <v>0</v>
      </c>
      <c r="BL143" s="18" t="s">
        <v>129</v>
      </c>
      <c r="BM143" s="174" t="s">
        <v>144</v>
      </c>
    </row>
    <row r="144" spans="1:65" s="2" customFormat="1" ht="16.5" customHeight="1">
      <c r="A144" s="33"/>
      <c r="B144" s="162"/>
      <c r="C144" s="163" t="s">
        <v>129</v>
      </c>
      <c r="D144" s="163" t="s">
        <v>125</v>
      </c>
      <c r="E144" s="164" t="s">
        <v>145</v>
      </c>
      <c r="F144" s="165" t="s">
        <v>146</v>
      </c>
      <c r="G144" s="166" t="s">
        <v>147</v>
      </c>
      <c r="H144" s="167">
        <v>17.016999999999999</v>
      </c>
      <c r="I144" s="168"/>
      <c r="J144" s="167">
        <f>ROUND(I144*H144,3)</f>
        <v>0</v>
      </c>
      <c r="K144" s="169"/>
      <c r="L144" s="34"/>
      <c r="M144" s="170" t="s">
        <v>1</v>
      </c>
      <c r="N144" s="171" t="s">
        <v>41</v>
      </c>
      <c r="O144" s="59"/>
      <c r="P144" s="172">
        <f>O144*H144</f>
        <v>0</v>
      </c>
      <c r="Q144" s="172">
        <v>0</v>
      </c>
      <c r="R144" s="172">
        <f>Q144*H144</f>
        <v>0</v>
      </c>
      <c r="S144" s="172">
        <v>0</v>
      </c>
      <c r="T144" s="173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74" t="s">
        <v>129</v>
      </c>
      <c r="AT144" s="174" t="s">
        <v>125</v>
      </c>
      <c r="AU144" s="174" t="s">
        <v>130</v>
      </c>
      <c r="AY144" s="18" t="s">
        <v>123</v>
      </c>
      <c r="BE144" s="175">
        <f>IF(N144="základná",J144,0)</f>
        <v>0</v>
      </c>
      <c r="BF144" s="175">
        <f>IF(N144="znížená",J144,0)</f>
        <v>0</v>
      </c>
      <c r="BG144" s="175">
        <f>IF(N144="zákl. prenesená",J144,0)</f>
        <v>0</v>
      </c>
      <c r="BH144" s="175">
        <f>IF(N144="zníž. prenesená",J144,0)</f>
        <v>0</v>
      </c>
      <c r="BI144" s="175">
        <f>IF(N144="nulová",J144,0)</f>
        <v>0</v>
      </c>
      <c r="BJ144" s="18" t="s">
        <v>130</v>
      </c>
      <c r="BK144" s="176">
        <f>ROUND(I144*H144,3)</f>
        <v>0</v>
      </c>
      <c r="BL144" s="18" t="s">
        <v>129</v>
      </c>
      <c r="BM144" s="174" t="s">
        <v>148</v>
      </c>
    </row>
    <row r="145" spans="1:65" s="13" customFormat="1">
      <c r="B145" s="177"/>
      <c r="D145" s="178" t="s">
        <v>132</v>
      </c>
      <c r="E145" s="179" t="s">
        <v>1</v>
      </c>
      <c r="F145" s="180" t="s">
        <v>149</v>
      </c>
      <c r="H145" s="179" t="s">
        <v>1</v>
      </c>
      <c r="I145" s="181"/>
      <c r="L145" s="177"/>
      <c r="M145" s="182"/>
      <c r="N145" s="183"/>
      <c r="O145" s="183"/>
      <c r="P145" s="183"/>
      <c r="Q145" s="183"/>
      <c r="R145" s="183"/>
      <c r="S145" s="183"/>
      <c r="T145" s="184"/>
      <c r="AT145" s="179" t="s">
        <v>132</v>
      </c>
      <c r="AU145" s="179" t="s">
        <v>130</v>
      </c>
      <c r="AV145" s="13" t="s">
        <v>82</v>
      </c>
      <c r="AW145" s="13" t="s">
        <v>30</v>
      </c>
      <c r="AX145" s="13" t="s">
        <v>75</v>
      </c>
      <c r="AY145" s="179" t="s">
        <v>123</v>
      </c>
    </row>
    <row r="146" spans="1:65" s="14" customFormat="1">
      <c r="B146" s="185"/>
      <c r="D146" s="178" t="s">
        <v>132</v>
      </c>
      <c r="E146" s="186" t="s">
        <v>1</v>
      </c>
      <c r="F146" s="187" t="s">
        <v>150</v>
      </c>
      <c r="H146" s="188">
        <v>14.352</v>
      </c>
      <c r="I146" s="189"/>
      <c r="L146" s="185"/>
      <c r="M146" s="190"/>
      <c r="N146" s="191"/>
      <c r="O146" s="191"/>
      <c r="P146" s="191"/>
      <c r="Q146" s="191"/>
      <c r="R146" s="191"/>
      <c r="S146" s="191"/>
      <c r="T146" s="192"/>
      <c r="AT146" s="186" t="s">
        <v>132</v>
      </c>
      <c r="AU146" s="186" t="s">
        <v>130</v>
      </c>
      <c r="AV146" s="14" t="s">
        <v>130</v>
      </c>
      <c r="AW146" s="14" t="s">
        <v>30</v>
      </c>
      <c r="AX146" s="14" t="s">
        <v>75</v>
      </c>
      <c r="AY146" s="186" t="s">
        <v>123</v>
      </c>
    </row>
    <row r="147" spans="1:65" s="13" customFormat="1">
      <c r="B147" s="177"/>
      <c r="D147" s="178" t="s">
        <v>132</v>
      </c>
      <c r="E147" s="179" t="s">
        <v>1</v>
      </c>
      <c r="F147" s="180" t="s">
        <v>151</v>
      </c>
      <c r="H147" s="179" t="s">
        <v>1</v>
      </c>
      <c r="I147" s="181"/>
      <c r="L147" s="177"/>
      <c r="M147" s="182"/>
      <c r="N147" s="183"/>
      <c r="O147" s="183"/>
      <c r="P147" s="183"/>
      <c r="Q147" s="183"/>
      <c r="R147" s="183"/>
      <c r="S147" s="183"/>
      <c r="T147" s="184"/>
      <c r="AT147" s="179" t="s">
        <v>132</v>
      </c>
      <c r="AU147" s="179" t="s">
        <v>130</v>
      </c>
      <c r="AV147" s="13" t="s">
        <v>82</v>
      </c>
      <c r="AW147" s="13" t="s">
        <v>30</v>
      </c>
      <c r="AX147" s="13" t="s">
        <v>75</v>
      </c>
      <c r="AY147" s="179" t="s">
        <v>123</v>
      </c>
    </row>
    <row r="148" spans="1:65" s="14" customFormat="1">
      <c r="B148" s="185"/>
      <c r="D148" s="178" t="s">
        <v>132</v>
      </c>
      <c r="E148" s="186" t="s">
        <v>1</v>
      </c>
      <c r="F148" s="187" t="s">
        <v>152</v>
      </c>
      <c r="H148" s="188">
        <v>2.665</v>
      </c>
      <c r="I148" s="189"/>
      <c r="L148" s="185"/>
      <c r="M148" s="190"/>
      <c r="N148" s="191"/>
      <c r="O148" s="191"/>
      <c r="P148" s="191"/>
      <c r="Q148" s="191"/>
      <c r="R148" s="191"/>
      <c r="S148" s="191"/>
      <c r="T148" s="192"/>
      <c r="AT148" s="186" t="s">
        <v>132</v>
      </c>
      <c r="AU148" s="186" t="s">
        <v>130</v>
      </c>
      <c r="AV148" s="14" t="s">
        <v>130</v>
      </c>
      <c r="AW148" s="14" t="s">
        <v>30</v>
      </c>
      <c r="AX148" s="14" t="s">
        <v>75</v>
      </c>
      <c r="AY148" s="186" t="s">
        <v>123</v>
      </c>
    </row>
    <row r="149" spans="1:65" s="15" customFormat="1">
      <c r="B149" s="193"/>
      <c r="D149" s="178" t="s">
        <v>132</v>
      </c>
      <c r="E149" s="194" t="s">
        <v>1</v>
      </c>
      <c r="F149" s="195" t="s">
        <v>140</v>
      </c>
      <c r="H149" s="196">
        <v>17.016999999999999</v>
      </c>
      <c r="I149" s="197"/>
      <c r="L149" s="193"/>
      <c r="M149" s="198"/>
      <c r="N149" s="199"/>
      <c r="O149" s="199"/>
      <c r="P149" s="199"/>
      <c r="Q149" s="199"/>
      <c r="R149" s="199"/>
      <c r="S149" s="199"/>
      <c r="T149" s="200"/>
      <c r="AT149" s="194" t="s">
        <v>132</v>
      </c>
      <c r="AU149" s="194" t="s">
        <v>130</v>
      </c>
      <c r="AV149" s="15" t="s">
        <v>129</v>
      </c>
      <c r="AW149" s="15" t="s">
        <v>30</v>
      </c>
      <c r="AX149" s="15" t="s">
        <v>82</v>
      </c>
      <c r="AY149" s="194" t="s">
        <v>123</v>
      </c>
    </row>
    <row r="150" spans="1:65" s="2" customFormat="1" ht="21.75" customHeight="1">
      <c r="A150" s="33"/>
      <c r="B150" s="162"/>
      <c r="C150" s="163" t="s">
        <v>153</v>
      </c>
      <c r="D150" s="163" t="s">
        <v>125</v>
      </c>
      <c r="E150" s="164" t="s">
        <v>154</v>
      </c>
      <c r="F150" s="165" t="s">
        <v>155</v>
      </c>
      <c r="G150" s="166" t="s">
        <v>147</v>
      </c>
      <c r="H150" s="167">
        <v>59.161999999999999</v>
      </c>
      <c r="I150" s="168"/>
      <c r="J150" s="167">
        <f>ROUND(I150*H150,3)</f>
        <v>0</v>
      </c>
      <c r="K150" s="169"/>
      <c r="L150" s="34"/>
      <c r="M150" s="170" t="s">
        <v>1</v>
      </c>
      <c r="N150" s="171" t="s">
        <v>41</v>
      </c>
      <c r="O150" s="59"/>
      <c r="P150" s="172">
        <f>O150*H150</f>
        <v>0</v>
      </c>
      <c r="Q150" s="172">
        <v>0</v>
      </c>
      <c r="R150" s="172">
        <f>Q150*H150</f>
        <v>0</v>
      </c>
      <c r="S150" s="172">
        <v>0</v>
      </c>
      <c r="T150" s="173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74" t="s">
        <v>129</v>
      </c>
      <c r="AT150" s="174" t="s">
        <v>125</v>
      </c>
      <c r="AU150" s="174" t="s">
        <v>130</v>
      </c>
      <c r="AY150" s="18" t="s">
        <v>123</v>
      </c>
      <c r="BE150" s="175">
        <f>IF(N150="základná",J150,0)</f>
        <v>0</v>
      </c>
      <c r="BF150" s="175">
        <f>IF(N150="znížená",J150,0)</f>
        <v>0</v>
      </c>
      <c r="BG150" s="175">
        <f>IF(N150="zákl. prenesená",J150,0)</f>
        <v>0</v>
      </c>
      <c r="BH150" s="175">
        <f>IF(N150="zníž. prenesená",J150,0)</f>
        <v>0</v>
      </c>
      <c r="BI150" s="175">
        <f>IF(N150="nulová",J150,0)</f>
        <v>0</v>
      </c>
      <c r="BJ150" s="18" t="s">
        <v>130</v>
      </c>
      <c r="BK150" s="176">
        <f>ROUND(I150*H150,3)</f>
        <v>0</v>
      </c>
      <c r="BL150" s="18" t="s">
        <v>129</v>
      </c>
      <c r="BM150" s="174" t="s">
        <v>156</v>
      </c>
    </row>
    <row r="151" spans="1:65" s="13" customFormat="1">
      <c r="B151" s="177"/>
      <c r="D151" s="178" t="s">
        <v>132</v>
      </c>
      <c r="E151" s="179" t="s">
        <v>1</v>
      </c>
      <c r="F151" s="180" t="s">
        <v>157</v>
      </c>
      <c r="H151" s="179" t="s">
        <v>1</v>
      </c>
      <c r="I151" s="181"/>
      <c r="L151" s="177"/>
      <c r="M151" s="182"/>
      <c r="N151" s="183"/>
      <c r="O151" s="183"/>
      <c r="P151" s="183"/>
      <c r="Q151" s="183"/>
      <c r="R151" s="183"/>
      <c r="S151" s="183"/>
      <c r="T151" s="184"/>
      <c r="AT151" s="179" t="s">
        <v>132</v>
      </c>
      <c r="AU151" s="179" t="s">
        <v>130</v>
      </c>
      <c r="AV151" s="13" t="s">
        <v>82</v>
      </c>
      <c r="AW151" s="13" t="s">
        <v>30</v>
      </c>
      <c r="AX151" s="13" t="s">
        <v>75</v>
      </c>
      <c r="AY151" s="179" t="s">
        <v>123</v>
      </c>
    </row>
    <row r="152" spans="1:65" s="13" customFormat="1">
      <c r="B152" s="177"/>
      <c r="D152" s="178" t="s">
        <v>132</v>
      </c>
      <c r="E152" s="179" t="s">
        <v>1</v>
      </c>
      <c r="F152" s="180" t="s">
        <v>158</v>
      </c>
      <c r="H152" s="179" t="s">
        <v>1</v>
      </c>
      <c r="I152" s="181"/>
      <c r="L152" s="177"/>
      <c r="M152" s="182"/>
      <c r="N152" s="183"/>
      <c r="O152" s="183"/>
      <c r="P152" s="183"/>
      <c r="Q152" s="183"/>
      <c r="R152" s="183"/>
      <c r="S152" s="183"/>
      <c r="T152" s="184"/>
      <c r="AT152" s="179" t="s">
        <v>132</v>
      </c>
      <c r="AU152" s="179" t="s">
        <v>130</v>
      </c>
      <c r="AV152" s="13" t="s">
        <v>82</v>
      </c>
      <c r="AW152" s="13" t="s">
        <v>30</v>
      </c>
      <c r="AX152" s="13" t="s">
        <v>75</v>
      </c>
      <c r="AY152" s="179" t="s">
        <v>123</v>
      </c>
    </row>
    <row r="153" spans="1:65" s="14" customFormat="1">
      <c r="B153" s="185"/>
      <c r="D153" s="178" t="s">
        <v>132</v>
      </c>
      <c r="E153" s="186" t="s">
        <v>1</v>
      </c>
      <c r="F153" s="187" t="s">
        <v>159</v>
      </c>
      <c r="H153" s="188">
        <v>23.34</v>
      </c>
      <c r="I153" s="189"/>
      <c r="L153" s="185"/>
      <c r="M153" s="190"/>
      <c r="N153" s="191"/>
      <c r="O153" s="191"/>
      <c r="P153" s="191"/>
      <c r="Q153" s="191"/>
      <c r="R153" s="191"/>
      <c r="S153" s="191"/>
      <c r="T153" s="192"/>
      <c r="AT153" s="186" t="s">
        <v>132</v>
      </c>
      <c r="AU153" s="186" t="s">
        <v>130</v>
      </c>
      <c r="AV153" s="14" t="s">
        <v>130</v>
      </c>
      <c r="AW153" s="14" t="s">
        <v>30</v>
      </c>
      <c r="AX153" s="14" t="s">
        <v>75</v>
      </c>
      <c r="AY153" s="186" t="s">
        <v>123</v>
      </c>
    </row>
    <row r="154" spans="1:65" s="13" customFormat="1">
      <c r="B154" s="177"/>
      <c r="D154" s="178" t="s">
        <v>132</v>
      </c>
      <c r="E154" s="179" t="s">
        <v>1</v>
      </c>
      <c r="F154" s="180" t="s">
        <v>160</v>
      </c>
      <c r="H154" s="179" t="s">
        <v>1</v>
      </c>
      <c r="I154" s="181"/>
      <c r="L154" s="177"/>
      <c r="M154" s="182"/>
      <c r="N154" s="183"/>
      <c r="O154" s="183"/>
      <c r="P154" s="183"/>
      <c r="Q154" s="183"/>
      <c r="R154" s="183"/>
      <c r="S154" s="183"/>
      <c r="T154" s="184"/>
      <c r="AT154" s="179" t="s">
        <v>132</v>
      </c>
      <c r="AU154" s="179" t="s">
        <v>130</v>
      </c>
      <c r="AV154" s="13" t="s">
        <v>82</v>
      </c>
      <c r="AW154" s="13" t="s">
        <v>30</v>
      </c>
      <c r="AX154" s="13" t="s">
        <v>75</v>
      </c>
      <c r="AY154" s="179" t="s">
        <v>123</v>
      </c>
    </row>
    <row r="155" spans="1:65" s="14" customFormat="1">
      <c r="B155" s="185"/>
      <c r="D155" s="178" t="s">
        <v>132</v>
      </c>
      <c r="E155" s="186" t="s">
        <v>1</v>
      </c>
      <c r="F155" s="187" t="s">
        <v>161</v>
      </c>
      <c r="H155" s="188">
        <v>5.5970000000000004</v>
      </c>
      <c r="I155" s="189"/>
      <c r="L155" s="185"/>
      <c r="M155" s="190"/>
      <c r="N155" s="191"/>
      <c r="O155" s="191"/>
      <c r="P155" s="191"/>
      <c r="Q155" s="191"/>
      <c r="R155" s="191"/>
      <c r="S155" s="191"/>
      <c r="T155" s="192"/>
      <c r="AT155" s="186" t="s">
        <v>132</v>
      </c>
      <c r="AU155" s="186" t="s">
        <v>130</v>
      </c>
      <c r="AV155" s="14" t="s">
        <v>130</v>
      </c>
      <c r="AW155" s="14" t="s">
        <v>30</v>
      </c>
      <c r="AX155" s="14" t="s">
        <v>75</v>
      </c>
      <c r="AY155" s="186" t="s">
        <v>123</v>
      </c>
    </row>
    <row r="156" spans="1:65" s="14" customFormat="1">
      <c r="B156" s="185"/>
      <c r="D156" s="178" t="s">
        <v>132</v>
      </c>
      <c r="E156" s="186" t="s">
        <v>1</v>
      </c>
      <c r="F156" s="187" t="s">
        <v>162</v>
      </c>
      <c r="H156" s="188">
        <v>6.2850000000000001</v>
      </c>
      <c r="I156" s="189"/>
      <c r="L156" s="185"/>
      <c r="M156" s="190"/>
      <c r="N156" s="191"/>
      <c r="O156" s="191"/>
      <c r="P156" s="191"/>
      <c r="Q156" s="191"/>
      <c r="R156" s="191"/>
      <c r="S156" s="191"/>
      <c r="T156" s="192"/>
      <c r="AT156" s="186" t="s">
        <v>132</v>
      </c>
      <c r="AU156" s="186" t="s">
        <v>130</v>
      </c>
      <c r="AV156" s="14" t="s">
        <v>130</v>
      </c>
      <c r="AW156" s="14" t="s">
        <v>30</v>
      </c>
      <c r="AX156" s="14" t="s">
        <v>75</v>
      </c>
      <c r="AY156" s="186" t="s">
        <v>123</v>
      </c>
    </row>
    <row r="157" spans="1:65" s="14" customFormat="1">
      <c r="B157" s="185"/>
      <c r="D157" s="178" t="s">
        <v>132</v>
      </c>
      <c r="E157" s="186" t="s">
        <v>1</v>
      </c>
      <c r="F157" s="187" t="s">
        <v>163</v>
      </c>
      <c r="H157" s="188">
        <v>7.5250000000000004</v>
      </c>
      <c r="I157" s="189"/>
      <c r="L157" s="185"/>
      <c r="M157" s="190"/>
      <c r="N157" s="191"/>
      <c r="O157" s="191"/>
      <c r="P157" s="191"/>
      <c r="Q157" s="191"/>
      <c r="R157" s="191"/>
      <c r="S157" s="191"/>
      <c r="T157" s="192"/>
      <c r="AT157" s="186" t="s">
        <v>132</v>
      </c>
      <c r="AU157" s="186" t="s">
        <v>130</v>
      </c>
      <c r="AV157" s="14" t="s">
        <v>130</v>
      </c>
      <c r="AW157" s="14" t="s">
        <v>30</v>
      </c>
      <c r="AX157" s="14" t="s">
        <v>75</v>
      </c>
      <c r="AY157" s="186" t="s">
        <v>123</v>
      </c>
    </row>
    <row r="158" spans="1:65" s="14" customFormat="1">
      <c r="B158" s="185"/>
      <c r="D158" s="178" t="s">
        <v>132</v>
      </c>
      <c r="E158" s="186" t="s">
        <v>1</v>
      </c>
      <c r="F158" s="187" t="s">
        <v>164</v>
      </c>
      <c r="H158" s="188">
        <v>8.1809999999999992</v>
      </c>
      <c r="I158" s="189"/>
      <c r="L158" s="185"/>
      <c r="M158" s="190"/>
      <c r="N158" s="191"/>
      <c r="O158" s="191"/>
      <c r="P158" s="191"/>
      <c r="Q158" s="191"/>
      <c r="R158" s="191"/>
      <c r="S158" s="191"/>
      <c r="T158" s="192"/>
      <c r="AT158" s="186" t="s">
        <v>132</v>
      </c>
      <c r="AU158" s="186" t="s">
        <v>130</v>
      </c>
      <c r="AV158" s="14" t="s">
        <v>130</v>
      </c>
      <c r="AW158" s="14" t="s">
        <v>30</v>
      </c>
      <c r="AX158" s="14" t="s">
        <v>75</v>
      </c>
      <c r="AY158" s="186" t="s">
        <v>123</v>
      </c>
    </row>
    <row r="159" spans="1:65" s="14" customFormat="1">
      <c r="B159" s="185"/>
      <c r="D159" s="178" t="s">
        <v>132</v>
      </c>
      <c r="E159" s="186" t="s">
        <v>1</v>
      </c>
      <c r="F159" s="187" t="s">
        <v>165</v>
      </c>
      <c r="H159" s="188">
        <v>1.776</v>
      </c>
      <c r="I159" s="189"/>
      <c r="L159" s="185"/>
      <c r="M159" s="190"/>
      <c r="N159" s="191"/>
      <c r="O159" s="191"/>
      <c r="P159" s="191"/>
      <c r="Q159" s="191"/>
      <c r="R159" s="191"/>
      <c r="S159" s="191"/>
      <c r="T159" s="192"/>
      <c r="AT159" s="186" t="s">
        <v>132</v>
      </c>
      <c r="AU159" s="186" t="s">
        <v>130</v>
      </c>
      <c r="AV159" s="14" t="s">
        <v>130</v>
      </c>
      <c r="AW159" s="14" t="s">
        <v>30</v>
      </c>
      <c r="AX159" s="14" t="s">
        <v>75</v>
      </c>
      <c r="AY159" s="186" t="s">
        <v>123</v>
      </c>
    </row>
    <row r="160" spans="1:65" s="13" customFormat="1">
      <c r="B160" s="177"/>
      <c r="D160" s="178" t="s">
        <v>132</v>
      </c>
      <c r="E160" s="179" t="s">
        <v>1</v>
      </c>
      <c r="F160" s="180" t="s">
        <v>166</v>
      </c>
      <c r="H160" s="179" t="s">
        <v>1</v>
      </c>
      <c r="I160" s="181"/>
      <c r="L160" s="177"/>
      <c r="M160" s="182"/>
      <c r="N160" s="183"/>
      <c r="O160" s="183"/>
      <c r="P160" s="183"/>
      <c r="Q160" s="183"/>
      <c r="R160" s="183"/>
      <c r="S160" s="183"/>
      <c r="T160" s="184"/>
      <c r="AT160" s="179" t="s">
        <v>132</v>
      </c>
      <c r="AU160" s="179" t="s">
        <v>130</v>
      </c>
      <c r="AV160" s="13" t="s">
        <v>82</v>
      </c>
      <c r="AW160" s="13" t="s">
        <v>30</v>
      </c>
      <c r="AX160" s="13" t="s">
        <v>75</v>
      </c>
      <c r="AY160" s="179" t="s">
        <v>123</v>
      </c>
    </row>
    <row r="161" spans="1:65" s="14" customFormat="1">
      <c r="B161" s="185"/>
      <c r="D161" s="178" t="s">
        <v>132</v>
      </c>
      <c r="E161" s="186" t="s">
        <v>1</v>
      </c>
      <c r="F161" s="187" t="s">
        <v>167</v>
      </c>
      <c r="H161" s="188">
        <v>6.4580000000000002</v>
      </c>
      <c r="I161" s="189"/>
      <c r="L161" s="185"/>
      <c r="M161" s="190"/>
      <c r="N161" s="191"/>
      <c r="O161" s="191"/>
      <c r="P161" s="191"/>
      <c r="Q161" s="191"/>
      <c r="R161" s="191"/>
      <c r="S161" s="191"/>
      <c r="T161" s="192"/>
      <c r="AT161" s="186" t="s">
        <v>132</v>
      </c>
      <c r="AU161" s="186" t="s">
        <v>130</v>
      </c>
      <c r="AV161" s="14" t="s">
        <v>130</v>
      </c>
      <c r="AW161" s="14" t="s">
        <v>30</v>
      </c>
      <c r="AX161" s="14" t="s">
        <v>75</v>
      </c>
      <c r="AY161" s="186" t="s">
        <v>123</v>
      </c>
    </row>
    <row r="162" spans="1:65" s="15" customFormat="1">
      <c r="B162" s="193"/>
      <c r="D162" s="178" t="s">
        <v>132</v>
      </c>
      <c r="E162" s="194" t="s">
        <v>1</v>
      </c>
      <c r="F162" s="195" t="s">
        <v>140</v>
      </c>
      <c r="H162" s="196">
        <v>59.161999999999999</v>
      </c>
      <c r="I162" s="197"/>
      <c r="L162" s="193"/>
      <c r="M162" s="198"/>
      <c r="N162" s="199"/>
      <c r="O162" s="199"/>
      <c r="P162" s="199"/>
      <c r="Q162" s="199"/>
      <c r="R162" s="199"/>
      <c r="S162" s="199"/>
      <c r="T162" s="200"/>
      <c r="AT162" s="194" t="s">
        <v>132</v>
      </c>
      <c r="AU162" s="194" t="s">
        <v>130</v>
      </c>
      <c r="AV162" s="15" t="s">
        <v>129</v>
      </c>
      <c r="AW162" s="15" t="s">
        <v>30</v>
      </c>
      <c r="AX162" s="15" t="s">
        <v>82</v>
      </c>
      <c r="AY162" s="194" t="s">
        <v>123</v>
      </c>
    </row>
    <row r="163" spans="1:65" s="2" customFormat="1" ht="21.75" customHeight="1">
      <c r="A163" s="33"/>
      <c r="B163" s="162"/>
      <c r="C163" s="163" t="s">
        <v>168</v>
      </c>
      <c r="D163" s="163" t="s">
        <v>125</v>
      </c>
      <c r="E163" s="164" t="s">
        <v>169</v>
      </c>
      <c r="F163" s="165" t="s">
        <v>170</v>
      </c>
      <c r="G163" s="166" t="s">
        <v>147</v>
      </c>
      <c r="H163" s="167">
        <v>76.179000000000002</v>
      </c>
      <c r="I163" s="168"/>
      <c r="J163" s="167">
        <f>ROUND(I163*H163,3)</f>
        <v>0</v>
      </c>
      <c r="K163" s="169"/>
      <c r="L163" s="34"/>
      <c r="M163" s="170" t="s">
        <v>1</v>
      </c>
      <c r="N163" s="171" t="s">
        <v>41</v>
      </c>
      <c r="O163" s="59"/>
      <c r="P163" s="172">
        <f>O163*H163</f>
        <v>0</v>
      </c>
      <c r="Q163" s="172">
        <v>0</v>
      </c>
      <c r="R163" s="172">
        <f>Q163*H163</f>
        <v>0</v>
      </c>
      <c r="S163" s="172">
        <v>0</v>
      </c>
      <c r="T163" s="173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74" t="s">
        <v>129</v>
      </c>
      <c r="AT163" s="174" t="s">
        <v>125</v>
      </c>
      <c r="AU163" s="174" t="s">
        <v>130</v>
      </c>
      <c r="AY163" s="18" t="s">
        <v>123</v>
      </c>
      <c r="BE163" s="175">
        <f>IF(N163="základná",J163,0)</f>
        <v>0</v>
      </c>
      <c r="BF163" s="175">
        <f>IF(N163="znížená",J163,0)</f>
        <v>0</v>
      </c>
      <c r="BG163" s="175">
        <f>IF(N163="zákl. prenesená",J163,0)</f>
        <v>0</v>
      </c>
      <c r="BH163" s="175">
        <f>IF(N163="zníž. prenesená",J163,0)</f>
        <v>0</v>
      </c>
      <c r="BI163" s="175">
        <f>IF(N163="nulová",J163,0)</f>
        <v>0</v>
      </c>
      <c r="BJ163" s="18" t="s">
        <v>130</v>
      </c>
      <c r="BK163" s="176">
        <f>ROUND(I163*H163,3)</f>
        <v>0</v>
      </c>
      <c r="BL163" s="18" t="s">
        <v>129</v>
      </c>
      <c r="BM163" s="174" t="s">
        <v>171</v>
      </c>
    </row>
    <row r="164" spans="1:65" s="14" customFormat="1">
      <c r="B164" s="185"/>
      <c r="D164" s="178" t="s">
        <v>132</v>
      </c>
      <c r="E164" s="186" t="s">
        <v>1</v>
      </c>
      <c r="F164" s="187" t="s">
        <v>172</v>
      </c>
      <c r="H164" s="188">
        <v>76.179000000000002</v>
      </c>
      <c r="I164" s="189"/>
      <c r="L164" s="185"/>
      <c r="M164" s="190"/>
      <c r="N164" s="191"/>
      <c r="O164" s="191"/>
      <c r="P164" s="191"/>
      <c r="Q164" s="191"/>
      <c r="R164" s="191"/>
      <c r="S164" s="191"/>
      <c r="T164" s="192"/>
      <c r="AT164" s="186" t="s">
        <v>132</v>
      </c>
      <c r="AU164" s="186" t="s">
        <v>130</v>
      </c>
      <c r="AV164" s="14" t="s">
        <v>130</v>
      </c>
      <c r="AW164" s="14" t="s">
        <v>30</v>
      </c>
      <c r="AX164" s="14" t="s">
        <v>82</v>
      </c>
      <c r="AY164" s="186" t="s">
        <v>123</v>
      </c>
    </row>
    <row r="165" spans="1:65" s="2" customFormat="1" ht="21.75" customHeight="1">
      <c r="A165" s="33"/>
      <c r="B165" s="162"/>
      <c r="C165" s="163" t="s">
        <v>173</v>
      </c>
      <c r="D165" s="163" t="s">
        <v>125</v>
      </c>
      <c r="E165" s="164" t="s">
        <v>174</v>
      </c>
      <c r="F165" s="165" t="s">
        <v>175</v>
      </c>
      <c r="G165" s="166" t="s">
        <v>147</v>
      </c>
      <c r="H165" s="167">
        <v>52.704000000000001</v>
      </c>
      <c r="I165" s="168"/>
      <c r="J165" s="167">
        <f>ROUND(I165*H165,3)</f>
        <v>0</v>
      </c>
      <c r="K165" s="169"/>
      <c r="L165" s="34"/>
      <c r="M165" s="170" t="s">
        <v>1</v>
      </c>
      <c r="N165" s="171" t="s">
        <v>41</v>
      </c>
      <c r="O165" s="59"/>
      <c r="P165" s="172">
        <f>O165*H165</f>
        <v>0</v>
      </c>
      <c r="Q165" s="172">
        <v>0</v>
      </c>
      <c r="R165" s="172">
        <f>Q165*H165</f>
        <v>0</v>
      </c>
      <c r="S165" s="172">
        <v>0</v>
      </c>
      <c r="T165" s="173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74" t="s">
        <v>129</v>
      </c>
      <c r="AT165" s="174" t="s">
        <v>125</v>
      </c>
      <c r="AU165" s="174" t="s">
        <v>130</v>
      </c>
      <c r="AY165" s="18" t="s">
        <v>123</v>
      </c>
      <c r="BE165" s="175">
        <f>IF(N165="základná",J165,0)</f>
        <v>0</v>
      </c>
      <c r="BF165" s="175">
        <f>IF(N165="znížená",J165,0)</f>
        <v>0</v>
      </c>
      <c r="BG165" s="175">
        <f>IF(N165="zákl. prenesená",J165,0)</f>
        <v>0</v>
      </c>
      <c r="BH165" s="175">
        <f>IF(N165="zníž. prenesená",J165,0)</f>
        <v>0</v>
      </c>
      <c r="BI165" s="175">
        <f>IF(N165="nulová",J165,0)</f>
        <v>0</v>
      </c>
      <c r="BJ165" s="18" t="s">
        <v>130</v>
      </c>
      <c r="BK165" s="176">
        <f>ROUND(I165*H165,3)</f>
        <v>0</v>
      </c>
      <c r="BL165" s="18" t="s">
        <v>129</v>
      </c>
      <c r="BM165" s="174" t="s">
        <v>176</v>
      </c>
    </row>
    <row r="166" spans="1:65" s="13" customFormat="1">
      <c r="B166" s="177"/>
      <c r="D166" s="178" t="s">
        <v>132</v>
      </c>
      <c r="E166" s="179" t="s">
        <v>1</v>
      </c>
      <c r="F166" s="180" t="s">
        <v>177</v>
      </c>
      <c r="H166" s="179" t="s">
        <v>1</v>
      </c>
      <c r="I166" s="181"/>
      <c r="L166" s="177"/>
      <c r="M166" s="182"/>
      <c r="N166" s="183"/>
      <c r="O166" s="183"/>
      <c r="P166" s="183"/>
      <c r="Q166" s="183"/>
      <c r="R166" s="183"/>
      <c r="S166" s="183"/>
      <c r="T166" s="184"/>
      <c r="AT166" s="179" t="s">
        <v>132</v>
      </c>
      <c r="AU166" s="179" t="s">
        <v>130</v>
      </c>
      <c r="AV166" s="13" t="s">
        <v>82</v>
      </c>
      <c r="AW166" s="13" t="s">
        <v>30</v>
      </c>
      <c r="AX166" s="13" t="s">
        <v>75</v>
      </c>
      <c r="AY166" s="179" t="s">
        <v>123</v>
      </c>
    </row>
    <row r="167" spans="1:65" s="13" customFormat="1">
      <c r="B167" s="177"/>
      <c r="D167" s="178" t="s">
        <v>132</v>
      </c>
      <c r="E167" s="179" t="s">
        <v>1</v>
      </c>
      <c r="F167" s="180" t="s">
        <v>158</v>
      </c>
      <c r="H167" s="179" t="s">
        <v>1</v>
      </c>
      <c r="I167" s="181"/>
      <c r="L167" s="177"/>
      <c r="M167" s="182"/>
      <c r="N167" s="183"/>
      <c r="O167" s="183"/>
      <c r="P167" s="183"/>
      <c r="Q167" s="183"/>
      <c r="R167" s="183"/>
      <c r="S167" s="183"/>
      <c r="T167" s="184"/>
      <c r="AT167" s="179" t="s">
        <v>132</v>
      </c>
      <c r="AU167" s="179" t="s">
        <v>130</v>
      </c>
      <c r="AV167" s="13" t="s">
        <v>82</v>
      </c>
      <c r="AW167" s="13" t="s">
        <v>30</v>
      </c>
      <c r="AX167" s="13" t="s">
        <v>75</v>
      </c>
      <c r="AY167" s="179" t="s">
        <v>123</v>
      </c>
    </row>
    <row r="168" spans="1:65" s="14" customFormat="1">
      <c r="B168" s="185"/>
      <c r="D168" s="178" t="s">
        <v>132</v>
      </c>
      <c r="E168" s="186" t="s">
        <v>1</v>
      </c>
      <c r="F168" s="187" t="s">
        <v>159</v>
      </c>
      <c r="H168" s="188">
        <v>23.34</v>
      </c>
      <c r="I168" s="189"/>
      <c r="L168" s="185"/>
      <c r="M168" s="190"/>
      <c r="N168" s="191"/>
      <c r="O168" s="191"/>
      <c r="P168" s="191"/>
      <c r="Q168" s="191"/>
      <c r="R168" s="191"/>
      <c r="S168" s="191"/>
      <c r="T168" s="192"/>
      <c r="AT168" s="186" t="s">
        <v>132</v>
      </c>
      <c r="AU168" s="186" t="s">
        <v>130</v>
      </c>
      <c r="AV168" s="14" t="s">
        <v>130</v>
      </c>
      <c r="AW168" s="14" t="s">
        <v>30</v>
      </c>
      <c r="AX168" s="14" t="s">
        <v>75</v>
      </c>
      <c r="AY168" s="186" t="s">
        <v>123</v>
      </c>
    </row>
    <row r="169" spans="1:65" s="13" customFormat="1">
      <c r="B169" s="177"/>
      <c r="D169" s="178" t="s">
        <v>132</v>
      </c>
      <c r="E169" s="179" t="s">
        <v>1</v>
      </c>
      <c r="F169" s="180" t="s">
        <v>160</v>
      </c>
      <c r="H169" s="179" t="s">
        <v>1</v>
      </c>
      <c r="I169" s="181"/>
      <c r="L169" s="177"/>
      <c r="M169" s="182"/>
      <c r="N169" s="183"/>
      <c r="O169" s="183"/>
      <c r="P169" s="183"/>
      <c r="Q169" s="183"/>
      <c r="R169" s="183"/>
      <c r="S169" s="183"/>
      <c r="T169" s="184"/>
      <c r="AT169" s="179" t="s">
        <v>132</v>
      </c>
      <c r="AU169" s="179" t="s">
        <v>130</v>
      </c>
      <c r="AV169" s="13" t="s">
        <v>82</v>
      </c>
      <c r="AW169" s="13" t="s">
        <v>30</v>
      </c>
      <c r="AX169" s="13" t="s">
        <v>75</v>
      </c>
      <c r="AY169" s="179" t="s">
        <v>123</v>
      </c>
    </row>
    <row r="170" spans="1:65" s="14" customFormat="1">
      <c r="B170" s="185"/>
      <c r="D170" s="178" t="s">
        <v>132</v>
      </c>
      <c r="E170" s="186" t="s">
        <v>1</v>
      </c>
      <c r="F170" s="187" t="s">
        <v>161</v>
      </c>
      <c r="H170" s="188">
        <v>5.5970000000000004</v>
      </c>
      <c r="I170" s="189"/>
      <c r="L170" s="185"/>
      <c r="M170" s="190"/>
      <c r="N170" s="191"/>
      <c r="O170" s="191"/>
      <c r="P170" s="191"/>
      <c r="Q170" s="191"/>
      <c r="R170" s="191"/>
      <c r="S170" s="191"/>
      <c r="T170" s="192"/>
      <c r="AT170" s="186" t="s">
        <v>132</v>
      </c>
      <c r="AU170" s="186" t="s">
        <v>130</v>
      </c>
      <c r="AV170" s="14" t="s">
        <v>130</v>
      </c>
      <c r="AW170" s="14" t="s">
        <v>30</v>
      </c>
      <c r="AX170" s="14" t="s">
        <v>75</v>
      </c>
      <c r="AY170" s="186" t="s">
        <v>123</v>
      </c>
    </row>
    <row r="171" spans="1:65" s="14" customFormat="1">
      <c r="B171" s="185"/>
      <c r="D171" s="178" t="s">
        <v>132</v>
      </c>
      <c r="E171" s="186" t="s">
        <v>1</v>
      </c>
      <c r="F171" s="187" t="s">
        <v>162</v>
      </c>
      <c r="H171" s="188">
        <v>6.2850000000000001</v>
      </c>
      <c r="I171" s="189"/>
      <c r="L171" s="185"/>
      <c r="M171" s="190"/>
      <c r="N171" s="191"/>
      <c r="O171" s="191"/>
      <c r="P171" s="191"/>
      <c r="Q171" s="191"/>
      <c r="R171" s="191"/>
      <c r="S171" s="191"/>
      <c r="T171" s="192"/>
      <c r="AT171" s="186" t="s">
        <v>132</v>
      </c>
      <c r="AU171" s="186" t="s">
        <v>130</v>
      </c>
      <c r="AV171" s="14" t="s">
        <v>130</v>
      </c>
      <c r="AW171" s="14" t="s">
        <v>30</v>
      </c>
      <c r="AX171" s="14" t="s">
        <v>75</v>
      </c>
      <c r="AY171" s="186" t="s">
        <v>123</v>
      </c>
    </row>
    <row r="172" spans="1:65" s="14" customFormat="1">
      <c r="B172" s="185"/>
      <c r="D172" s="178" t="s">
        <v>132</v>
      </c>
      <c r="E172" s="186" t="s">
        <v>1</v>
      </c>
      <c r="F172" s="187" t="s">
        <v>163</v>
      </c>
      <c r="H172" s="188">
        <v>7.5250000000000004</v>
      </c>
      <c r="I172" s="189"/>
      <c r="L172" s="185"/>
      <c r="M172" s="190"/>
      <c r="N172" s="191"/>
      <c r="O172" s="191"/>
      <c r="P172" s="191"/>
      <c r="Q172" s="191"/>
      <c r="R172" s="191"/>
      <c r="S172" s="191"/>
      <c r="T172" s="192"/>
      <c r="AT172" s="186" t="s">
        <v>132</v>
      </c>
      <c r="AU172" s="186" t="s">
        <v>130</v>
      </c>
      <c r="AV172" s="14" t="s">
        <v>130</v>
      </c>
      <c r="AW172" s="14" t="s">
        <v>30</v>
      </c>
      <c r="AX172" s="14" t="s">
        <v>75</v>
      </c>
      <c r="AY172" s="186" t="s">
        <v>123</v>
      </c>
    </row>
    <row r="173" spans="1:65" s="14" customFormat="1">
      <c r="B173" s="185"/>
      <c r="D173" s="178" t="s">
        <v>132</v>
      </c>
      <c r="E173" s="186" t="s">
        <v>1</v>
      </c>
      <c r="F173" s="187" t="s">
        <v>164</v>
      </c>
      <c r="H173" s="188">
        <v>8.1809999999999992</v>
      </c>
      <c r="I173" s="189"/>
      <c r="L173" s="185"/>
      <c r="M173" s="190"/>
      <c r="N173" s="191"/>
      <c r="O173" s="191"/>
      <c r="P173" s="191"/>
      <c r="Q173" s="191"/>
      <c r="R173" s="191"/>
      <c r="S173" s="191"/>
      <c r="T173" s="192"/>
      <c r="AT173" s="186" t="s">
        <v>132</v>
      </c>
      <c r="AU173" s="186" t="s">
        <v>130</v>
      </c>
      <c r="AV173" s="14" t="s">
        <v>130</v>
      </c>
      <c r="AW173" s="14" t="s">
        <v>30</v>
      </c>
      <c r="AX173" s="14" t="s">
        <v>75</v>
      </c>
      <c r="AY173" s="186" t="s">
        <v>123</v>
      </c>
    </row>
    <row r="174" spans="1:65" s="14" customFormat="1">
      <c r="B174" s="185"/>
      <c r="D174" s="178" t="s">
        <v>132</v>
      </c>
      <c r="E174" s="186" t="s">
        <v>1</v>
      </c>
      <c r="F174" s="187" t="s">
        <v>165</v>
      </c>
      <c r="H174" s="188">
        <v>1.776</v>
      </c>
      <c r="I174" s="189"/>
      <c r="L174" s="185"/>
      <c r="M174" s="190"/>
      <c r="N174" s="191"/>
      <c r="O174" s="191"/>
      <c r="P174" s="191"/>
      <c r="Q174" s="191"/>
      <c r="R174" s="191"/>
      <c r="S174" s="191"/>
      <c r="T174" s="192"/>
      <c r="AT174" s="186" t="s">
        <v>132</v>
      </c>
      <c r="AU174" s="186" t="s">
        <v>130</v>
      </c>
      <c r="AV174" s="14" t="s">
        <v>130</v>
      </c>
      <c r="AW174" s="14" t="s">
        <v>30</v>
      </c>
      <c r="AX174" s="14" t="s">
        <v>75</v>
      </c>
      <c r="AY174" s="186" t="s">
        <v>123</v>
      </c>
    </row>
    <row r="175" spans="1:65" s="15" customFormat="1">
      <c r="B175" s="193"/>
      <c r="D175" s="178" t="s">
        <v>132</v>
      </c>
      <c r="E175" s="194" t="s">
        <v>1</v>
      </c>
      <c r="F175" s="195" t="s">
        <v>140</v>
      </c>
      <c r="H175" s="196">
        <v>52.704000000000001</v>
      </c>
      <c r="I175" s="197"/>
      <c r="L175" s="193"/>
      <c r="M175" s="198"/>
      <c r="N175" s="199"/>
      <c r="O175" s="199"/>
      <c r="P175" s="199"/>
      <c r="Q175" s="199"/>
      <c r="R175" s="199"/>
      <c r="S175" s="199"/>
      <c r="T175" s="200"/>
      <c r="AT175" s="194" t="s">
        <v>132</v>
      </c>
      <c r="AU175" s="194" t="s">
        <v>130</v>
      </c>
      <c r="AV175" s="15" t="s">
        <v>129</v>
      </c>
      <c r="AW175" s="15" t="s">
        <v>30</v>
      </c>
      <c r="AX175" s="15" t="s">
        <v>82</v>
      </c>
      <c r="AY175" s="194" t="s">
        <v>123</v>
      </c>
    </row>
    <row r="176" spans="1:65" s="2" customFormat="1" ht="16.5" customHeight="1">
      <c r="A176" s="33"/>
      <c r="B176" s="162"/>
      <c r="C176" s="163" t="s">
        <v>178</v>
      </c>
      <c r="D176" s="163" t="s">
        <v>125</v>
      </c>
      <c r="E176" s="164" t="s">
        <v>179</v>
      </c>
      <c r="F176" s="165" t="s">
        <v>180</v>
      </c>
      <c r="G176" s="166" t="s">
        <v>128</v>
      </c>
      <c r="H176" s="167">
        <v>30</v>
      </c>
      <c r="I176" s="168"/>
      <c r="J176" s="167">
        <f>ROUND(I176*H176,3)</f>
        <v>0</v>
      </c>
      <c r="K176" s="169"/>
      <c r="L176" s="34"/>
      <c r="M176" s="170" t="s">
        <v>1</v>
      </c>
      <c r="N176" s="171" t="s">
        <v>41</v>
      </c>
      <c r="O176" s="59"/>
      <c r="P176" s="172">
        <f>O176*H176</f>
        <v>0</v>
      </c>
      <c r="Q176" s="172">
        <v>0</v>
      </c>
      <c r="R176" s="172">
        <f>Q176*H176</f>
        <v>0</v>
      </c>
      <c r="S176" s="172">
        <v>0</v>
      </c>
      <c r="T176" s="173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74" t="s">
        <v>129</v>
      </c>
      <c r="AT176" s="174" t="s">
        <v>125</v>
      </c>
      <c r="AU176" s="174" t="s">
        <v>130</v>
      </c>
      <c r="AY176" s="18" t="s">
        <v>123</v>
      </c>
      <c r="BE176" s="175">
        <f>IF(N176="základná",J176,0)</f>
        <v>0</v>
      </c>
      <c r="BF176" s="175">
        <f>IF(N176="znížená",J176,0)</f>
        <v>0</v>
      </c>
      <c r="BG176" s="175">
        <f>IF(N176="zákl. prenesená",J176,0)</f>
        <v>0</v>
      </c>
      <c r="BH176" s="175">
        <f>IF(N176="zníž. prenesená",J176,0)</f>
        <v>0</v>
      </c>
      <c r="BI176" s="175">
        <f>IF(N176="nulová",J176,0)</f>
        <v>0</v>
      </c>
      <c r="BJ176" s="18" t="s">
        <v>130</v>
      </c>
      <c r="BK176" s="176">
        <f>ROUND(I176*H176,3)</f>
        <v>0</v>
      </c>
      <c r="BL176" s="18" t="s">
        <v>129</v>
      </c>
      <c r="BM176" s="174" t="s">
        <v>181</v>
      </c>
    </row>
    <row r="177" spans="1:65" s="12" customFormat="1" ht="22.9" customHeight="1">
      <c r="B177" s="149"/>
      <c r="D177" s="150" t="s">
        <v>74</v>
      </c>
      <c r="E177" s="160" t="s">
        <v>153</v>
      </c>
      <c r="F177" s="160" t="s">
        <v>182</v>
      </c>
      <c r="I177" s="152"/>
      <c r="J177" s="161">
        <f>BK177</f>
        <v>0</v>
      </c>
      <c r="L177" s="149"/>
      <c r="M177" s="154"/>
      <c r="N177" s="155"/>
      <c r="O177" s="155"/>
      <c r="P177" s="156">
        <f>SUM(P178:P187)</f>
        <v>0</v>
      </c>
      <c r="Q177" s="155"/>
      <c r="R177" s="156">
        <f>SUM(R178:R187)</f>
        <v>132.29931420000003</v>
      </c>
      <c r="S177" s="155"/>
      <c r="T177" s="157">
        <f>SUM(T178:T187)</f>
        <v>0</v>
      </c>
      <c r="AR177" s="150" t="s">
        <v>82</v>
      </c>
      <c r="AT177" s="158" t="s">
        <v>74</v>
      </c>
      <c r="AU177" s="158" t="s">
        <v>82</v>
      </c>
      <c r="AY177" s="150" t="s">
        <v>123</v>
      </c>
      <c r="BK177" s="159">
        <f>SUM(BK178:BK187)</f>
        <v>0</v>
      </c>
    </row>
    <row r="178" spans="1:65" s="2" customFormat="1" ht="21.75" customHeight="1">
      <c r="A178" s="33"/>
      <c r="B178" s="162"/>
      <c r="C178" s="163" t="s">
        <v>183</v>
      </c>
      <c r="D178" s="163" t="s">
        <v>125</v>
      </c>
      <c r="E178" s="164" t="s">
        <v>184</v>
      </c>
      <c r="F178" s="165" t="s">
        <v>185</v>
      </c>
      <c r="G178" s="166" t="s">
        <v>128</v>
      </c>
      <c r="H178" s="167">
        <v>256.2</v>
      </c>
      <c r="I178" s="168"/>
      <c r="J178" s="167">
        <f>ROUND(I178*H178,3)</f>
        <v>0</v>
      </c>
      <c r="K178" s="169"/>
      <c r="L178" s="34"/>
      <c r="M178" s="170" t="s">
        <v>1</v>
      </c>
      <c r="N178" s="171" t="s">
        <v>41</v>
      </c>
      <c r="O178" s="59"/>
      <c r="P178" s="172">
        <f>O178*H178</f>
        <v>0</v>
      </c>
      <c r="Q178" s="172">
        <v>0.27994000000000002</v>
      </c>
      <c r="R178" s="172">
        <f>Q178*H178</f>
        <v>71.720628000000005</v>
      </c>
      <c r="S178" s="172">
        <v>0</v>
      </c>
      <c r="T178" s="173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74" t="s">
        <v>129</v>
      </c>
      <c r="AT178" s="174" t="s">
        <v>125</v>
      </c>
      <c r="AU178" s="174" t="s">
        <v>130</v>
      </c>
      <c r="AY178" s="18" t="s">
        <v>123</v>
      </c>
      <c r="BE178" s="175">
        <f>IF(N178="základná",J178,0)</f>
        <v>0</v>
      </c>
      <c r="BF178" s="175">
        <f>IF(N178="znížená",J178,0)</f>
        <v>0</v>
      </c>
      <c r="BG178" s="175">
        <f>IF(N178="zákl. prenesená",J178,0)</f>
        <v>0</v>
      </c>
      <c r="BH178" s="175">
        <f>IF(N178="zníž. prenesená",J178,0)</f>
        <v>0</v>
      </c>
      <c r="BI178" s="175">
        <f>IF(N178="nulová",J178,0)</f>
        <v>0</v>
      </c>
      <c r="BJ178" s="18" t="s">
        <v>130</v>
      </c>
      <c r="BK178" s="176">
        <f>ROUND(I178*H178,3)</f>
        <v>0</v>
      </c>
      <c r="BL178" s="18" t="s">
        <v>129</v>
      </c>
      <c r="BM178" s="174" t="s">
        <v>186</v>
      </c>
    </row>
    <row r="179" spans="1:65" s="13" customFormat="1">
      <c r="B179" s="177"/>
      <c r="D179" s="178" t="s">
        <v>132</v>
      </c>
      <c r="E179" s="179" t="s">
        <v>1</v>
      </c>
      <c r="F179" s="180" t="s">
        <v>133</v>
      </c>
      <c r="H179" s="179" t="s">
        <v>1</v>
      </c>
      <c r="I179" s="181"/>
      <c r="L179" s="177"/>
      <c r="M179" s="182"/>
      <c r="N179" s="183"/>
      <c r="O179" s="183"/>
      <c r="P179" s="183"/>
      <c r="Q179" s="183"/>
      <c r="R179" s="183"/>
      <c r="S179" s="183"/>
      <c r="T179" s="184"/>
      <c r="AT179" s="179" t="s">
        <v>132</v>
      </c>
      <c r="AU179" s="179" t="s">
        <v>130</v>
      </c>
      <c r="AV179" s="13" t="s">
        <v>82</v>
      </c>
      <c r="AW179" s="13" t="s">
        <v>30</v>
      </c>
      <c r="AX179" s="13" t="s">
        <v>75</v>
      </c>
      <c r="AY179" s="179" t="s">
        <v>123</v>
      </c>
    </row>
    <row r="180" spans="1:65" s="14" customFormat="1">
      <c r="B180" s="185"/>
      <c r="D180" s="178" t="s">
        <v>132</v>
      </c>
      <c r="E180" s="186" t="s">
        <v>1</v>
      </c>
      <c r="F180" s="187" t="s">
        <v>187</v>
      </c>
      <c r="H180" s="188">
        <v>256.2</v>
      </c>
      <c r="I180" s="189"/>
      <c r="L180" s="185"/>
      <c r="M180" s="190"/>
      <c r="N180" s="191"/>
      <c r="O180" s="191"/>
      <c r="P180" s="191"/>
      <c r="Q180" s="191"/>
      <c r="R180" s="191"/>
      <c r="S180" s="191"/>
      <c r="T180" s="192"/>
      <c r="AT180" s="186" t="s">
        <v>132</v>
      </c>
      <c r="AU180" s="186" t="s">
        <v>130</v>
      </c>
      <c r="AV180" s="14" t="s">
        <v>130</v>
      </c>
      <c r="AW180" s="14" t="s">
        <v>30</v>
      </c>
      <c r="AX180" s="14" t="s">
        <v>82</v>
      </c>
      <c r="AY180" s="186" t="s">
        <v>123</v>
      </c>
    </row>
    <row r="181" spans="1:65" s="2" customFormat="1" ht="21.75" customHeight="1">
      <c r="A181" s="33"/>
      <c r="B181" s="162"/>
      <c r="C181" s="163" t="s">
        <v>188</v>
      </c>
      <c r="D181" s="163" t="s">
        <v>125</v>
      </c>
      <c r="E181" s="164" t="s">
        <v>189</v>
      </c>
      <c r="F181" s="165" t="s">
        <v>190</v>
      </c>
      <c r="G181" s="166" t="s">
        <v>128</v>
      </c>
      <c r="H181" s="167">
        <v>5.33</v>
      </c>
      <c r="I181" s="168"/>
      <c r="J181" s="167">
        <f>ROUND(I181*H181,3)</f>
        <v>0</v>
      </c>
      <c r="K181" s="169"/>
      <c r="L181" s="34"/>
      <c r="M181" s="170" t="s">
        <v>1</v>
      </c>
      <c r="N181" s="171" t="s">
        <v>41</v>
      </c>
      <c r="O181" s="59"/>
      <c r="P181" s="172">
        <f>O181*H181</f>
        <v>0</v>
      </c>
      <c r="Q181" s="172">
        <v>0.22847999999999999</v>
      </c>
      <c r="R181" s="172">
        <f>Q181*H181</f>
        <v>1.2177983999999999</v>
      </c>
      <c r="S181" s="172">
        <v>0</v>
      </c>
      <c r="T181" s="173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74" t="s">
        <v>129</v>
      </c>
      <c r="AT181" s="174" t="s">
        <v>125</v>
      </c>
      <c r="AU181" s="174" t="s">
        <v>130</v>
      </c>
      <c r="AY181" s="18" t="s">
        <v>123</v>
      </c>
      <c r="BE181" s="175">
        <f>IF(N181="základná",J181,0)</f>
        <v>0</v>
      </c>
      <c r="BF181" s="175">
        <f>IF(N181="znížená",J181,0)</f>
        <v>0</v>
      </c>
      <c r="BG181" s="175">
        <f>IF(N181="zákl. prenesená",J181,0)</f>
        <v>0</v>
      </c>
      <c r="BH181" s="175">
        <f>IF(N181="zníž. prenesená",J181,0)</f>
        <v>0</v>
      </c>
      <c r="BI181" s="175">
        <f>IF(N181="nulová",J181,0)</f>
        <v>0</v>
      </c>
      <c r="BJ181" s="18" t="s">
        <v>130</v>
      </c>
      <c r="BK181" s="176">
        <f>ROUND(I181*H181,3)</f>
        <v>0</v>
      </c>
      <c r="BL181" s="18" t="s">
        <v>129</v>
      </c>
      <c r="BM181" s="174" t="s">
        <v>191</v>
      </c>
    </row>
    <row r="182" spans="1:65" s="13" customFormat="1">
      <c r="B182" s="177"/>
      <c r="D182" s="178" t="s">
        <v>132</v>
      </c>
      <c r="E182" s="179" t="s">
        <v>1</v>
      </c>
      <c r="F182" s="180" t="s">
        <v>138</v>
      </c>
      <c r="H182" s="179" t="s">
        <v>1</v>
      </c>
      <c r="I182" s="181"/>
      <c r="L182" s="177"/>
      <c r="M182" s="182"/>
      <c r="N182" s="183"/>
      <c r="O182" s="183"/>
      <c r="P182" s="183"/>
      <c r="Q182" s="183"/>
      <c r="R182" s="183"/>
      <c r="S182" s="183"/>
      <c r="T182" s="184"/>
      <c r="AT182" s="179" t="s">
        <v>132</v>
      </c>
      <c r="AU182" s="179" t="s">
        <v>130</v>
      </c>
      <c r="AV182" s="13" t="s">
        <v>82</v>
      </c>
      <c r="AW182" s="13" t="s">
        <v>30</v>
      </c>
      <c r="AX182" s="13" t="s">
        <v>75</v>
      </c>
      <c r="AY182" s="179" t="s">
        <v>123</v>
      </c>
    </row>
    <row r="183" spans="1:65" s="14" customFormat="1">
      <c r="B183" s="185"/>
      <c r="D183" s="178" t="s">
        <v>132</v>
      </c>
      <c r="E183" s="186" t="s">
        <v>1</v>
      </c>
      <c r="F183" s="187" t="s">
        <v>139</v>
      </c>
      <c r="H183" s="188">
        <v>5.33</v>
      </c>
      <c r="I183" s="189"/>
      <c r="L183" s="185"/>
      <c r="M183" s="190"/>
      <c r="N183" s="191"/>
      <c r="O183" s="191"/>
      <c r="P183" s="191"/>
      <c r="Q183" s="191"/>
      <c r="R183" s="191"/>
      <c r="S183" s="191"/>
      <c r="T183" s="192"/>
      <c r="AT183" s="186" t="s">
        <v>132</v>
      </c>
      <c r="AU183" s="186" t="s">
        <v>130</v>
      </c>
      <c r="AV183" s="14" t="s">
        <v>130</v>
      </c>
      <c r="AW183" s="14" t="s">
        <v>30</v>
      </c>
      <c r="AX183" s="14" t="s">
        <v>82</v>
      </c>
      <c r="AY183" s="186" t="s">
        <v>123</v>
      </c>
    </row>
    <row r="184" spans="1:65" s="2" customFormat="1" ht="21.75" customHeight="1">
      <c r="A184" s="33"/>
      <c r="B184" s="162"/>
      <c r="C184" s="163" t="s">
        <v>192</v>
      </c>
      <c r="D184" s="163" t="s">
        <v>125</v>
      </c>
      <c r="E184" s="164" t="s">
        <v>193</v>
      </c>
      <c r="F184" s="165" t="s">
        <v>194</v>
      </c>
      <c r="G184" s="166" t="s">
        <v>128</v>
      </c>
      <c r="H184" s="167">
        <v>5.33</v>
      </c>
      <c r="I184" s="168"/>
      <c r="J184" s="167">
        <f>ROUND(I184*H184,3)</f>
        <v>0</v>
      </c>
      <c r="K184" s="169"/>
      <c r="L184" s="34"/>
      <c r="M184" s="170" t="s">
        <v>1</v>
      </c>
      <c r="N184" s="171" t="s">
        <v>41</v>
      </c>
      <c r="O184" s="59"/>
      <c r="P184" s="172">
        <f>O184*H184</f>
        <v>0</v>
      </c>
      <c r="Q184" s="172">
        <v>0.12966</v>
      </c>
      <c r="R184" s="172">
        <f>Q184*H184</f>
        <v>0.69108780000000003</v>
      </c>
      <c r="S184" s="172">
        <v>0</v>
      </c>
      <c r="T184" s="173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74" t="s">
        <v>129</v>
      </c>
      <c r="AT184" s="174" t="s">
        <v>125</v>
      </c>
      <c r="AU184" s="174" t="s">
        <v>130</v>
      </c>
      <c r="AY184" s="18" t="s">
        <v>123</v>
      </c>
      <c r="BE184" s="175">
        <f>IF(N184="základná",J184,0)</f>
        <v>0</v>
      </c>
      <c r="BF184" s="175">
        <f>IF(N184="znížená",J184,0)</f>
        <v>0</v>
      </c>
      <c r="BG184" s="175">
        <f>IF(N184="zákl. prenesená",J184,0)</f>
        <v>0</v>
      </c>
      <c r="BH184" s="175">
        <f>IF(N184="zníž. prenesená",J184,0)</f>
        <v>0</v>
      </c>
      <c r="BI184" s="175">
        <f>IF(N184="nulová",J184,0)</f>
        <v>0</v>
      </c>
      <c r="BJ184" s="18" t="s">
        <v>130</v>
      </c>
      <c r="BK184" s="176">
        <f>ROUND(I184*H184,3)</f>
        <v>0</v>
      </c>
      <c r="BL184" s="18" t="s">
        <v>129</v>
      </c>
      <c r="BM184" s="174" t="s">
        <v>195</v>
      </c>
    </row>
    <row r="185" spans="1:65" s="2" customFormat="1" ht="33" customHeight="1">
      <c r="A185" s="33"/>
      <c r="B185" s="162"/>
      <c r="C185" s="163" t="s">
        <v>196</v>
      </c>
      <c r="D185" s="163" t="s">
        <v>125</v>
      </c>
      <c r="E185" s="164" t="s">
        <v>197</v>
      </c>
      <c r="F185" s="165" t="s">
        <v>198</v>
      </c>
      <c r="G185" s="166" t="s">
        <v>128</v>
      </c>
      <c r="H185" s="167">
        <v>256.2</v>
      </c>
      <c r="I185" s="168"/>
      <c r="J185" s="167">
        <f>ROUND(I185*H185,3)</f>
        <v>0</v>
      </c>
      <c r="K185" s="169"/>
      <c r="L185" s="34"/>
      <c r="M185" s="170" t="s">
        <v>1</v>
      </c>
      <c r="N185" s="171" t="s">
        <v>41</v>
      </c>
      <c r="O185" s="59"/>
      <c r="P185" s="172">
        <f>O185*H185</f>
        <v>0</v>
      </c>
      <c r="Q185" s="172">
        <v>9.2499999999999999E-2</v>
      </c>
      <c r="R185" s="172">
        <f>Q185*H185</f>
        <v>23.698499999999999</v>
      </c>
      <c r="S185" s="172">
        <v>0</v>
      </c>
      <c r="T185" s="173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74" t="s">
        <v>129</v>
      </c>
      <c r="AT185" s="174" t="s">
        <v>125</v>
      </c>
      <c r="AU185" s="174" t="s">
        <v>130</v>
      </c>
      <c r="AY185" s="18" t="s">
        <v>123</v>
      </c>
      <c r="BE185" s="175">
        <f>IF(N185="základná",J185,0)</f>
        <v>0</v>
      </c>
      <c r="BF185" s="175">
        <f>IF(N185="znížená",J185,0)</f>
        <v>0</v>
      </c>
      <c r="BG185" s="175">
        <f>IF(N185="zákl. prenesená",J185,0)</f>
        <v>0</v>
      </c>
      <c r="BH185" s="175">
        <f>IF(N185="zníž. prenesená",J185,0)</f>
        <v>0</v>
      </c>
      <c r="BI185" s="175">
        <f>IF(N185="nulová",J185,0)</f>
        <v>0</v>
      </c>
      <c r="BJ185" s="18" t="s">
        <v>130</v>
      </c>
      <c r="BK185" s="176">
        <f>ROUND(I185*H185,3)</f>
        <v>0</v>
      </c>
      <c r="BL185" s="18" t="s">
        <v>129</v>
      </c>
      <c r="BM185" s="174" t="s">
        <v>199</v>
      </c>
    </row>
    <row r="186" spans="1:65" s="2" customFormat="1" ht="21.75" customHeight="1">
      <c r="A186" s="33"/>
      <c r="B186" s="162"/>
      <c r="C186" s="201" t="s">
        <v>200</v>
      </c>
      <c r="D186" s="201" t="s">
        <v>201</v>
      </c>
      <c r="E186" s="202" t="s">
        <v>202</v>
      </c>
      <c r="F186" s="203" t="s">
        <v>203</v>
      </c>
      <c r="G186" s="204" t="s">
        <v>128</v>
      </c>
      <c r="H186" s="205">
        <v>269.01</v>
      </c>
      <c r="I186" s="206"/>
      <c r="J186" s="205">
        <f>ROUND(I186*H186,3)</f>
        <v>0</v>
      </c>
      <c r="K186" s="207"/>
      <c r="L186" s="208"/>
      <c r="M186" s="209" t="s">
        <v>1</v>
      </c>
      <c r="N186" s="210" t="s">
        <v>41</v>
      </c>
      <c r="O186" s="59"/>
      <c r="P186" s="172">
        <f>O186*H186</f>
        <v>0</v>
      </c>
      <c r="Q186" s="172">
        <v>0.13</v>
      </c>
      <c r="R186" s="172">
        <f>Q186*H186</f>
        <v>34.971299999999999</v>
      </c>
      <c r="S186" s="172">
        <v>0</v>
      </c>
      <c r="T186" s="173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74" t="s">
        <v>178</v>
      </c>
      <c r="AT186" s="174" t="s">
        <v>201</v>
      </c>
      <c r="AU186" s="174" t="s">
        <v>130</v>
      </c>
      <c r="AY186" s="18" t="s">
        <v>123</v>
      </c>
      <c r="BE186" s="175">
        <f>IF(N186="základná",J186,0)</f>
        <v>0</v>
      </c>
      <c r="BF186" s="175">
        <f>IF(N186="znížená",J186,0)</f>
        <v>0</v>
      </c>
      <c r="BG186" s="175">
        <f>IF(N186="zákl. prenesená",J186,0)</f>
        <v>0</v>
      </c>
      <c r="BH186" s="175">
        <f>IF(N186="zníž. prenesená",J186,0)</f>
        <v>0</v>
      </c>
      <c r="BI186" s="175">
        <f>IF(N186="nulová",J186,0)</f>
        <v>0</v>
      </c>
      <c r="BJ186" s="18" t="s">
        <v>130</v>
      </c>
      <c r="BK186" s="176">
        <f>ROUND(I186*H186,3)</f>
        <v>0</v>
      </c>
      <c r="BL186" s="18" t="s">
        <v>129</v>
      </c>
      <c r="BM186" s="174" t="s">
        <v>204</v>
      </c>
    </row>
    <row r="187" spans="1:65" s="14" customFormat="1">
      <c r="B187" s="185"/>
      <c r="D187" s="178" t="s">
        <v>132</v>
      </c>
      <c r="F187" s="187" t="s">
        <v>205</v>
      </c>
      <c r="H187" s="188">
        <v>269.01</v>
      </c>
      <c r="I187" s="189"/>
      <c r="L187" s="185"/>
      <c r="M187" s="190"/>
      <c r="N187" s="191"/>
      <c r="O187" s="191"/>
      <c r="P187" s="191"/>
      <c r="Q187" s="191"/>
      <c r="R187" s="191"/>
      <c r="S187" s="191"/>
      <c r="T187" s="192"/>
      <c r="AT187" s="186" t="s">
        <v>132</v>
      </c>
      <c r="AU187" s="186" t="s">
        <v>130</v>
      </c>
      <c r="AV187" s="14" t="s">
        <v>130</v>
      </c>
      <c r="AW187" s="14" t="s">
        <v>3</v>
      </c>
      <c r="AX187" s="14" t="s">
        <v>82</v>
      </c>
      <c r="AY187" s="186" t="s">
        <v>123</v>
      </c>
    </row>
    <row r="188" spans="1:65" s="12" customFormat="1" ht="22.9" customHeight="1">
      <c r="B188" s="149"/>
      <c r="D188" s="150" t="s">
        <v>74</v>
      </c>
      <c r="E188" s="160" t="s">
        <v>168</v>
      </c>
      <c r="F188" s="160" t="s">
        <v>206</v>
      </c>
      <c r="I188" s="152"/>
      <c r="J188" s="161">
        <f>BK188</f>
        <v>0</v>
      </c>
      <c r="L188" s="149"/>
      <c r="M188" s="154"/>
      <c r="N188" s="155"/>
      <c r="O188" s="155"/>
      <c r="P188" s="156">
        <f>SUM(P189:P336)</f>
        <v>0</v>
      </c>
      <c r="Q188" s="155"/>
      <c r="R188" s="156">
        <f>SUM(R189:R336)</f>
        <v>82.298719469999995</v>
      </c>
      <c r="S188" s="155"/>
      <c r="T188" s="157">
        <f>SUM(T189:T336)</f>
        <v>0</v>
      </c>
      <c r="AR188" s="150" t="s">
        <v>82</v>
      </c>
      <c r="AT188" s="158" t="s">
        <v>74</v>
      </c>
      <c r="AU188" s="158" t="s">
        <v>82</v>
      </c>
      <c r="AY188" s="150" t="s">
        <v>123</v>
      </c>
      <c r="BK188" s="159">
        <f>SUM(BK189:BK336)</f>
        <v>0</v>
      </c>
    </row>
    <row r="189" spans="1:65" s="2" customFormat="1" ht="21.75" customHeight="1">
      <c r="A189" s="33"/>
      <c r="B189" s="162"/>
      <c r="C189" s="163" t="s">
        <v>207</v>
      </c>
      <c r="D189" s="163" t="s">
        <v>125</v>
      </c>
      <c r="E189" s="164" t="s">
        <v>208</v>
      </c>
      <c r="F189" s="165" t="s">
        <v>209</v>
      </c>
      <c r="G189" s="166" t="s">
        <v>210</v>
      </c>
      <c r="H189" s="167">
        <v>93</v>
      </c>
      <c r="I189" s="168"/>
      <c r="J189" s="167">
        <f>ROUND(I189*H189,3)</f>
        <v>0</v>
      </c>
      <c r="K189" s="169"/>
      <c r="L189" s="34"/>
      <c r="M189" s="170" t="s">
        <v>1</v>
      </c>
      <c r="N189" s="171" t="s">
        <v>41</v>
      </c>
      <c r="O189" s="59"/>
      <c r="P189" s="172">
        <f>O189*H189</f>
        <v>0</v>
      </c>
      <c r="Q189" s="172">
        <v>2.8E-3</v>
      </c>
      <c r="R189" s="172">
        <f>Q189*H189</f>
        <v>0.26040000000000002</v>
      </c>
      <c r="S189" s="172">
        <v>0</v>
      </c>
      <c r="T189" s="173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74" t="s">
        <v>129</v>
      </c>
      <c r="AT189" s="174" t="s">
        <v>125</v>
      </c>
      <c r="AU189" s="174" t="s">
        <v>130</v>
      </c>
      <c r="AY189" s="18" t="s">
        <v>123</v>
      </c>
      <c r="BE189" s="175">
        <f>IF(N189="základná",J189,0)</f>
        <v>0</v>
      </c>
      <c r="BF189" s="175">
        <f>IF(N189="znížená",J189,0)</f>
        <v>0</v>
      </c>
      <c r="BG189" s="175">
        <f>IF(N189="zákl. prenesená",J189,0)</f>
        <v>0</v>
      </c>
      <c r="BH189" s="175">
        <f>IF(N189="zníž. prenesená",J189,0)</f>
        <v>0</v>
      </c>
      <c r="BI189" s="175">
        <f>IF(N189="nulová",J189,0)</f>
        <v>0</v>
      </c>
      <c r="BJ189" s="18" t="s">
        <v>130</v>
      </c>
      <c r="BK189" s="176">
        <f>ROUND(I189*H189,3)</f>
        <v>0</v>
      </c>
      <c r="BL189" s="18" t="s">
        <v>129</v>
      </c>
      <c r="BM189" s="174" t="s">
        <v>211</v>
      </c>
    </row>
    <row r="190" spans="1:65" s="13" customFormat="1">
      <c r="B190" s="177"/>
      <c r="D190" s="178" t="s">
        <v>132</v>
      </c>
      <c r="E190" s="179" t="s">
        <v>1</v>
      </c>
      <c r="F190" s="180" t="s">
        <v>212</v>
      </c>
      <c r="H190" s="179" t="s">
        <v>1</v>
      </c>
      <c r="I190" s="181"/>
      <c r="L190" s="177"/>
      <c r="M190" s="182"/>
      <c r="N190" s="183"/>
      <c r="O190" s="183"/>
      <c r="P190" s="183"/>
      <c r="Q190" s="183"/>
      <c r="R190" s="183"/>
      <c r="S190" s="183"/>
      <c r="T190" s="184"/>
      <c r="AT190" s="179" t="s">
        <v>132</v>
      </c>
      <c r="AU190" s="179" t="s">
        <v>130</v>
      </c>
      <c r="AV190" s="13" t="s">
        <v>82</v>
      </c>
      <c r="AW190" s="13" t="s">
        <v>30</v>
      </c>
      <c r="AX190" s="13" t="s">
        <v>75</v>
      </c>
      <c r="AY190" s="179" t="s">
        <v>123</v>
      </c>
    </row>
    <row r="191" spans="1:65" s="14" customFormat="1">
      <c r="B191" s="185"/>
      <c r="D191" s="178" t="s">
        <v>132</v>
      </c>
      <c r="E191" s="186" t="s">
        <v>1</v>
      </c>
      <c r="F191" s="187" t="s">
        <v>213</v>
      </c>
      <c r="H191" s="188">
        <v>17.600000000000001</v>
      </c>
      <c r="I191" s="189"/>
      <c r="L191" s="185"/>
      <c r="M191" s="190"/>
      <c r="N191" s="191"/>
      <c r="O191" s="191"/>
      <c r="P191" s="191"/>
      <c r="Q191" s="191"/>
      <c r="R191" s="191"/>
      <c r="S191" s="191"/>
      <c r="T191" s="192"/>
      <c r="AT191" s="186" t="s">
        <v>132</v>
      </c>
      <c r="AU191" s="186" t="s">
        <v>130</v>
      </c>
      <c r="AV191" s="14" t="s">
        <v>130</v>
      </c>
      <c r="AW191" s="14" t="s">
        <v>30</v>
      </c>
      <c r="AX191" s="14" t="s">
        <v>75</v>
      </c>
      <c r="AY191" s="186" t="s">
        <v>123</v>
      </c>
    </row>
    <row r="192" spans="1:65" s="13" customFormat="1">
      <c r="B192" s="177"/>
      <c r="D192" s="178" t="s">
        <v>132</v>
      </c>
      <c r="E192" s="179" t="s">
        <v>1</v>
      </c>
      <c r="F192" s="180" t="s">
        <v>214</v>
      </c>
      <c r="H192" s="179" t="s">
        <v>1</v>
      </c>
      <c r="I192" s="181"/>
      <c r="L192" s="177"/>
      <c r="M192" s="182"/>
      <c r="N192" s="183"/>
      <c r="O192" s="183"/>
      <c r="P192" s="183"/>
      <c r="Q192" s="183"/>
      <c r="R192" s="183"/>
      <c r="S192" s="183"/>
      <c r="T192" s="184"/>
      <c r="AT192" s="179" t="s">
        <v>132</v>
      </c>
      <c r="AU192" s="179" t="s">
        <v>130</v>
      </c>
      <c r="AV192" s="13" t="s">
        <v>82</v>
      </c>
      <c r="AW192" s="13" t="s">
        <v>30</v>
      </c>
      <c r="AX192" s="13" t="s">
        <v>75</v>
      </c>
      <c r="AY192" s="179" t="s">
        <v>123</v>
      </c>
    </row>
    <row r="193" spans="1:65" s="14" customFormat="1">
      <c r="B193" s="185"/>
      <c r="D193" s="178" t="s">
        <v>132</v>
      </c>
      <c r="E193" s="186" t="s">
        <v>1</v>
      </c>
      <c r="F193" s="187" t="s">
        <v>215</v>
      </c>
      <c r="H193" s="188">
        <v>38</v>
      </c>
      <c r="I193" s="189"/>
      <c r="L193" s="185"/>
      <c r="M193" s="190"/>
      <c r="N193" s="191"/>
      <c r="O193" s="191"/>
      <c r="P193" s="191"/>
      <c r="Q193" s="191"/>
      <c r="R193" s="191"/>
      <c r="S193" s="191"/>
      <c r="T193" s="192"/>
      <c r="AT193" s="186" t="s">
        <v>132</v>
      </c>
      <c r="AU193" s="186" t="s">
        <v>130</v>
      </c>
      <c r="AV193" s="14" t="s">
        <v>130</v>
      </c>
      <c r="AW193" s="14" t="s">
        <v>30</v>
      </c>
      <c r="AX193" s="14" t="s">
        <v>75</v>
      </c>
      <c r="AY193" s="186" t="s">
        <v>123</v>
      </c>
    </row>
    <row r="194" spans="1:65" s="13" customFormat="1">
      <c r="B194" s="177"/>
      <c r="D194" s="178" t="s">
        <v>132</v>
      </c>
      <c r="E194" s="179" t="s">
        <v>1</v>
      </c>
      <c r="F194" s="180" t="s">
        <v>216</v>
      </c>
      <c r="H194" s="179" t="s">
        <v>1</v>
      </c>
      <c r="I194" s="181"/>
      <c r="L194" s="177"/>
      <c r="M194" s="182"/>
      <c r="N194" s="183"/>
      <c r="O194" s="183"/>
      <c r="P194" s="183"/>
      <c r="Q194" s="183"/>
      <c r="R194" s="183"/>
      <c r="S194" s="183"/>
      <c r="T194" s="184"/>
      <c r="AT194" s="179" t="s">
        <v>132</v>
      </c>
      <c r="AU194" s="179" t="s">
        <v>130</v>
      </c>
      <c r="AV194" s="13" t="s">
        <v>82</v>
      </c>
      <c r="AW194" s="13" t="s">
        <v>30</v>
      </c>
      <c r="AX194" s="13" t="s">
        <v>75</v>
      </c>
      <c r="AY194" s="179" t="s">
        <v>123</v>
      </c>
    </row>
    <row r="195" spans="1:65" s="14" customFormat="1">
      <c r="B195" s="185"/>
      <c r="D195" s="178" t="s">
        <v>132</v>
      </c>
      <c r="E195" s="186" t="s">
        <v>1</v>
      </c>
      <c r="F195" s="187" t="s">
        <v>217</v>
      </c>
      <c r="H195" s="188">
        <v>30.8</v>
      </c>
      <c r="I195" s="189"/>
      <c r="L195" s="185"/>
      <c r="M195" s="190"/>
      <c r="N195" s="191"/>
      <c r="O195" s="191"/>
      <c r="P195" s="191"/>
      <c r="Q195" s="191"/>
      <c r="R195" s="191"/>
      <c r="S195" s="191"/>
      <c r="T195" s="192"/>
      <c r="AT195" s="186" t="s">
        <v>132</v>
      </c>
      <c r="AU195" s="186" t="s">
        <v>130</v>
      </c>
      <c r="AV195" s="14" t="s">
        <v>130</v>
      </c>
      <c r="AW195" s="14" t="s">
        <v>30</v>
      </c>
      <c r="AX195" s="14" t="s">
        <v>75</v>
      </c>
      <c r="AY195" s="186" t="s">
        <v>123</v>
      </c>
    </row>
    <row r="196" spans="1:65" s="13" customFormat="1">
      <c r="B196" s="177"/>
      <c r="D196" s="178" t="s">
        <v>132</v>
      </c>
      <c r="E196" s="179" t="s">
        <v>1</v>
      </c>
      <c r="F196" s="180" t="s">
        <v>218</v>
      </c>
      <c r="H196" s="179" t="s">
        <v>1</v>
      </c>
      <c r="I196" s="181"/>
      <c r="L196" s="177"/>
      <c r="M196" s="182"/>
      <c r="N196" s="183"/>
      <c r="O196" s="183"/>
      <c r="P196" s="183"/>
      <c r="Q196" s="183"/>
      <c r="R196" s="183"/>
      <c r="S196" s="183"/>
      <c r="T196" s="184"/>
      <c r="AT196" s="179" t="s">
        <v>132</v>
      </c>
      <c r="AU196" s="179" t="s">
        <v>130</v>
      </c>
      <c r="AV196" s="13" t="s">
        <v>82</v>
      </c>
      <c r="AW196" s="13" t="s">
        <v>30</v>
      </c>
      <c r="AX196" s="13" t="s">
        <v>75</v>
      </c>
      <c r="AY196" s="179" t="s">
        <v>123</v>
      </c>
    </row>
    <row r="197" spans="1:65" s="14" customFormat="1">
      <c r="B197" s="185"/>
      <c r="D197" s="178" t="s">
        <v>132</v>
      </c>
      <c r="E197" s="186" t="s">
        <v>1</v>
      </c>
      <c r="F197" s="187" t="s">
        <v>219</v>
      </c>
      <c r="H197" s="188">
        <v>6.6</v>
      </c>
      <c r="I197" s="189"/>
      <c r="L197" s="185"/>
      <c r="M197" s="190"/>
      <c r="N197" s="191"/>
      <c r="O197" s="191"/>
      <c r="P197" s="191"/>
      <c r="Q197" s="191"/>
      <c r="R197" s="191"/>
      <c r="S197" s="191"/>
      <c r="T197" s="192"/>
      <c r="AT197" s="186" t="s">
        <v>132</v>
      </c>
      <c r="AU197" s="186" t="s">
        <v>130</v>
      </c>
      <c r="AV197" s="14" t="s">
        <v>130</v>
      </c>
      <c r="AW197" s="14" t="s">
        <v>30</v>
      </c>
      <c r="AX197" s="14" t="s">
        <v>75</v>
      </c>
      <c r="AY197" s="186" t="s">
        <v>123</v>
      </c>
    </row>
    <row r="198" spans="1:65" s="15" customFormat="1">
      <c r="B198" s="193"/>
      <c r="D198" s="178" t="s">
        <v>132</v>
      </c>
      <c r="E198" s="194" t="s">
        <v>1</v>
      </c>
      <c r="F198" s="195" t="s">
        <v>140</v>
      </c>
      <c r="H198" s="196">
        <v>93</v>
      </c>
      <c r="I198" s="197"/>
      <c r="L198" s="193"/>
      <c r="M198" s="198"/>
      <c r="N198" s="199"/>
      <c r="O198" s="199"/>
      <c r="P198" s="199"/>
      <c r="Q198" s="199"/>
      <c r="R198" s="199"/>
      <c r="S198" s="199"/>
      <c r="T198" s="200"/>
      <c r="AT198" s="194" t="s">
        <v>132</v>
      </c>
      <c r="AU198" s="194" t="s">
        <v>130</v>
      </c>
      <c r="AV198" s="15" t="s">
        <v>129</v>
      </c>
      <c r="AW198" s="15" t="s">
        <v>30</v>
      </c>
      <c r="AX198" s="15" t="s">
        <v>82</v>
      </c>
      <c r="AY198" s="194" t="s">
        <v>123</v>
      </c>
    </row>
    <row r="199" spans="1:65" s="2" customFormat="1" ht="21.75" customHeight="1">
      <c r="A199" s="33"/>
      <c r="B199" s="162"/>
      <c r="C199" s="163" t="s">
        <v>220</v>
      </c>
      <c r="D199" s="163" t="s">
        <v>125</v>
      </c>
      <c r="E199" s="164" t="s">
        <v>221</v>
      </c>
      <c r="F199" s="165" t="s">
        <v>222</v>
      </c>
      <c r="G199" s="166" t="s">
        <v>128</v>
      </c>
      <c r="H199" s="167">
        <v>108.04</v>
      </c>
      <c r="I199" s="168"/>
      <c r="J199" s="167">
        <f>ROUND(I199*H199,3)</f>
        <v>0</v>
      </c>
      <c r="K199" s="169"/>
      <c r="L199" s="34"/>
      <c r="M199" s="170" t="s">
        <v>1</v>
      </c>
      <c r="N199" s="171" t="s">
        <v>41</v>
      </c>
      <c r="O199" s="59"/>
      <c r="P199" s="172">
        <f>O199*H199</f>
        <v>0</v>
      </c>
      <c r="Q199" s="172">
        <v>2.3000000000000001E-4</v>
      </c>
      <c r="R199" s="172">
        <f>Q199*H199</f>
        <v>2.4849200000000002E-2</v>
      </c>
      <c r="S199" s="172">
        <v>0</v>
      </c>
      <c r="T199" s="173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74" t="s">
        <v>129</v>
      </c>
      <c r="AT199" s="174" t="s">
        <v>125</v>
      </c>
      <c r="AU199" s="174" t="s">
        <v>130</v>
      </c>
      <c r="AY199" s="18" t="s">
        <v>123</v>
      </c>
      <c r="BE199" s="175">
        <f>IF(N199="základná",J199,0)</f>
        <v>0</v>
      </c>
      <c r="BF199" s="175">
        <f>IF(N199="znížená",J199,0)</f>
        <v>0</v>
      </c>
      <c r="BG199" s="175">
        <f>IF(N199="zákl. prenesená",J199,0)</f>
        <v>0</v>
      </c>
      <c r="BH199" s="175">
        <f>IF(N199="zníž. prenesená",J199,0)</f>
        <v>0</v>
      </c>
      <c r="BI199" s="175">
        <f>IF(N199="nulová",J199,0)</f>
        <v>0</v>
      </c>
      <c r="BJ199" s="18" t="s">
        <v>130</v>
      </c>
      <c r="BK199" s="176">
        <f>ROUND(I199*H199,3)</f>
        <v>0</v>
      </c>
      <c r="BL199" s="18" t="s">
        <v>129</v>
      </c>
      <c r="BM199" s="174" t="s">
        <v>223</v>
      </c>
    </row>
    <row r="200" spans="1:65" s="13" customFormat="1">
      <c r="B200" s="177"/>
      <c r="D200" s="178" t="s">
        <v>132</v>
      </c>
      <c r="E200" s="179" t="s">
        <v>1</v>
      </c>
      <c r="F200" s="180" t="s">
        <v>224</v>
      </c>
      <c r="H200" s="179" t="s">
        <v>1</v>
      </c>
      <c r="I200" s="181"/>
      <c r="L200" s="177"/>
      <c r="M200" s="182"/>
      <c r="N200" s="183"/>
      <c r="O200" s="183"/>
      <c r="P200" s="183"/>
      <c r="Q200" s="183"/>
      <c r="R200" s="183"/>
      <c r="S200" s="183"/>
      <c r="T200" s="184"/>
      <c r="AT200" s="179" t="s">
        <v>132</v>
      </c>
      <c r="AU200" s="179" t="s">
        <v>130</v>
      </c>
      <c r="AV200" s="13" t="s">
        <v>82</v>
      </c>
      <c r="AW200" s="13" t="s">
        <v>30</v>
      </c>
      <c r="AX200" s="13" t="s">
        <v>75</v>
      </c>
      <c r="AY200" s="179" t="s">
        <v>123</v>
      </c>
    </row>
    <row r="201" spans="1:65" s="14" customFormat="1">
      <c r="B201" s="185"/>
      <c r="D201" s="178" t="s">
        <v>132</v>
      </c>
      <c r="E201" s="186" t="s">
        <v>1</v>
      </c>
      <c r="F201" s="187" t="s">
        <v>225</v>
      </c>
      <c r="H201" s="188">
        <v>108.04</v>
      </c>
      <c r="I201" s="189"/>
      <c r="L201" s="185"/>
      <c r="M201" s="190"/>
      <c r="N201" s="191"/>
      <c r="O201" s="191"/>
      <c r="P201" s="191"/>
      <c r="Q201" s="191"/>
      <c r="R201" s="191"/>
      <c r="S201" s="191"/>
      <c r="T201" s="192"/>
      <c r="AT201" s="186" t="s">
        <v>132</v>
      </c>
      <c r="AU201" s="186" t="s">
        <v>130</v>
      </c>
      <c r="AV201" s="14" t="s">
        <v>130</v>
      </c>
      <c r="AW201" s="14" t="s">
        <v>30</v>
      </c>
      <c r="AX201" s="14" t="s">
        <v>82</v>
      </c>
      <c r="AY201" s="186" t="s">
        <v>123</v>
      </c>
    </row>
    <row r="202" spans="1:65" s="2" customFormat="1" ht="21.75" customHeight="1">
      <c r="A202" s="33"/>
      <c r="B202" s="162"/>
      <c r="C202" s="163" t="s">
        <v>226</v>
      </c>
      <c r="D202" s="163" t="s">
        <v>125</v>
      </c>
      <c r="E202" s="164" t="s">
        <v>227</v>
      </c>
      <c r="F202" s="165" t="s">
        <v>228</v>
      </c>
      <c r="G202" s="166" t="s">
        <v>128</v>
      </c>
      <c r="H202" s="167">
        <v>108.04</v>
      </c>
      <c r="I202" s="168"/>
      <c r="J202" s="167">
        <f>ROUND(I202*H202,3)</f>
        <v>0</v>
      </c>
      <c r="K202" s="169"/>
      <c r="L202" s="34"/>
      <c r="M202" s="170" t="s">
        <v>1</v>
      </c>
      <c r="N202" s="171" t="s">
        <v>41</v>
      </c>
      <c r="O202" s="59"/>
      <c r="P202" s="172">
        <f>O202*H202</f>
        <v>0</v>
      </c>
      <c r="Q202" s="172">
        <v>1.575E-2</v>
      </c>
      <c r="R202" s="172">
        <f>Q202*H202</f>
        <v>1.7016300000000002</v>
      </c>
      <c r="S202" s="172">
        <v>0</v>
      </c>
      <c r="T202" s="173">
        <f>S202*H202</f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74" t="s">
        <v>129</v>
      </c>
      <c r="AT202" s="174" t="s">
        <v>125</v>
      </c>
      <c r="AU202" s="174" t="s">
        <v>130</v>
      </c>
      <c r="AY202" s="18" t="s">
        <v>123</v>
      </c>
      <c r="BE202" s="175">
        <f>IF(N202="základná",J202,0)</f>
        <v>0</v>
      </c>
      <c r="BF202" s="175">
        <f>IF(N202="znížená",J202,0)</f>
        <v>0</v>
      </c>
      <c r="BG202" s="175">
        <f>IF(N202="zákl. prenesená",J202,0)</f>
        <v>0</v>
      </c>
      <c r="BH202" s="175">
        <f>IF(N202="zníž. prenesená",J202,0)</f>
        <v>0</v>
      </c>
      <c r="BI202" s="175">
        <f>IF(N202="nulová",J202,0)</f>
        <v>0</v>
      </c>
      <c r="BJ202" s="18" t="s">
        <v>130</v>
      </c>
      <c r="BK202" s="176">
        <f>ROUND(I202*H202,3)</f>
        <v>0</v>
      </c>
      <c r="BL202" s="18" t="s">
        <v>129</v>
      </c>
      <c r="BM202" s="174" t="s">
        <v>229</v>
      </c>
    </row>
    <row r="203" spans="1:65" s="2" customFormat="1" ht="21.75" customHeight="1">
      <c r="A203" s="33"/>
      <c r="B203" s="162"/>
      <c r="C203" s="163" t="s">
        <v>230</v>
      </c>
      <c r="D203" s="163" t="s">
        <v>125</v>
      </c>
      <c r="E203" s="164" t="s">
        <v>231</v>
      </c>
      <c r="F203" s="165" t="s">
        <v>232</v>
      </c>
      <c r="G203" s="166" t="s">
        <v>128</v>
      </c>
      <c r="H203" s="167">
        <v>2248.6880000000001</v>
      </c>
      <c r="I203" s="168"/>
      <c r="J203" s="167">
        <f>ROUND(I203*H203,3)</f>
        <v>0</v>
      </c>
      <c r="K203" s="169"/>
      <c r="L203" s="34"/>
      <c r="M203" s="170" t="s">
        <v>1</v>
      </c>
      <c r="N203" s="171" t="s">
        <v>41</v>
      </c>
      <c r="O203" s="59"/>
      <c r="P203" s="172">
        <f>O203*H203</f>
        <v>0</v>
      </c>
      <c r="Q203" s="172">
        <v>3.2200000000000002E-3</v>
      </c>
      <c r="R203" s="172">
        <f>Q203*H203</f>
        <v>7.2407753600000007</v>
      </c>
      <c r="S203" s="172">
        <v>0</v>
      </c>
      <c r="T203" s="173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74" t="s">
        <v>129</v>
      </c>
      <c r="AT203" s="174" t="s">
        <v>125</v>
      </c>
      <c r="AU203" s="174" t="s">
        <v>130</v>
      </c>
      <c r="AY203" s="18" t="s">
        <v>123</v>
      </c>
      <c r="BE203" s="175">
        <f>IF(N203="základná",J203,0)</f>
        <v>0</v>
      </c>
      <c r="BF203" s="175">
        <f>IF(N203="znížená",J203,0)</f>
        <v>0</v>
      </c>
      <c r="BG203" s="175">
        <f>IF(N203="zákl. prenesená",J203,0)</f>
        <v>0</v>
      </c>
      <c r="BH203" s="175">
        <f>IF(N203="zníž. prenesená",J203,0)</f>
        <v>0</v>
      </c>
      <c r="BI203" s="175">
        <f>IF(N203="nulová",J203,0)</f>
        <v>0</v>
      </c>
      <c r="BJ203" s="18" t="s">
        <v>130</v>
      </c>
      <c r="BK203" s="176">
        <f>ROUND(I203*H203,3)</f>
        <v>0</v>
      </c>
      <c r="BL203" s="18" t="s">
        <v>129</v>
      </c>
      <c r="BM203" s="174" t="s">
        <v>233</v>
      </c>
    </row>
    <row r="204" spans="1:65" s="13" customFormat="1">
      <c r="B204" s="177"/>
      <c r="D204" s="178" t="s">
        <v>132</v>
      </c>
      <c r="E204" s="179" t="s">
        <v>1</v>
      </c>
      <c r="F204" s="180" t="s">
        <v>234</v>
      </c>
      <c r="H204" s="179" t="s">
        <v>1</v>
      </c>
      <c r="I204" s="181"/>
      <c r="L204" s="177"/>
      <c r="M204" s="182"/>
      <c r="N204" s="183"/>
      <c r="O204" s="183"/>
      <c r="P204" s="183"/>
      <c r="Q204" s="183"/>
      <c r="R204" s="183"/>
      <c r="S204" s="183"/>
      <c r="T204" s="184"/>
      <c r="AT204" s="179" t="s">
        <v>132</v>
      </c>
      <c r="AU204" s="179" t="s">
        <v>130</v>
      </c>
      <c r="AV204" s="13" t="s">
        <v>82</v>
      </c>
      <c r="AW204" s="13" t="s">
        <v>30</v>
      </c>
      <c r="AX204" s="13" t="s">
        <v>75</v>
      </c>
      <c r="AY204" s="179" t="s">
        <v>123</v>
      </c>
    </row>
    <row r="205" spans="1:65" s="14" customFormat="1">
      <c r="B205" s="185"/>
      <c r="D205" s="178" t="s">
        <v>132</v>
      </c>
      <c r="E205" s="186" t="s">
        <v>1</v>
      </c>
      <c r="F205" s="187" t="s">
        <v>235</v>
      </c>
      <c r="H205" s="188">
        <v>1565.8630000000001</v>
      </c>
      <c r="I205" s="189"/>
      <c r="L205" s="185"/>
      <c r="M205" s="190"/>
      <c r="N205" s="191"/>
      <c r="O205" s="191"/>
      <c r="P205" s="191"/>
      <c r="Q205" s="191"/>
      <c r="R205" s="191"/>
      <c r="S205" s="191"/>
      <c r="T205" s="192"/>
      <c r="AT205" s="186" t="s">
        <v>132</v>
      </c>
      <c r="AU205" s="186" t="s">
        <v>130</v>
      </c>
      <c r="AV205" s="14" t="s">
        <v>130</v>
      </c>
      <c r="AW205" s="14" t="s">
        <v>30</v>
      </c>
      <c r="AX205" s="14" t="s">
        <v>75</v>
      </c>
      <c r="AY205" s="186" t="s">
        <v>123</v>
      </c>
    </row>
    <row r="206" spans="1:65" s="13" customFormat="1">
      <c r="B206" s="177"/>
      <c r="D206" s="178" t="s">
        <v>132</v>
      </c>
      <c r="E206" s="179" t="s">
        <v>1</v>
      </c>
      <c r="F206" s="180" t="s">
        <v>236</v>
      </c>
      <c r="H206" s="179" t="s">
        <v>1</v>
      </c>
      <c r="I206" s="181"/>
      <c r="L206" s="177"/>
      <c r="M206" s="182"/>
      <c r="N206" s="183"/>
      <c r="O206" s="183"/>
      <c r="P206" s="183"/>
      <c r="Q206" s="183"/>
      <c r="R206" s="183"/>
      <c r="S206" s="183"/>
      <c r="T206" s="184"/>
      <c r="AT206" s="179" t="s">
        <v>132</v>
      </c>
      <c r="AU206" s="179" t="s">
        <v>130</v>
      </c>
      <c r="AV206" s="13" t="s">
        <v>82</v>
      </c>
      <c r="AW206" s="13" t="s">
        <v>30</v>
      </c>
      <c r="AX206" s="13" t="s">
        <v>75</v>
      </c>
      <c r="AY206" s="179" t="s">
        <v>123</v>
      </c>
    </row>
    <row r="207" spans="1:65" s="14" customFormat="1">
      <c r="B207" s="185"/>
      <c r="D207" s="178" t="s">
        <v>132</v>
      </c>
      <c r="E207" s="186" t="s">
        <v>1</v>
      </c>
      <c r="F207" s="187" t="s">
        <v>237</v>
      </c>
      <c r="H207" s="188">
        <v>425.52300000000002</v>
      </c>
      <c r="I207" s="189"/>
      <c r="L207" s="185"/>
      <c r="M207" s="190"/>
      <c r="N207" s="191"/>
      <c r="O207" s="191"/>
      <c r="P207" s="191"/>
      <c r="Q207" s="191"/>
      <c r="R207" s="191"/>
      <c r="S207" s="191"/>
      <c r="T207" s="192"/>
      <c r="AT207" s="186" t="s">
        <v>132</v>
      </c>
      <c r="AU207" s="186" t="s">
        <v>130</v>
      </c>
      <c r="AV207" s="14" t="s">
        <v>130</v>
      </c>
      <c r="AW207" s="14" t="s">
        <v>30</v>
      </c>
      <c r="AX207" s="14" t="s">
        <v>75</v>
      </c>
      <c r="AY207" s="186" t="s">
        <v>123</v>
      </c>
    </row>
    <row r="208" spans="1:65" s="13" customFormat="1">
      <c r="B208" s="177"/>
      <c r="D208" s="178" t="s">
        <v>132</v>
      </c>
      <c r="E208" s="179" t="s">
        <v>1</v>
      </c>
      <c r="F208" s="180" t="s">
        <v>238</v>
      </c>
      <c r="H208" s="179" t="s">
        <v>1</v>
      </c>
      <c r="I208" s="181"/>
      <c r="L208" s="177"/>
      <c r="M208" s="182"/>
      <c r="N208" s="183"/>
      <c r="O208" s="183"/>
      <c r="P208" s="183"/>
      <c r="Q208" s="183"/>
      <c r="R208" s="183"/>
      <c r="S208" s="183"/>
      <c r="T208" s="184"/>
      <c r="AT208" s="179" t="s">
        <v>132</v>
      </c>
      <c r="AU208" s="179" t="s">
        <v>130</v>
      </c>
      <c r="AV208" s="13" t="s">
        <v>82</v>
      </c>
      <c r="AW208" s="13" t="s">
        <v>30</v>
      </c>
      <c r="AX208" s="13" t="s">
        <v>75</v>
      </c>
      <c r="AY208" s="179" t="s">
        <v>123</v>
      </c>
    </row>
    <row r="209" spans="1:65" s="13" customFormat="1">
      <c r="B209" s="177"/>
      <c r="D209" s="178" t="s">
        <v>132</v>
      </c>
      <c r="E209" s="179" t="s">
        <v>1</v>
      </c>
      <c r="F209" s="180" t="s">
        <v>158</v>
      </c>
      <c r="H209" s="179" t="s">
        <v>1</v>
      </c>
      <c r="I209" s="181"/>
      <c r="L209" s="177"/>
      <c r="M209" s="182"/>
      <c r="N209" s="183"/>
      <c r="O209" s="183"/>
      <c r="P209" s="183"/>
      <c r="Q209" s="183"/>
      <c r="R209" s="183"/>
      <c r="S209" s="183"/>
      <c r="T209" s="184"/>
      <c r="AT209" s="179" t="s">
        <v>132</v>
      </c>
      <c r="AU209" s="179" t="s">
        <v>130</v>
      </c>
      <c r="AV209" s="13" t="s">
        <v>82</v>
      </c>
      <c r="AW209" s="13" t="s">
        <v>30</v>
      </c>
      <c r="AX209" s="13" t="s">
        <v>75</v>
      </c>
      <c r="AY209" s="179" t="s">
        <v>123</v>
      </c>
    </row>
    <row r="210" spans="1:65" s="14" customFormat="1">
      <c r="B210" s="185"/>
      <c r="D210" s="178" t="s">
        <v>132</v>
      </c>
      <c r="E210" s="186" t="s">
        <v>1</v>
      </c>
      <c r="F210" s="187" t="s">
        <v>239</v>
      </c>
      <c r="H210" s="188">
        <v>58.35</v>
      </c>
      <c r="I210" s="189"/>
      <c r="L210" s="185"/>
      <c r="M210" s="190"/>
      <c r="N210" s="191"/>
      <c r="O210" s="191"/>
      <c r="P210" s="191"/>
      <c r="Q210" s="191"/>
      <c r="R210" s="191"/>
      <c r="S210" s="191"/>
      <c r="T210" s="192"/>
      <c r="AT210" s="186" t="s">
        <v>132</v>
      </c>
      <c r="AU210" s="186" t="s">
        <v>130</v>
      </c>
      <c r="AV210" s="14" t="s">
        <v>130</v>
      </c>
      <c r="AW210" s="14" t="s">
        <v>30</v>
      </c>
      <c r="AX210" s="14" t="s">
        <v>75</v>
      </c>
      <c r="AY210" s="186" t="s">
        <v>123</v>
      </c>
    </row>
    <row r="211" spans="1:65" s="13" customFormat="1">
      <c r="B211" s="177"/>
      <c r="D211" s="178" t="s">
        <v>132</v>
      </c>
      <c r="E211" s="179" t="s">
        <v>1</v>
      </c>
      <c r="F211" s="180" t="s">
        <v>160</v>
      </c>
      <c r="H211" s="179" t="s">
        <v>1</v>
      </c>
      <c r="I211" s="181"/>
      <c r="L211" s="177"/>
      <c r="M211" s="182"/>
      <c r="N211" s="183"/>
      <c r="O211" s="183"/>
      <c r="P211" s="183"/>
      <c r="Q211" s="183"/>
      <c r="R211" s="183"/>
      <c r="S211" s="183"/>
      <c r="T211" s="184"/>
      <c r="AT211" s="179" t="s">
        <v>132</v>
      </c>
      <c r="AU211" s="179" t="s">
        <v>130</v>
      </c>
      <c r="AV211" s="13" t="s">
        <v>82</v>
      </c>
      <c r="AW211" s="13" t="s">
        <v>30</v>
      </c>
      <c r="AX211" s="13" t="s">
        <v>75</v>
      </c>
      <c r="AY211" s="179" t="s">
        <v>123</v>
      </c>
    </row>
    <row r="212" spans="1:65" s="14" customFormat="1">
      <c r="B212" s="185"/>
      <c r="D212" s="178" t="s">
        <v>132</v>
      </c>
      <c r="E212" s="186" t="s">
        <v>1</v>
      </c>
      <c r="F212" s="187" t="s">
        <v>240</v>
      </c>
      <c r="H212" s="188">
        <v>13.993</v>
      </c>
      <c r="I212" s="189"/>
      <c r="L212" s="185"/>
      <c r="M212" s="190"/>
      <c r="N212" s="191"/>
      <c r="O212" s="191"/>
      <c r="P212" s="191"/>
      <c r="Q212" s="191"/>
      <c r="R212" s="191"/>
      <c r="S212" s="191"/>
      <c r="T212" s="192"/>
      <c r="AT212" s="186" t="s">
        <v>132</v>
      </c>
      <c r="AU212" s="186" t="s">
        <v>130</v>
      </c>
      <c r="AV212" s="14" t="s">
        <v>130</v>
      </c>
      <c r="AW212" s="14" t="s">
        <v>30</v>
      </c>
      <c r="AX212" s="14" t="s">
        <v>75</v>
      </c>
      <c r="AY212" s="186" t="s">
        <v>123</v>
      </c>
    </row>
    <row r="213" spans="1:65" s="14" customFormat="1">
      <c r="B213" s="185"/>
      <c r="D213" s="178" t="s">
        <v>132</v>
      </c>
      <c r="E213" s="186" t="s">
        <v>1</v>
      </c>
      <c r="F213" s="187" t="s">
        <v>241</v>
      </c>
      <c r="H213" s="188">
        <v>15.837999999999999</v>
      </c>
      <c r="I213" s="189"/>
      <c r="L213" s="185"/>
      <c r="M213" s="190"/>
      <c r="N213" s="191"/>
      <c r="O213" s="191"/>
      <c r="P213" s="191"/>
      <c r="Q213" s="191"/>
      <c r="R213" s="191"/>
      <c r="S213" s="191"/>
      <c r="T213" s="192"/>
      <c r="AT213" s="186" t="s">
        <v>132</v>
      </c>
      <c r="AU213" s="186" t="s">
        <v>130</v>
      </c>
      <c r="AV213" s="14" t="s">
        <v>130</v>
      </c>
      <c r="AW213" s="14" t="s">
        <v>30</v>
      </c>
      <c r="AX213" s="14" t="s">
        <v>75</v>
      </c>
      <c r="AY213" s="186" t="s">
        <v>123</v>
      </c>
    </row>
    <row r="214" spans="1:65" s="14" customFormat="1">
      <c r="B214" s="185"/>
      <c r="D214" s="178" t="s">
        <v>132</v>
      </c>
      <c r="E214" s="186" t="s">
        <v>1</v>
      </c>
      <c r="F214" s="187" t="s">
        <v>242</v>
      </c>
      <c r="H214" s="188">
        <v>18.812000000000001</v>
      </c>
      <c r="I214" s="189"/>
      <c r="L214" s="185"/>
      <c r="M214" s="190"/>
      <c r="N214" s="191"/>
      <c r="O214" s="191"/>
      <c r="P214" s="191"/>
      <c r="Q214" s="191"/>
      <c r="R214" s="191"/>
      <c r="S214" s="191"/>
      <c r="T214" s="192"/>
      <c r="AT214" s="186" t="s">
        <v>132</v>
      </c>
      <c r="AU214" s="186" t="s">
        <v>130</v>
      </c>
      <c r="AV214" s="14" t="s">
        <v>130</v>
      </c>
      <c r="AW214" s="14" t="s">
        <v>30</v>
      </c>
      <c r="AX214" s="14" t="s">
        <v>75</v>
      </c>
      <c r="AY214" s="186" t="s">
        <v>123</v>
      </c>
    </row>
    <row r="215" spans="1:65" s="13" customFormat="1">
      <c r="B215" s="177"/>
      <c r="D215" s="178" t="s">
        <v>132</v>
      </c>
      <c r="E215" s="179" t="s">
        <v>1</v>
      </c>
      <c r="F215" s="180" t="s">
        <v>243</v>
      </c>
      <c r="H215" s="179" t="s">
        <v>1</v>
      </c>
      <c r="I215" s="181"/>
      <c r="L215" s="177"/>
      <c r="M215" s="182"/>
      <c r="N215" s="183"/>
      <c r="O215" s="183"/>
      <c r="P215" s="183"/>
      <c r="Q215" s="183"/>
      <c r="R215" s="183"/>
      <c r="S215" s="183"/>
      <c r="T215" s="184"/>
      <c r="AT215" s="179" t="s">
        <v>132</v>
      </c>
      <c r="AU215" s="179" t="s">
        <v>130</v>
      </c>
      <c r="AV215" s="13" t="s">
        <v>82</v>
      </c>
      <c r="AW215" s="13" t="s">
        <v>30</v>
      </c>
      <c r="AX215" s="13" t="s">
        <v>75</v>
      </c>
      <c r="AY215" s="179" t="s">
        <v>123</v>
      </c>
    </row>
    <row r="216" spans="1:65" s="14" customFormat="1">
      <c r="B216" s="185"/>
      <c r="D216" s="178" t="s">
        <v>132</v>
      </c>
      <c r="E216" s="186" t="s">
        <v>1</v>
      </c>
      <c r="F216" s="187" t="s">
        <v>244</v>
      </c>
      <c r="H216" s="188">
        <v>82.844999999999999</v>
      </c>
      <c r="I216" s="189"/>
      <c r="L216" s="185"/>
      <c r="M216" s="190"/>
      <c r="N216" s="191"/>
      <c r="O216" s="191"/>
      <c r="P216" s="191"/>
      <c r="Q216" s="191"/>
      <c r="R216" s="191"/>
      <c r="S216" s="191"/>
      <c r="T216" s="192"/>
      <c r="AT216" s="186" t="s">
        <v>132</v>
      </c>
      <c r="AU216" s="186" t="s">
        <v>130</v>
      </c>
      <c r="AV216" s="14" t="s">
        <v>130</v>
      </c>
      <c r="AW216" s="14" t="s">
        <v>30</v>
      </c>
      <c r="AX216" s="14" t="s">
        <v>75</v>
      </c>
      <c r="AY216" s="186" t="s">
        <v>123</v>
      </c>
    </row>
    <row r="217" spans="1:65" s="13" customFormat="1">
      <c r="B217" s="177"/>
      <c r="D217" s="178" t="s">
        <v>132</v>
      </c>
      <c r="E217" s="179" t="s">
        <v>1</v>
      </c>
      <c r="F217" s="180" t="s">
        <v>245</v>
      </c>
      <c r="H217" s="179" t="s">
        <v>1</v>
      </c>
      <c r="I217" s="181"/>
      <c r="L217" s="177"/>
      <c r="M217" s="182"/>
      <c r="N217" s="183"/>
      <c r="O217" s="183"/>
      <c r="P217" s="183"/>
      <c r="Q217" s="183"/>
      <c r="R217" s="183"/>
      <c r="S217" s="183"/>
      <c r="T217" s="184"/>
      <c r="AT217" s="179" t="s">
        <v>132</v>
      </c>
      <c r="AU217" s="179" t="s">
        <v>130</v>
      </c>
      <c r="AV217" s="13" t="s">
        <v>82</v>
      </c>
      <c r="AW217" s="13" t="s">
        <v>30</v>
      </c>
      <c r="AX217" s="13" t="s">
        <v>75</v>
      </c>
      <c r="AY217" s="179" t="s">
        <v>123</v>
      </c>
    </row>
    <row r="218" spans="1:65" s="13" customFormat="1">
      <c r="B218" s="177"/>
      <c r="D218" s="178" t="s">
        <v>132</v>
      </c>
      <c r="E218" s="179" t="s">
        <v>1</v>
      </c>
      <c r="F218" s="180" t="s">
        <v>160</v>
      </c>
      <c r="H218" s="179" t="s">
        <v>1</v>
      </c>
      <c r="I218" s="181"/>
      <c r="L218" s="177"/>
      <c r="M218" s="182"/>
      <c r="N218" s="183"/>
      <c r="O218" s="183"/>
      <c r="P218" s="183"/>
      <c r="Q218" s="183"/>
      <c r="R218" s="183"/>
      <c r="S218" s="183"/>
      <c r="T218" s="184"/>
      <c r="AT218" s="179" t="s">
        <v>132</v>
      </c>
      <c r="AU218" s="179" t="s">
        <v>130</v>
      </c>
      <c r="AV218" s="13" t="s">
        <v>82</v>
      </c>
      <c r="AW218" s="13" t="s">
        <v>30</v>
      </c>
      <c r="AX218" s="13" t="s">
        <v>75</v>
      </c>
      <c r="AY218" s="179" t="s">
        <v>123</v>
      </c>
    </row>
    <row r="219" spans="1:65" s="14" customFormat="1">
      <c r="B219" s="185"/>
      <c r="D219" s="178" t="s">
        <v>132</v>
      </c>
      <c r="E219" s="186" t="s">
        <v>1</v>
      </c>
      <c r="F219" s="187" t="s">
        <v>246</v>
      </c>
      <c r="H219" s="188">
        <v>20.452999999999999</v>
      </c>
      <c r="I219" s="189"/>
      <c r="L219" s="185"/>
      <c r="M219" s="190"/>
      <c r="N219" s="191"/>
      <c r="O219" s="191"/>
      <c r="P219" s="191"/>
      <c r="Q219" s="191"/>
      <c r="R219" s="191"/>
      <c r="S219" s="191"/>
      <c r="T219" s="192"/>
      <c r="AT219" s="186" t="s">
        <v>132</v>
      </c>
      <c r="AU219" s="186" t="s">
        <v>130</v>
      </c>
      <c r="AV219" s="14" t="s">
        <v>130</v>
      </c>
      <c r="AW219" s="14" t="s">
        <v>30</v>
      </c>
      <c r="AX219" s="14" t="s">
        <v>75</v>
      </c>
      <c r="AY219" s="186" t="s">
        <v>123</v>
      </c>
    </row>
    <row r="220" spans="1:65" s="14" customFormat="1">
      <c r="B220" s="185"/>
      <c r="D220" s="178" t="s">
        <v>132</v>
      </c>
      <c r="E220" s="186" t="s">
        <v>1</v>
      </c>
      <c r="F220" s="187" t="s">
        <v>247</v>
      </c>
      <c r="H220" s="188">
        <v>4.4409999999999998</v>
      </c>
      <c r="I220" s="189"/>
      <c r="L220" s="185"/>
      <c r="M220" s="190"/>
      <c r="N220" s="191"/>
      <c r="O220" s="191"/>
      <c r="P220" s="191"/>
      <c r="Q220" s="191"/>
      <c r="R220" s="191"/>
      <c r="S220" s="191"/>
      <c r="T220" s="192"/>
      <c r="AT220" s="186" t="s">
        <v>132</v>
      </c>
      <c r="AU220" s="186" t="s">
        <v>130</v>
      </c>
      <c r="AV220" s="14" t="s">
        <v>130</v>
      </c>
      <c r="AW220" s="14" t="s">
        <v>30</v>
      </c>
      <c r="AX220" s="14" t="s">
        <v>75</v>
      </c>
      <c r="AY220" s="186" t="s">
        <v>123</v>
      </c>
    </row>
    <row r="221" spans="1:65" s="13" customFormat="1">
      <c r="B221" s="177"/>
      <c r="D221" s="178" t="s">
        <v>132</v>
      </c>
      <c r="E221" s="179" t="s">
        <v>1</v>
      </c>
      <c r="F221" s="180" t="s">
        <v>248</v>
      </c>
      <c r="H221" s="179" t="s">
        <v>1</v>
      </c>
      <c r="I221" s="181"/>
      <c r="L221" s="177"/>
      <c r="M221" s="182"/>
      <c r="N221" s="183"/>
      <c r="O221" s="183"/>
      <c r="P221" s="183"/>
      <c r="Q221" s="183"/>
      <c r="R221" s="183"/>
      <c r="S221" s="183"/>
      <c r="T221" s="184"/>
      <c r="AT221" s="179" t="s">
        <v>132</v>
      </c>
      <c r="AU221" s="179" t="s">
        <v>130</v>
      </c>
      <c r="AV221" s="13" t="s">
        <v>82</v>
      </c>
      <c r="AW221" s="13" t="s">
        <v>30</v>
      </c>
      <c r="AX221" s="13" t="s">
        <v>75</v>
      </c>
      <c r="AY221" s="179" t="s">
        <v>123</v>
      </c>
    </row>
    <row r="222" spans="1:65" s="14" customFormat="1">
      <c r="B222" s="185"/>
      <c r="D222" s="178" t="s">
        <v>132</v>
      </c>
      <c r="E222" s="186" t="s">
        <v>1</v>
      </c>
      <c r="F222" s="187" t="s">
        <v>249</v>
      </c>
      <c r="H222" s="188">
        <v>42.57</v>
      </c>
      <c r="I222" s="189"/>
      <c r="L222" s="185"/>
      <c r="M222" s="190"/>
      <c r="N222" s="191"/>
      <c r="O222" s="191"/>
      <c r="P222" s="191"/>
      <c r="Q222" s="191"/>
      <c r="R222" s="191"/>
      <c r="S222" s="191"/>
      <c r="T222" s="192"/>
      <c r="AT222" s="186" t="s">
        <v>132</v>
      </c>
      <c r="AU222" s="186" t="s">
        <v>130</v>
      </c>
      <c r="AV222" s="14" t="s">
        <v>130</v>
      </c>
      <c r="AW222" s="14" t="s">
        <v>30</v>
      </c>
      <c r="AX222" s="14" t="s">
        <v>75</v>
      </c>
      <c r="AY222" s="186" t="s">
        <v>123</v>
      </c>
    </row>
    <row r="223" spans="1:65" s="15" customFormat="1">
      <c r="B223" s="193"/>
      <c r="D223" s="178" t="s">
        <v>132</v>
      </c>
      <c r="E223" s="194" t="s">
        <v>1</v>
      </c>
      <c r="F223" s="195" t="s">
        <v>140</v>
      </c>
      <c r="H223" s="196">
        <v>2248.6879999999996</v>
      </c>
      <c r="I223" s="197"/>
      <c r="L223" s="193"/>
      <c r="M223" s="198"/>
      <c r="N223" s="199"/>
      <c r="O223" s="199"/>
      <c r="P223" s="199"/>
      <c r="Q223" s="199"/>
      <c r="R223" s="199"/>
      <c r="S223" s="199"/>
      <c r="T223" s="200"/>
      <c r="AT223" s="194" t="s">
        <v>132</v>
      </c>
      <c r="AU223" s="194" t="s">
        <v>130</v>
      </c>
      <c r="AV223" s="15" t="s">
        <v>129</v>
      </c>
      <c r="AW223" s="15" t="s">
        <v>30</v>
      </c>
      <c r="AX223" s="15" t="s">
        <v>82</v>
      </c>
      <c r="AY223" s="194" t="s">
        <v>123</v>
      </c>
    </row>
    <row r="224" spans="1:65" s="2" customFormat="1" ht="21.75" customHeight="1">
      <c r="A224" s="33"/>
      <c r="B224" s="162"/>
      <c r="C224" s="163" t="s">
        <v>250</v>
      </c>
      <c r="D224" s="163" t="s">
        <v>125</v>
      </c>
      <c r="E224" s="164" t="s">
        <v>251</v>
      </c>
      <c r="F224" s="165" t="s">
        <v>252</v>
      </c>
      <c r="G224" s="166" t="s">
        <v>128</v>
      </c>
      <c r="H224" s="167">
        <v>42.57</v>
      </c>
      <c r="I224" s="168"/>
      <c r="J224" s="167">
        <f>ROUND(I224*H224,3)</f>
        <v>0</v>
      </c>
      <c r="K224" s="169"/>
      <c r="L224" s="34"/>
      <c r="M224" s="170" t="s">
        <v>1</v>
      </c>
      <c r="N224" s="171" t="s">
        <v>41</v>
      </c>
      <c r="O224" s="59"/>
      <c r="P224" s="172">
        <f>O224*H224</f>
        <v>0</v>
      </c>
      <c r="Q224" s="172">
        <v>4.15E-3</v>
      </c>
      <c r="R224" s="172">
        <f>Q224*H224</f>
        <v>0.1766655</v>
      </c>
      <c r="S224" s="172">
        <v>0</v>
      </c>
      <c r="T224" s="173">
        <f>S224*H224</f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74" t="s">
        <v>129</v>
      </c>
      <c r="AT224" s="174" t="s">
        <v>125</v>
      </c>
      <c r="AU224" s="174" t="s">
        <v>130</v>
      </c>
      <c r="AY224" s="18" t="s">
        <v>123</v>
      </c>
      <c r="BE224" s="175">
        <f>IF(N224="základná",J224,0)</f>
        <v>0</v>
      </c>
      <c r="BF224" s="175">
        <f>IF(N224="znížená",J224,0)</f>
        <v>0</v>
      </c>
      <c r="BG224" s="175">
        <f>IF(N224="zákl. prenesená",J224,0)</f>
        <v>0</v>
      </c>
      <c r="BH224" s="175">
        <f>IF(N224="zníž. prenesená",J224,0)</f>
        <v>0</v>
      </c>
      <c r="BI224" s="175">
        <f>IF(N224="nulová",J224,0)</f>
        <v>0</v>
      </c>
      <c r="BJ224" s="18" t="s">
        <v>130</v>
      </c>
      <c r="BK224" s="176">
        <f>ROUND(I224*H224,3)</f>
        <v>0</v>
      </c>
      <c r="BL224" s="18" t="s">
        <v>129</v>
      </c>
      <c r="BM224" s="174" t="s">
        <v>253</v>
      </c>
    </row>
    <row r="225" spans="1:65" s="13" customFormat="1">
      <c r="B225" s="177"/>
      <c r="D225" s="178" t="s">
        <v>132</v>
      </c>
      <c r="E225" s="179" t="s">
        <v>1</v>
      </c>
      <c r="F225" s="180" t="s">
        <v>254</v>
      </c>
      <c r="H225" s="179" t="s">
        <v>1</v>
      </c>
      <c r="I225" s="181"/>
      <c r="L225" s="177"/>
      <c r="M225" s="182"/>
      <c r="N225" s="183"/>
      <c r="O225" s="183"/>
      <c r="P225" s="183"/>
      <c r="Q225" s="183"/>
      <c r="R225" s="183"/>
      <c r="S225" s="183"/>
      <c r="T225" s="184"/>
      <c r="AT225" s="179" t="s">
        <v>132</v>
      </c>
      <c r="AU225" s="179" t="s">
        <v>130</v>
      </c>
      <c r="AV225" s="13" t="s">
        <v>82</v>
      </c>
      <c r="AW225" s="13" t="s">
        <v>30</v>
      </c>
      <c r="AX225" s="13" t="s">
        <v>75</v>
      </c>
      <c r="AY225" s="179" t="s">
        <v>123</v>
      </c>
    </row>
    <row r="226" spans="1:65" s="14" customFormat="1">
      <c r="B226" s="185"/>
      <c r="D226" s="178" t="s">
        <v>132</v>
      </c>
      <c r="E226" s="186" t="s">
        <v>1</v>
      </c>
      <c r="F226" s="187" t="s">
        <v>249</v>
      </c>
      <c r="H226" s="188">
        <v>42.57</v>
      </c>
      <c r="I226" s="189"/>
      <c r="L226" s="185"/>
      <c r="M226" s="190"/>
      <c r="N226" s="191"/>
      <c r="O226" s="191"/>
      <c r="P226" s="191"/>
      <c r="Q226" s="191"/>
      <c r="R226" s="191"/>
      <c r="S226" s="191"/>
      <c r="T226" s="192"/>
      <c r="AT226" s="186" t="s">
        <v>132</v>
      </c>
      <c r="AU226" s="186" t="s">
        <v>130</v>
      </c>
      <c r="AV226" s="14" t="s">
        <v>130</v>
      </c>
      <c r="AW226" s="14" t="s">
        <v>30</v>
      </c>
      <c r="AX226" s="14" t="s">
        <v>82</v>
      </c>
      <c r="AY226" s="186" t="s">
        <v>123</v>
      </c>
    </row>
    <row r="227" spans="1:65" s="2" customFormat="1" ht="21.75" customHeight="1">
      <c r="A227" s="33"/>
      <c r="B227" s="162"/>
      <c r="C227" s="163" t="s">
        <v>255</v>
      </c>
      <c r="D227" s="163" t="s">
        <v>125</v>
      </c>
      <c r="E227" s="164" t="s">
        <v>256</v>
      </c>
      <c r="F227" s="165" t="s">
        <v>257</v>
      </c>
      <c r="G227" s="166" t="s">
        <v>128</v>
      </c>
      <c r="H227" s="167">
        <v>468.935</v>
      </c>
      <c r="I227" s="168"/>
      <c r="J227" s="167">
        <f>ROUND(I227*H227,3)</f>
        <v>0</v>
      </c>
      <c r="K227" s="169"/>
      <c r="L227" s="34"/>
      <c r="M227" s="170" t="s">
        <v>1</v>
      </c>
      <c r="N227" s="171" t="s">
        <v>41</v>
      </c>
      <c r="O227" s="59"/>
      <c r="P227" s="172">
        <f>O227*H227</f>
        <v>0</v>
      </c>
      <c r="Q227" s="172">
        <v>1.299E-2</v>
      </c>
      <c r="R227" s="172">
        <f>Q227*H227</f>
        <v>6.09146565</v>
      </c>
      <c r="S227" s="172">
        <v>0</v>
      </c>
      <c r="T227" s="173">
        <f>S227*H227</f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74" t="s">
        <v>129</v>
      </c>
      <c r="AT227" s="174" t="s">
        <v>125</v>
      </c>
      <c r="AU227" s="174" t="s">
        <v>130</v>
      </c>
      <c r="AY227" s="18" t="s">
        <v>123</v>
      </c>
      <c r="BE227" s="175">
        <f>IF(N227="základná",J227,0)</f>
        <v>0</v>
      </c>
      <c r="BF227" s="175">
        <f>IF(N227="znížená",J227,0)</f>
        <v>0</v>
      </c>
      <c r="BG227" s="175">
        <f>IF(N227="zákl. prenesená",J227,0)</f>
        <v>0</v>
      </c>
      <c r="BH227" s="175">
        <f>IF(N227="zníž. prenesená",J227,0)</f>
        <v>0</v>
      </c>
      <c r="BI227" s="175">
        <f>IF(N227="nulová",J227,0)</f>
        <v>0</v>
      </c>
      <c r="BJ227" s="18" t="s">
        <v>130</v>
      </c>
      <c r="BK227" s="176">
        <f>ROUND(I227*H227,3)</f>
        <v>0</v>
      </c>
      <c r="BL227" s="18" t="s">
        <v>129</v>
      </c>
      <c r="BM227" s="174" t="s">
        <v>258</v>
      </c>
    </row>
    <row r="228" spans="1:65" s="13" customFormat="1">
      <c r="B228" s="177"/>
      <c r="D228" s="178" t="s">
        <v>132</v>
      </c>
      <c r="E228" s="179" t="s">
        <v>1</v>
      </c>
      <c r="F228" s="180" t="s">
        <v>259</v>
      </c>
      <c r="H228" s="179" t="s">
        <v>1</v>
      </c>
      <c r="I228" s="181"/>
      <c r="L228" s="177"/>
      <c r="M228" s="182"/>
      <c r="N228" s="183"/>
      <c r="O228" s="183"/>
      <c r="P228" s="183"/>
      <c r="Q228" s="183"/>
      <c r="R228" s="183"/>
      <c r="S228" s="183"/>
      <c r="T228" s="184"/>
      <c r="AT228" s="179" t="s">
        <v>132</v>
      </c>
      <c r="AU228" s="179" t="s">
        <v>130</v>
      </c>
      <c r="AV228" s="13" t="s">
        <v>82</v>
      </c>
      <c r="AW228" s="13" t="s">
        <v>30</v>
      </c>
      <c r="AX228" s="13" t="s">
        <v>75</v>
      </c>
      <c r="AY228" s="179" t="s">
        <v>123</v>
      </c>
    </row>
    <row r="229" spans="1:65" s="13" customFormat="1">
      <c r="B229" s="177"/>
      <c r="D229" s="178" t="s">
        <v>132</v>
      </c>
      <c r="E229" s="179" t="s">
        <v>1</v>
      </c>
      <c r="F229" s="180" t="s">
        <v>158</v>
      </c>
      <c r="H229" s="179" t="s">
        <v>1</v>
      </c>
      <c r="I229" s="181"/>
      <c r="L229" s="177"/>
      <c r="M229" s="182"/>
      <c r="N229" s="183"/>
      <c r="O229" s="183"/>
      <c r="P229" s="183"/>
      <c r="Q229" s="183"/>
      <c r="R229" s="183"/>
      <c r="S229" s="183"/>
      <c r="T229" s="184"/>
      <c r="AT229" s="179" t="s">
        <v>132</v>
      </c>
      <c r="AU229" s="179" t="s">
        <v>130</v>
      </c>
      <c r="AV229" s="13" t="s">
        <v>82</v>
      </c>
      <c r="AW229" s="13" t="s">
        <v>30</v>
      </c>
      <c r="AX229" s="13" t="s">
        <v>75</v>
      </c>
      <c r="AY229" s="179" t="s">
        <v>123</v>
      </c>
    </row>
    <row r="230" spans="1:65" s="14" customFormat="1">
      <c r="B230" s="185"/>
      <c r="D230" s="178" t="s">
        <v>132</v>
      </c>
      <c r="E230" s="186" t="s">
        <v>1</v>
      </c>
      <c r="F230" s="187" t="s">
        <v>260</v>
      </c>
      <c r="H230" s="188">
        <v>279.14999999999998</v>
      </c>
      <c r="I230" s="189"/>
      <c r="L230" s="185"/>
      <c r="M230" s="190"/>
      <c r="N230" s="191"/>
      <c r="O230" s="191"/>
      <c r="P230" s="191"/>
      <c r="Q230" s="191"/>
      <c r="R230" s="191"/>
      <c r="S230" s="191"/>
      <c r="T230" s="192"/>
      <c r="AT230" s="186" t="s">
        <v>132</v>
      </c>
      <c r="AU230" s="186" t="s">
        <v>130</v>
      </c>
      <c r="AV230" s="14" t="s">
        <v>130</v>
      </c>
      <c r="AW230" s="14" t="s">
        <v>30</v>
      </c>
      <c r="AX230" s="14" t="s">
        <v>75</v>
      </c>
      <c r="AY230" s="186" t="s">
        <v>123</v>
      </c>
    </row>
    <row r="231" spans="1:65" s="13" customFormat="1">
      <c r="B231" s="177"/>
      <c r="D231" s="178" t="s">
        <v>132</v>
      </c>
      <c r="E231" s="179" t="s">
        <v>1</v>
      </c>
      <c r="F231" s="180" t="s">
        <v>160</v>
      </c>
      <c r="H231" s="179" t="s">
        <v>1</v>
      </c>
      <c r="I231" s="181"/>
      <c r="L231" s="177"/>
      <c r="M231" s="182"/>
      <c r="N231" s="183"/>
      <c r="O231" s="183"/>
      <c r="P231" s="183"/>
      <c r="Q231" s="183"/>
      <c r="R231" s="183"/>
      <c r="S231" s="183"/>
      <c r="T231" s="184"/>
      <c r="AT231" s="179" t="s">
        <v>132</v>
      </c>
      <c r="AU231" s="179" t="s">
        <v>130</v>
      </c>
      <c r="AV231" s="13" t="s">
        <v>82</v>
      </c>
      <c r="AW231" s="13" t="s">
        <v>30</v>
      </c>
      <c r="AX231" s="13" t="s">
        <v>75</v>
      </c>
      <c r="AY231" s="179" t="s">
        <v>123</v>
      </c>
    </row>
    <row r="232" spans="1:65" s="14" customFormat="1">
      <c r="B232" s="185"/>
      <c r="D232" s="178" t="s">
        <v>132</v>
      </c>
      <c r="E232" s="186" t="s">
        <v>1</v>
      </c>
      <c r="F232" s="187" t="s">
        <v>261</v>
      </c>
      <c r="H232" s="188">
        <v>24.396999999999998</v>
      </c>
      <c r="I232" s="189"/>
      <c r="L232" s="185"/>
      <c r="M232" s="190"/>
      <c r="N232" s="191"/>
      <c r="O232" s="191"/>
      <c r="P232" s="191"/>
      <c r="Q232" s="191"/>
      <c r="R232" s="191"/>
      <c r="S232" s="191"/>
      <c r="T232" s="192"/>
      <c r="AT232" s="186" t="s">
        <v>132</v>
      </c>
      <c r="AU232" s="186" t="s">
        <v>130</v>
      </c>
      <c r="AV232" s="14" t="s">
        <v>130</v>
      </c>
      <c r="AW232" s="14" t="s">
        <v>30</v>
      </c>
      <c r="AX232" s="14" t="s">
        <v>75</v>
      </c>
      <c r="AY232" s="186" t="s">
        <v>123</v>
      </c>
    </row>
    <row r="233" spans="1:65" s="14" customFormat="1">
      <c r="B233" s="185"/>
      <c r="D233" s="178" t="s">
        <v>132</v>
      </c>
      <c r="E233" s="186" t="s">
        <v>1</v>
      </c>
      <c r="F233" s="187" t="s">
        <v>262</v>
      </c>
      <c r="H233" s="188">
        <v>26.396999999999998</v>
      </c>
      <c r="I233" s="189"/>
      <c r="L233" s="185"/>
      <c r="M233" s="190"/>
      <c r="N233" s="191"/>
      <c r="O233" s="191"/>
      <c r="P233" s="191"/>
      <c r="Q233" s="191"/>
      <c r="R233" s="191"/>
      <c r="S233" s="191"/>
      <c r="T233" s="192"/>
      <c r="AT233" s="186" t="s">
        <v>132</v>
      </c>
      <c r="AU233" s="186" t="s">
        <v>130</v>
      </c>
      <c r="AV233" s="14" t="s">
        <v>130</v>
      </c>
      <c r="AW233" s="14" t="s">
        <v>30</v>
      </c>
      <c r="AX233" s="14" t="s">
        <v>75</v>
      </c>
      <c r="AY233" s="186" t="s">
        <v>123</v>
      </c>
    </row>
    <row r="234" spans="1:65" s="14" customFormat="1">
      <c r="B234" s="185"/>
      <c r="D234" s="178" t="s">
        <v>132</v>
      </c>
      <c r="E234" s="186" t="s">
        <v>1</v>
      </c>
      <c r="F234" s="187" t="s">
        <v>263</v>
      </c>
      <c r="H234" s="188">
        <v>31.353000000000002</v>
      </c>
      <c r="I234" s="189"/>
      <c r="L234" s="185"/>
      <c r="M234" s="190"/>
      <c r="N234" s="191"/>
      <c r="O234" s="191"/>
      <c r="P234" s="191"/>
      <c r="Q234" s="191"/>
      <c r="R234" s="191"/>
      <c r="S234" s="191"/>
      <c r="T234" s="192"/>
      <c r="AT234" s="186" t="s">
        <v>132</v>
      </c>
      <c r="AU234" s="186" t="s">
        <v>130</v>
      </c>
      <c r="AV234" s="14" t="s">
        <v>130</v>
      </c>
      <c r="AW234" s="14" t="s">
        <v>30</v>
      </c>
      <c r="AX234" s="14" t="s">
        <v>75</v>
      </c>
      <c r="AY234" s="186" t="s">
        <v>123</v>
      </c>
    </row>
    <row r="235" spans="1:65" s="13" customFormat="1">
      <c r="B235" s="177"/>
      <c r="D235" s="178" t="s">
        <v>132</v>
      </c>
      <c r="E235" s="179" t="s">
        <v>1</v>
      </c>
      <c r="F235" s="180" t="s">
        <v>238</v>
      </c>
      <c r="H235" s="179" t="s">
        <v>1</v>
      </c>
      <c r="I235" s="181"/>
      <c r="L235" s="177"/>
      <c r="M235" s="182"/>
      <c r="N235" s="183"/>
      <c r="O235" s="183"/>
      <c r="P235" s="183"/>
      <c r="Q235" s="183"/>
      <c r="R235" s="183"/>
      <c r="S235" s="183"/>
      <c r="T235" s="184"/>
      <c r="AT235" s="179" t="s">
        <v>132</v>
      </c>
      <c r="AU235" s="179" t="s">
        <v>130</v>
      </c>
      <c r="AV235" s="13" t="s">
        <v>82</v>
      </c>
      <c r="AW235" s="13" t="s">
        <v>30</v>
      </c>
      <c r="AX235" s="13" t="s">
        <v>75</v>
      </c>
      <c r="AY235" s="179" t="s">
        <v>123</v>
      </c>
    </row>
    <row r="236" spans="1:65" s="13" customFormat="1">
      <c r="B236" s="177"/>
      <c r="D236" s="178" t="s">
        <v>132</v>
      </c>
      <c r="E236" s="179" t="s">
        <v>1</v>
      </c>
      <c r="F236" s="180" t="s">
        <v>158</v>
      </c>
      <c r="H236" s="179" t="s">
        <v>1</v>
      </c>
      <c r="I236" s="181"/>
      <c r="L236" s="177"/>
      <c r="M236" s="182"/>
      <c r="N236" s="183"/>
      <c r="O236" s="183"/>
      <c r="P236" s="183"/>
      <c r="Q236" s="183"/>
      <c r="R236" s="183"/>
      <c r="S236" s="183"/>
      <c r="T236" s="184"/>
      <c r="AT236" s="179" t="s">
        <v>132</v>
      </c>
      <c r="AU236" s="179" t="s">
        <v>130</v>
      </c>
      <c r="AV236" s="13" t="s">
        <v>82</v>
      </c>
      <c r="AW236" s="13" t="s">
        <v>30</v>
      </c>
      <c r="AX236" s="13" t="s">
        <v>75</v>
      </c>
      <c r="AY236" s="179" t="s">
        <v>123</v>
      </c>
    </row>
    <row r="237" spans="1:65" s="14" customFormat="1">
      <c r="B237" s="185"/>
      <c r="D237" s="178" t="s">
        <v>132</v>
      </c>
      <c r="E237" s="186" t="s">
        <v>1</v>
      </c>
      <c r="F237" s="187" t="s">
        <v>239</v>
      </c>
      <c r="H237" s="188">
        <v>58.35</v>
      </c>
      <c r="I237" s="189"/>
      <c r="L237" s="185"/>
      <c r="M237" s="190"/>
      <c r="N237" s="191"/>
      <c r="O237" s="191"/>
      <c r="P237" s="191"/>
      <c r="Q237" s="191"/>
      <c r="R237" s="191"/>
      <c r="S237" s="191"/>
      <c r="T237" s="192"/>
      <c r="AT237" s="186" t="s">
        <v>132</v>
      </c>
      <c r="AU237" s="186" t="s">
        <v>130</v>
      </c>
      <c r="AV237" s="14" t="s">
        <v>130</v>
      </c>
      <c r="AW237" s="14" t="s">
        <v>30</v>
      </c>
      <c r="AX237" s="14" t="s">
        <v>75</v>
      </c>
      <c r="AY237" s="186" t="s">
        <v>123</v>
      </c>
    </row>
    <row r="238" spans="1:65" s="13" customFormat="1">
      <c r="B238" s="177"/>
      <c r="D238" s="178" t="s">
        <v>132</v>
      </c>
      <c r="E238" s="179" t="s">
        <v>1</v>
      </c>
      <c r="F238" s="180" t="s">
        <v>160</v>
      </c>
      <c r="H238" s="179" t="s">
        <v>1</v>
      </c>
      <c r="I238" s="181"/>
      <c r="L238" s="177"/>
      <c r="M238" s="182"/>
      <c r="N238" s="183"/>
      <c r="O238" s="183"/>
      <c r="P238" s="183"/>
      <c r="Q238" s="183"/>
      <c r="R238" s="183"/>
      <c r="S238" s="183"/>
      <c r="T238" s="184"/>
      <c r="AT238" s="179" t="s">
        <v>132</v>
      </c>
      <c r="AU238" s="179" t="s">
        <v>130</v>
      </c>
      <c r="AV238" s="13" t="s">
        <v>82</v>
      </c>
      <c r="AW238" s="13" t="s">
        <v>30</v>
      </c>
      <c r="AX238" s="13" t="s">
        <v>75</v>
      </c>
      <c r="AY238" s="179" t="s">
        <v>123</v>
      </c>
    </row>
    <row r="239" spans="1:65" s="14" customFormat="1">
      <c r="B239" s="185"/>
      <c r="D239" s="178" t="s">
        <v>132</v>
      </c>
      <c r="E239" s="186" t="s">
        <v>1</v>
      </c>
      <c r="F239" s="187" t="s">
        <v>264</v>
      </c>
      <c r="H239" s="188">
        <v>14.638</v>
      </c>
      <c r="I239" s="189"/>
      <c r="L239" s="185"/>
      <c r="M239" s="190"/>
      <c r="N239" s="191"/>
      <c r="O239" s="191"/>
      <c r="P239" s="191"/>
      <c r="Q239" s="191"/>
      <c r="R239" s="191"/>
      <c r="S239" s="191"/>
      <c r="T239" s="192"/>
      <c r="AT239" s="186" t="s">
        <v>132</v>
      </c>
      <c r="AU239" s="186" t="s">
        <v>130</v>
      </c>
      <c r="AV239" s="14" t="s">
        <v>130</v>
      </c>
      <c r="AW239" s="14" t="s">
        <v>30</v>
      </c>
      <c r="AX239" s="14" t="s">
        <v>75</v>
      </c>
      <c r="AY239" s="186" t="s">
        <v>123</v>
      </c>
    </row>
    <row r="240" spans="1:65" s="14" customFormat="1">
      <c r="B240" s="185"/>
      <c r="D240" s="178" t="s">
        <v>132</v>
      </c>
      <c r="E240" s="186" t="s">
        <v>1</v>
      </c>
      <c r="F240" s="187" t="s">
        <v>241</v>
      </c>
      <c r="H240" s="188">
        <v>15.837999999999999</v>
      </c>
      <c r="I240" s="189"/>
      <c r="L240" s="185"/>
      <c r="M240" s="190"/>
      <c r="N240" s="191"/>
      <c r="O240" s="191"/>
      <c r="P240" s="191"/>
      <c r="Q240" s="191"/>
      <c r="R240" s="191"/>
      <c r="S240" s="191"/>
      <c r="T240" s="192"/>
      <c r="AT240" s="186" t="s">
        <v>132</v>
      </c>
      <c r="AU240" s="186" t="s">
        <v>130</v>
      </c>
      <c r="AV240" s="14" t="s">
        <v>130</v>
      </c>
      <c r="AW240" s="14" t="s">
        <v>30</v>
      </c>
      <c r="AX240" s="14" t="s">
        <v>75</v>
      </c>
      <c r="AY240" s="186" t="s">
        <v>123</v>
      </c>
    </row>
    <row r="241" spans="1:65" s="14" customFormat="1">
      <c r="B241" s="185"/>
      <c r="D241" s="178" t="s">
        <v>132</v>
      </c>
      <c r="E241" s="186" t="s">
        <v>1</v>
      </c>
      <c r="F241" s="187" t="s">
        <v>242</v>
      </c>
      <c r="H241" s="188">
        <v>18.812000000000001</v>
      </c>
      <c r="I241" s="189"/>
      <c r="L241" s="185"/>
      <c r="M241" s="190"/>
      <c r="N241" s="191"/>
      <c r="O241" s="191"/>
      <c r="P241" s="191"/>
      <c r="Q241" s="191"/>
      <c r="R241" s="191"/>
      <c r="S241" s="191"/>
      <c r="T241" s="192"/>
      <c r="AT241" s="186" t="s">
        <v>132</v>
      </c>
      <c r="AU241" s="186" t="s">
        <v>130</v>
      </c>
      <c r="AV241" s="14" t="s">
        <v>130</v>
      </c>
      <c r="AW241" s="14" t="s">
        <v>30</v>
      </c>
      <c r="AX241" s="14" t="s">
        <v>75</v>
      </c>
      <c r="AY241" s="186" t="s">
        <v>123</v>
      </c>
    </row>
    <row r="242" spans="1:65" s="15" customFormat="1">
      <c r="B242" s="193"/>
      <c r="D242" s="178" t="s">
        <v>132</v>
      </c>
      <c r="E242" s="194" t="s">
        <v>1</v>
      </c>
      <c r="F242" s="195" t="s">
        <v>140</v>
      </c>
      <c r="H242" s="196">
        <v>468.935</v>
      </c>
      <c r="I242" s="197"/>
      <c r="L242" s="193"/>
      <c r="M242" s="198"/>
      <c r="N242" s="199"/>
      <c r="O242" s="199"/>
      <c r="P242" s="199"/>
      <c r="Q242" s="199"/>
      <c r="R242" s="199"/>
      <c r="S242" s="199"/>
      <c r="T242" s="200"/>
      <c r="AT242" s="194" t="s">
        <v>132</v>
      </c>
      <c r="AU242" s="194" t="s">
        <v>130</v>
      </c>
      <c r="AV242" s="15" t="s">
        <v>129</v>
      </c>
      <c r="AW242" s="15" t="s">
        <v>30</v>
      </c>
      <c r="AX242" s="15" t="s">
        <v>82</v>
      </c>
      <c r="AY242" s="194" t="s">
        <v>123</v>
      </c>
    </row>
    <row r="243" spans="1:65" s="2" customFormat="1" ht="21.75" customHeight="1">
      <c r="A243" s="33"/>
      <c r="B243" s="162"/>
      <c r="C243" s="163" t="s">
        <v>7</v>
      </c>
      <c r="D243" s="163" t="s">
        <v>125</v>
      </c>
      <c r="E243" s="164" t="s">
        <v>265</v>
      </c>
      <c r="F243" s="165" t="s">
        <v>266</v>
      </c>
      <c r="G243" s="166" t="s">
        <v>128</v>
      </c>
      <c r="H243" s="167">
        <v>66.384</v>
      </c>
      <c r="I243" s="168"/>
      <c r="J243" s="167">
        <f>ROUND(I243*H243,3)</f>
        <v>0</v>
      </c>
      <c r="K243" s="169"/>
      <c r="L243" s="34"/>
      <c r="M243" s="170" t="s">
        <v>1</v>
      </c>
      <c r="N243" s="171" t="s">
        <v>41</v>
      </c>
      <c r="O243" s="59"/>
      <c r="P243" s="172">
        <f>O243*H243</f>
        <v>0</v>
      </c>
      <c r="Q243" s="172">
        <v>1.4619999999999999E-2</v>
      </c>
      <c r="R243" s="172">
        <f>Q243*H243</f>
        <v>0.97053407999999997</v>
      </c>
      <c r="S243" s="172">
        <v>0</v>
      </c>
      <c r="T243" s="173">
        <f>S243*H243</f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74" t="s">
        <v>129</v>
      </c>
      <c r="AT243" s="174" t="s">
        <v>125</v>
      </c>
      <c r="AU243" s="174" t="s">
        <v>130</v>
      </c>
      <c r="AY243" s="18" t="s">
        <v>123</v>
      </c>
      <c r="BE243" s="175">
        <f>IF(N243="základná",J243,0)</f>
        <v>0</v>
      </c>
      <c r="BF243" s="175">
        <f>IF(N243="znížená",J243,0)</f>
        <v>0</v>
      </c>
      <c r="BG243" s="175">
        <f>IF(N243="zákl. prenesená",J243,0)</f>
        <v>0</v>
      </c>
      <c r="BH243" s="175">
        <f>IF(N243="zníž. prenesená",J243,0)</f>
        <v>0</v>
      </c>
      <c r="BI243" s="175">
        <f>IF(N243="nulová",J243,0)</f>
        <v>0</v>
      </c>
      <c r="BJ243" s="18" t="s">
        <v>130</v>
      </c>
      <c r="BK243" s="176">
        <f>ROUND(I243*H243,3)</f>
        <v>0</v>
      </c>
      <c r="BL243" s="18" t="s">
        <v>129</v>
      </c>
      <c r="BM243" s="174" t="s">
        <v>267</v>
      </c>
    </row>
    <row r="244" spans="1:65" s="13" customFormat="1">
      <c r="B244" s="177"/>
      <c r="D244" s="178" t="s">
        <v>132</v>
      </c>
      <c r="E244" s="179" t="s">
        <v>1</v>
      </c>
      <c r="F244" s="180" t="s">
        <v>245</v>
      </c>
      <c r="H244" s="179" t="s">
        <v>1</v>
      </c>
      <c r="I244" s="181"/>
      <c r="L244" s="177"/>
      <c r="M244" s="182"/>
      <c r="N244" s="183"/>
      <c r="O244" s="183"/>
      <c r="P244" s="183"/>
      <c r="Q244" s="183"/>
      <c r="R244" s="183"/>
      <c r="S244" s="183"/>
      <c r="T244" s="184"/>
      <c r="AT244" s="179" t="s">
        <v>132</v>
      </c>
      <c r="AU244" s="179" t="s">
        <v>130</v>
      </c>
      <c r="AV244" s="13" t="s">
        <v>82</v>
      </c>
      <c r="AW244" s="13" t="s">
        <v>30</v>
      </c>
      <c r="AX244" s="13" t="s">
        <v>75</v>
      </c>
      <c r="AY244" s="179" t="s">
        <v>123</v>
      </c>
    </row>
    <row r="245" spans="1:65" s="13" customFormat="1">
      <c r="B245" s="177"/>
      <c r="D245" s="178" t="s">
        <v>132</v>
      </c>
      <c r="E245" s="179" t="s">
        <v>1</v>
      </c>
      <c r="F245" s="180" t="s">
        <v>160</v>
      </c>
      <c r="H245" s="179" t="s">
        <v>1</v>
      </c>
      <c r="I245" s="181"/>
      <c r="L245" s="177"/>
      <c r="M245" s="182"/>
      <c r="N245" s="183"/>
      <c r="O245" s="183"/>
      <c r="P245" s="183"/>
      <c r="Q245" s="183"/>
      <c r="R245" s="183"/>
      <c r="S245" s="183"/>
      <c r="T245" s="184"/>
      <c r="AT245" s="179" t="s">
        <v>132</v>
      </c>
      <c r="AU245" s="179" t="s">
        <v>130</v>
      </c>
      <c r="AV245" s="13" t="s">
        <v>82</v>
      </c>
      <c r="AW245" s="13" t="s">
        <v>30</v>
      </c>
      <c r="AX245" s="13" t="s">
        <v>75</v>
      </c>
      <c r="AY245" s="179" t="s">
        <v>123</v>
      </c>
    </row>
    <row r="246" spans="1:65" s="14" customFormat="1">
      <c r="B246" s="185"/>
      <c r="D246" s="178" t="s">
        <v>132</v>
      </c>
      <c r="E246" s="186" t="s">
        <v>1</v>
      </c>
      <c r="F246" s="187" t="s">
        <v>268</v>
      </c>
      <c r="H246" s="188">
        <v>54.542000000000002</v>
      </c>
      <c r="I246" s="189"/>
      <c r="L246" s="185"/>
      <c r="M246" s="190"/>
      <c r="N246" s="191"/>
      <c r="O246" s="191"/>
      <c r="P246" s="191"/>
      <c r="Q246" s="191"/>
      <c r="R246" s="191"/>
      <c r="S246" s="191"/>
      <c r="T246" s="192"/>
      <c r="AT246" s="186" t="s">
        <v>132</v>
      </c>
      <c r="AU246" s="186" t="s">
        <v>130</v>
      </c>
      <c r="AV246" s="14" t="s">
        <v>130</v>
      </c>
      <c r="AW246" s="14" t="s">
        <v>30</v>
      </c>
      <c r="AX246" s="14" t="s">
        <v>75</v>
      </c>
      <c r="AY246" s="186" t="s">
        <v>123</v>
      </c>
    </row>
    <row r="247" spans="1:65" s="14" customFormat="1">
      <c r="B247" s="185"/>
      <c r="D247" s="178" t="s">
        <v>132</v>
      </c>
      <c r="E247" s="186" t="s">
        <v>1</v>
      </c>
      <c r="F247" s="187" t="s">
        <v>269</v>
      </c>
      <c r="H247" s="188">
        <v>11.842000000000001</v>
      </c>
      <c r="I247" s="189"/>
      <c r="L247" s="185"/>
      <c r="M247" s="190"/>
      <c r="N247" s="191"/>
      <c r="O247" s="191"/>
      <c r="P247" s="191"/>
      <c r="Q247" s="191"/>
      <c r="R247" s="191"/>
      <c r="S247" s="191"/>
      <c r="T247" s="192"/>
      <c r="AT247" s="186" t="s">
        <v>132</v>
      </c>
      <c r="AU247" s="186" t="s">
        <v>130</v>
      </c>
      <c r="AV247" s="14" t="s">
        <v>130</v>
      </c>
      <c r="AW247" s="14" t="s">
        <v>30</v>
      </c>
      <c r="AX247" s="14" t="s">
        <v>75</v>
      </c>
      <c r="AY247" s="186" t="s">
        <v>123</v>
      </c>
    </row>
    <row r="248" spans="1:65" s="15" customFormat="1">
      <c r="B248" s="193"/>
      <c r="D248" s="178" t="s">
        <v>132</v>
      </c>
      <c r="E248" s="194" t="s">
        <v>1</v>
      </c>
      <c r="F248" s="195" t="s">
        <v>140</v>
      </c>
      <c r="H248" s="196">
        <v>66.384</v>
      </c>
      <c r="I248" s="197"/>
      <c r="L248" s="193"/>
      <c r="M248" s="198"/>
      <c r="N248" s="199"/>
      <c r="O248" s="199"/>
      <c r="P248" s="199"/>
      <c r="Q248" s="199"/>
      <c r="R248" s="199"/>
      <c r="S248" s="199"/>
      <c r="T248" s="200"/>
      <c r="AT248" s="194" t="s">
        <v>132</v>
      </c>
      <c r="AU248" s="194" t="s">
        <v>130</v>
      </c>
      <c r="AV248" s="15" t="s">
        <v>129</v>
      </c>
      <c r="AW248" s="15" t="s">
        <v>30</v>
      </c>
      <c r="AX248" s="15" t="s">
        <v>82</v>
      </c>
      <c r="AY248" s="194" t="s">
        <v>123</v>
      </c>
    </row>
    <row r="249" spans="1:65" s="2" customFormat="1" ht="21.75" customHeight="1">
      <c r="A249" s="33"/>
      <c r="B249" s="162"/>
      <c r="C249" s="163" t="s">
        <v>270</v>
      </c>
      <c r="D249" s="163" t="s">
        <v>125</v>
      </c>
      <c r="E249" s="164" t="s">
        <v>271</v>
      </c>
      <c r="F249" s="165" t="s">
        <v>272</v>
      </c>
      <c r="G249" s="166" t="s">
        <v>128</v>
      </c>
      <c r="H249" s="167">
        <v>90.825000000000003</v>
      </c>
      <c r="I249" s="168"/>
      <c r="J249" s="167">
        <f>ROUND(I249*H249,3)</f>
        <v>0</v>
      </c>
      <c r="K249" s="169"/>
      <c r="L249" s="34"/>
      <c r="M249" s="170" t="s">
        <v>1</v>
      </c>
      <c r="N249" s="171" t="s">
        <v>41</v>
      </c>
      <c r="O249" s="59"/>
      <c r="P249" s="172">
        <f>O249*H249</f>
        <v>0</v>
      </c>
      <c r="Q249" s="172">
        <v>2.002E-2</v>
      </c>
      <c r="R249" s="172">
        <f>Q249*H249</f>
        <v>1.8183165000000001</v>
      </c>
      <c r="S249" s="172">
        <v>0</v>
      </c>
      <c r="T249" s="173">
        <f>S249*H249</f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74" t="s">
        <v>129</v>
      </c>
      <c r="AT249" s="174" t="s">
        <v>125</v>
      </c>
      <c r="AU249" s="174" t="s">
        <v>130</v>
      </c>
      <c r="AY249" s="18" t="s">
        <v>123</v>
      </c>
      <c r="BE249" s="175">
        <f>IF(N249="základná",J249,0)</f>
        <v>0</v>
      </c>
      <c r="BF249" s="175">
        <f>IF(N249="znížená",J249,0)</f>
        <v>0</v>
      </c>
      <c r="BG249" s="175">
        <f>IF(N249="zákl. prenesená",J249,0)</f>
        <v>0</v>
      </c>
      <c r="BH249" s="175">
        <f>IF(N249="zníž. prenesená",J249,0)</f>
        <v>0</v>
      </c>
      <c r="BI249" s="175">
        <f>IF(N249="nulová",J249,0)</f>
        <v>0</v>
      </c>
      <c r="BJ249" s="18" t="s">
        <v>130</v>
      </c>
      <c r="BK249" s="176">
        <f>ROUND(I249*H249,3)</f>
        <v>0</v>
      </c>
      <c r="BL249" s="18" t="s">
        <v>129</v>
      </c>
      <c r="BM249" s="174" t="s">
        <v>273</v>
      </c>
    </row>
    <row r="250" spans="1:65" s="13" customFormat="1">
      <c r="B250" s="177"/>
      <c r="D250" s="178" t="s">
        <v>132</v>
      </c>
      <c r="E250" s="179" t="s">
        <v>1</v>
      </c>
      <c r="F250" s="180" t="s">
        <v>274</v>
      </c>
      <c r="H250" s="179" t="s">
        <v>1</v>
      </c>
      <c r="I250" s="181"/>
      <c r="L250" s="177"/>
      <c r="M250" s="182"/>
      <c r="N250" s="183"/>
      <c r="O250" s="183"/>
      <c r="P250" s="183"/>
      <c r="Q250" s="183"/>
      <c r="R250" s="183"/>
      <c r="S250" s="183"/>
      <c r="T250" s="184"/>
      <c r="AT250" s="179" t="s">
        <v>132</v>
      </c>
      <c r="AU250" s="179" t="s">
        <v>130</v>
      </c>
      <c r="AV250" s="13" t="s">
        <v>82</v>
      </c>
      <c r="AW250" s="13" t="s">
        <v>30</v>
      </c>
      <c r="AX250" s="13" t="s">
        <v>75</v>
      </c>
      <c r="AY250" s="179" t="s">
        <v>123</v>
      </c>
    </row>
    <row r="251" spans="1:65" s="13" customFormat="1">
      <c r="B251" s="177"/>
      <c r="D251" s="178" t="s">
        <v>132</v>
      </c>
      <c r="E251" s="179" t="s">
        <v>1</v>
      </c>
      <c r="F251" s="180" t="s">
        <v>158</v>
      </c>
      <c r="H251" s="179" t="s">
        <v>1</v>
      </c>
      <c r="I251" s="181"/>
      <c r="L251" s="177"/>
      <c r="M251" s="182"/>
      <c r="N251" s="183"/>
      <c r="O251" s="183"/>
      <c r="P251" s="183"/>
      <c r="Q251" s="183"/>
      <c r="R251" s="183"/>
      <c r="S251" s="183"/>
      <c r="T251" s="184"/>
      <c r="AT251" s="179" t="s">
        <v>132</v>
      </c>
      <c r="AU251" s="179" t="s">
        <v>130</v>
      </c>
      <c r="AV251" s="13" t="s">
        <v>82</v>
      </c>
      <c r="AW251" s="13" t="s">
        <v>30</v>
      </c>
      <c r="AX251" s="13" t="s">
        <v>75</v>
      </c>
      <c r="AY251" s="179" t="s">
        <v>123</v>
      </c>
    </row>
    <row r="252" spans="1:65" s="14" customFormat="1">
      <c r="B252" s="185"/>
      <c r="D252" s="178" t="s">
        <v>132</v>
      </c>
      <c r="E252" s="186" t="s">
        <v>1</v>
      </c>
      <c r="F252" s="187" t="s">
        <v>275</v>
      </c>
      <c r="H252" s="188">
        <v>41.325000000000003</v>
      </c>
      <c r="I252" s="189"/>
      <c r="L252" s="185"/>
      <c r="M252" s="190"/>
      <c r="N252" s="191"/>
      <c r="O252" s="191"/>
      <c r="P252" s="191"/>
      <c r="Q252" s="191"/>
      <c r="R252" s="191"/>
      <c r="S252" s="191"/>
      <c r="T252" s="192"/>
      <c r="AT252" s="186" t="s">
        <v>132</v>
      </c>
      <c r="AU252" s="186" t="s">
        <v>130</v>
      </c>
      <c r="AV252" s="14" t="s">
        <v>130</v>
      </c>
      <c r="AW252" s="14" t="s">
        <v>30</v>
      </c>
      <c r="AX252" s="14" t="s">
        <v>75</v>
      </c>
      <c r="AY252" s="186" t="s">
        <v>123</v>
      </c>
    </row>
    <row r="253" spans="1:65" s="14" customFormat="1">
      <c r="B253" s="185"/>
      <c r="D253" s="178" t="s">
        <v>132</v>
      </c>
      <c r="E253" s="186" t="s">
        <v>1</v>
      </c>
      <c r="F253" s="187" t="s">
        <v>276</v>
      </c>
      <c r="H253" s="188">
        <v>49.5</v>
      </c>
      <c r="I253" s="189"/>
      <c r="L253" s="185"/>
      <c r="M253" s="190"/>
      <c r="N253" s="191"/>
      <c r="O253" s="191"/>
      <c r="P253" s="191"/>
      <c r="Q253" s="191"/>
      <c r="R253" s="191"/>
      <c r="S253" s="191"/>
      <c r="T253" s="192"/>
      <c r="AT253" s="186" t="s">
        <v>132</v>
      </c>
      <c r="AU253" s="186" t="s">
        <v>130</v>
      </c>
      <c r="AV253" s="14" t="s">
        <v>130</v>
      </c>
      <c r="AW253" s="14" t="s">
        <v>30</v>
      </c>
      <c r="AX253" s="14" t="s">
        <v>75</v>
      </c>
      <c r="AY253" s="186" t="s">
        <v>123</v>
      </c>
    </row>
    <row r="254" spans="1:65" s="15" customFormat="1">
      <c r="B254" s="193"/>
      <c r="D254" s="178" t="s">
        <v>132</v>
      </c>
      <c r="E254" s="194" t="s">
        <v>1</v>
      </c>
      <c r="F254" s="195" t="s">
        <v>140</v>
      </c>
      <c r="H254" s="196">
        <v>90.825000000000003</v>
      </c>
      <c r="I254" s="197"/>
      <c r="L254" s="193"/>
      <c r="M254" s="198"/>
      <c r="N254" s="199"/>
      <c r="O254" s="199"/>
      <c r="P254" s="199"/>
      <c r="Q254" s="199"/>
      <c r="R254" s="199"/>
      <c r="S254" s="199"/>
      <c r="T254" s="200"/>
      <c r="AT254" s="194" t="s">
        <v>132</v>
      </c>
      <c r="AU254" s="194" t="s">
        <v>130</v>
      </c>
      <c r="AV254" s="15" t="s">
        <v>129</v>
      </c>
      <c r="AW254" s="15" t="s">
        <v>30</v>
      </c>
      <c r="AX254" s="15" t="s">
        <v>82</v>
      </c>
      <c r="AY254" s="194" t="s">
        <v>123</v>
      </c>
    </row>
    <row r="255" spans="1:65" s="2" customFormat="1" ht="21.75" customHeight="1">
      <c r="A255" s="33"/>
      <c r="B255" s="162"/>
      <c r="C255" s="163" t="s">
        <v>277</v>
      </c>
      <c r="D255" s="163" t="s">
        <v>125</v>
      </c>
      <c r="E255" s="164" t="s">
        <v>278</v>
      </c>
      <c r="F255" s="165" t="s">
        <v>279</v>
      </c>
      <c r="G255" s="166" t="s">
        <v>128</v>
      </c>
      <c r="H255" s="167">
        <v>1565.8630000000001</v>
      </c>
      <c r="I255" s="168"/>
      <c r="J255" s="167">
        <f>ROUND(I255*H255,3)</f>
        <v>0</v>
      </c>
      <c r="K255" s="169"/>
      <c r="L255" s="34"/>
      <c r="M255" s="170" t="s">
        <v>1</v>
      </c>
      <c r="N255" s="171" t="s">
        <v>41</v>
      </c>
      <c r="O255" s="59"/>
      <c r="P255" s="172">
        <f>O255*H255</f>
        <v>0</v>
      </c>
      <c r="Q255" s="172">
        <v>3.363E-2</v>
      </c>
      <c r="R255" s="172">
        <f>Q255*H255</f>
        <v>52.659972690000004</v>
      </c>
      <c r="S255" s="172">
        <v>0</v>
      </c>
      <c r="T255" s="173">
        <f>S255*H255</f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174" t="s">
        <v>129</v>
      </c>
      <c r="AT255" s="174" t="s">
        <v>125</v>
      </c>
      <c r="AU255" s="174" t="s">
        <v>130</v>
      </c>
      <c r="AY255" s="18" t="s">
        <v>123</v>
      </c>
      <c r="BE255" s="175">
        <f>IF(N255="základná",J255,0)</f>
        <v>0</v>
      </c>
      <c r="BF255" s="175">
        <f>IF(N255="znížená",J255,0)</f>
        <v>0</v>
      </c>
      <c r="BG255" s="175">
        <f>IF(N255="zákl. prenesená",J255,0)</f>
        <v>0</v>
      </c>
      <c r="BH255" s="175">
        <f>IF(N255="zníž. prenesená",J255,0)</f>
        <v>0</v>
      </c>
      <c r="BI255" s="175">
        <f>IF(N255="nulová",J255,0)</f>
        <v>0</v>
      </c>
      <c r="BJ255" s="18" t="s">
        <v>130</v>
      </c>
      <c r="BK255" s="176">
        <f>ROUND(I255*H255,3)</f>
        <v>0</v>
      </c>
      <c r="BL255" s="18" t="s">
        <v>129</v>
      </c>
      <c r="BM255" s="174" t="s">
        <v>280</v>
      </c>
    </row>
    <row r="256" spans="1:65" s="13" customFormat="1">
      <c r="B256" s="177"/>
      <c r="D256" s="178" t="s">
        <v>132</v>
      </c>
      <c r="E256" s="179" t="s">
        <v>1</v>
      </c>
      <c r="F256" s="180" t="s">
        <v>234</v>
      </c>
      <c r="H256" s="179" t="s">
        <v>1</v>
      </c>
      <c r="I256" s="181"/>
      <c r="L256" s="177"/>
      <c r="M256" s="182"/>
      <c r="N256" s="183"/>
      <c r="O256" s="183"/>
      <c r="P256" s="183"/>
      <c r="Q256" s="183"/>
      <c r="R256" s="183"/>
      <c r="S256" s="183"/>
      <c r="T256" s="184"/>
      <c r="AT256" s="179" t="s">
        <v>132</v>
      </c>
      <c r="AU256" s="179" t="s">
        <v>130</v>
      </c>
      <c r="AV256" s="13" t="s">
        <v>82</v>
      </c>
      <c r="AW256" s="13" t="s">
        <v>30</v>
      </c>
      <c r="AX256" s="13" t="s">
        <v>75</v>
      </c>
      <c r="AY256" s="179" t="s">
        <v>123</v>
      </c>
    </row>
    <row r="257" spans="2:51" s="13" customFormat="1">
      <c r="B257" s="177"/>
      <c r="D257" s="178" t="s">
        <v>132</v>
      </c>
      <c r="E257" s="179" t="s">
        <v>1</v>
      </c>
      <c r="F257" s="180" t="s">
        <v>158</v>
      </c>
      <c r="H257" s="179" t="s">
        <v>1</v>
      </c>
      <c r="I257" s="181"/>
      <c r="L257" s="177"/>
      <c r="M257" s="182"/>
      <c r="N257" s="183"/>
      <c r="O257" s="183"/>
      <c r="P257" s="183"/>
      <c r="Q257" s="183"/>
      <c r="R257" s="183"/>
      <c r="S257" s="183"/>
      <c r="T257" s="184"/>
      <c r="AT257" s="179" t="s">
        <v>132</v>
      </c>
      <c r="AU257" s="179" t="s">
        <v>130</v>
      </c>
      <c r="AV257" s="13" t="s">
        <v>82</v>
      </c>
      <c r="AW257" s="13" t="s">
        <v>30</v>
      </c>
      <c r="AX257" s="13" t="s">
        <v>75</v>
      </c>
      <c r="AY257" s="179" t="s">
        <v>123</v>
      </c>
    </row>
    <row r="258" spans="2:51" s="14" customFormat="1">
      <c r="B258" s="185"/>
      <c r="D258" s="178" t="s">
        <v>132</v>
      </c>
      <c r="E258" s="186" t="s">
        <v>1</v>
      </c>
      <c r="F258" s="187" t="s">
        <v>281</v>
      </c>
      <c r="H258" s="188">
        <v>303.55500000000001</v>
      </c>
      <c r="I258" s="189"/>
      <c r="L258" s="185"/>
      <c r="M258" s="190"/>
      <c r="N258" s="191"/>
      <c r="O258" s="191"/>
      <c r="P258" s="191"/>
      <c r="Q258" s="191"/>
      <c r="R258" s="191"/>
      <c r="S258" s="191"/>
      <c r="T258" s="192"/>
      <c r="AT258" s="186" t="s">
        <v>132</v>
      </c>
      <c r="AU258" s="186" t="s">
        <v>130</v>
      </c>
      <c r="AV258" s="14" t="s">
        <v>130</v>
      </c>
      <c r="AW258" s="14" t="s">
        <v>30</v>
      </c>
      <c r="AX258" s="14" t="s">
        <v>75</v>
      </c>
      <c r="AY258" s="186" t="s">
        <v>123</v>
      </c>
    </row>
    <row r="259" spans="2:51" s="14" customFormat="1">
      <c r="B259" s="185"/>
      <c r="D259" s="178" t="s">
        <v>132</v>
      </c>
      <c r="E259" s="186" t="s">
        <v>1</v>
      </c>
      <c r="F259" s="187" t="s">
        <v>282</v>
      </c>
      <c r="H259" s="188">
        <v>303.55500000000001</v>
      </c>
      <c r="I259" s="189"/>
      <c r="L259" s="185"/>
      <c r="M259" s="190"/>
      <c r="N259" s="191"/>
      <c r="O259" s="191"/>
      <c r="P259" s="191"/>
      <c r="Q259" s="191"/>
      <c r="R259" s="191"/>
      <c r="S259" s="191"/>
      <c r="T259" s="192"/>
      <c r="AT259" s="186" t="s">
        <v>132</v>
      </c>
      <c r="AU259" s="186" t="s">
        <v>130</v>
      </c>
      <c r="AV259" s="14" t="s">
        <v>130</v>
      </c>
      <c r="AW259" s="14" t="s">
        <v>30</v>
      </c>
      <c r="AX259" s="14" t="s">
        <v>75</v>
      </c>
      <c r="AY259" s="186" t="s">
        <v>123</v>
      </c>
    </row>
    <row r="260" spans="2:51" s="14" customFormat="1">
      <c r="B260" s="185"/>
      <c r="D260" s="178" t="s">
        <v>132</v>
      </c>
      <c r="E260" s="186" t="s">
        <v>1</v>
      </c>
      <c r="F260" s="187" t="s">
        <v>283</v>
      </c>
      <c r="H260" s="188">
        <v>367.09800000000001</v>
      </c>
      <c r="I260" s="189"/>
      <c r="L260" s="185"/>
      <c r="M260" s="190"/>
      <c r="N260" s="191"/>
      <c r="O260" s="191"/>
      <c r="P260" s="191"/>
      <c r="Q260" s="191"/>
      <c r="R260" s="191"/>
      <c r="S260" s="191"/>
      <c r="T260" s="192"/>
      <c r="AT260" s="186" t="s">
        <v>132</v>
      </c>
      <c r="AU260" s="186" t="s">
        <v>130</v>
      </c>
      <c r="AV260" s="14" t="s">
        <v>130</v>
      </c>
      <c r="AW260" s="14" t="s">
        <v>30</v>
      </c>
      <c r="AX260" s="14" t="s">
        <v>75</v>
      </c>
      <c r="AY260" s="186" t="s">
        <v>123</v>
      </c>
    </row>
    <row r="261" spans="2:51" s="14" customFormat="1">
      <c r="B261" s="185"/>
      <c r="D261" s="178" t="s">
        <v>132</v>
      </c>
      <c r="E261" s="186" t="s">
        <v>1</v>
      </c>
      <c r="F261" s="187" t="s">
        <v>284</v>
      </c>
      <c r="H261" s="188">
        <v>447.45600000000002</v>
      </c>
      <c r="I261" s="189"/>
      <c r="L261" s="185"/>
      <c r="M261" s="190"/>
      <c r="N261" s="191"/>
      <c r="O261" s="191"/>
      <c r="P261" s="191"/>
      <c r="Q261" s="191"/>
      <c r="R261" s="191"/>
      <c r="S261" s="191"/>
      <c r="T261" s="192"/>
      <c r="AT261" s="186" t="s">
        <v>132</v>
      </c>
      <c r="AU261" s="186" t="s">
        <v>130</v>
      </c>
      <c r="AV261" s="14" t="s">
        <v>130</v>
      </c>
      <c r="AW261" s="14" t="s">
        <v>30</v>
      </c>
      <c r="AX261" s="14" t="s">
        <v>75</v>
      </c>
      <c r="AY261" s="186" t="s">
        <v>123</v>
      </c>
    </row>
    <row r="262" spans="2:51" s="14" customFormat="1">
      <c r="B262" s="185"/>
      <c r="D262" s="178" t="s">
        <v>132</v>
      </c>
      <c r="E262" s="186" t="s">
        <v>1</v>
      </c>
      <c r="F262" s="187" t="s">
        <v>285</v>
      </c>
      <c r="H262" s="188">
        <v>2.1850000000000001</v>
      </c>
      <c r="I262" s="189"/>
      <c r="L262" s="185"/>
      <c r="M262" s="190"/>
      <c r="N262" s="191"/>
      <c r="O262" s="191"/>
      <c r="P262" s="191"/>
      <c r="Q262" s="191"/>
      <c r="R262" s="191"/>
      <c r="S262" s="191"/>
      <c r="T262" s="192"/>
      <c r="AT262" s="186" t="s">
        <v>132</v>
      </c>
      <c r="AU262" s="186" t="s">
        <v>130</v>
      </c>
      <c r="AV262" s="14" t="s">
        <v>130</v>
      </c>
      <c r="AW262" s="14" t="s">
        <v>30</v>
      </c>
      <c r="AX262" s="14" t="s">
        <v>75</v>
      </c>
      <c r="AY262" s="186" t="s">
        <v>123</v>
      </c>
    </row>
    <row r="263" spans="2:51" s="14" customFormat="1">
      <c r="B263" s="185"/>
      <c r="D263" s="178" t="s">
        <v>132</v>
      </c>
      <c r="E263" s="186" t="s">
        <v>1</v>
      </c>
      <c r="F263" s="187" t="s">
        <v>286</v>
      </c>
      <c r="H263" s="188">
        <v>-104.83</v>
      </c>
      <c r="I263" s="189"/>
      <c r="L263" s="185"/>
      <c r="M263" s="190"/>
      <c r="N263" s="191"/>
      <c r="O263" s="191"/>
      <c r="P263" s="191"/>
      <c r="Q263" s="191"/>
      <c r="R263" s="191"/>
      <c r="S263" s="191"/>
      <c r="T263" s="192"/>
      <c r="AT263" s="186" t="s">
        <v>132</v>
      </c>
      <c r="AU263" s="186" t="s">
        <v>130</v>
      </c>
      <c r="AV263" s="14" t="s">
        <v>130</v>
      </c>
      <c r="AW263" s="14" t="s">
        <v>30</v>
      </c>
      <c r="AX263" s="14" t="s">
        <v>75</v>
      </c>
      <c r="AY263" s="186" t="s">
        <v>123</v>
      </c>
    </row>
    <row r="264" spans="2:51" s="14" customFormat="1">
      <c r="B264" s="185"/>
      <c r="D264" s="178" t="s">
        <v>132</v>
      </c>
      <c r="E264" s="186" t="s">
        <v>1</v>
      </c>
      <c r="F264" s="187" t="s">
        <v>287</v>
      </c>
      <c r="H264" s="188">
        <v>-70.706000000000003</v>
      </c>
      <c r="I264" s="189"/>
      <c r="L264" s="185"/>
      <c r="M264" s="190"/>
      <c r="N264" s="191"/>
      <c r="O264" s="191"/>
      <c r="P264" s="191"/>
      <c r="Q264" s="191"/>
      <c r="R264" s="191"/>
      <c r="S264" s="191"/>
      <c r="T264" s="192"/>
      <c r="AT264" s="186" t="s">
        <v>132</v>
      </c>
      <c r="AU264" s="186" t="s">
        <v>130</v>
      </c>
      <c r="AV264" s="14" t="s">
        <v>130</v>
      </c>
      <c r="AW264" s="14" t="s">
        <v>30</v>
      </c>
      <c r="AX264" s="14" t="s">
        <v>75</v>
      </c>
      <c r="AY264" s="186" t="s">
        <v>123</v>
      </c>
    </row>
    <row r="265" spans="2:51" s="14" customFormat="1">
      <c r="B265" s="185"/>
      <c r="D265" s="178" t="s">
        <v>132</v>
      </c>
      <c r="E265" s="186" t="s">
        <v>1</v>
      </c>
      <c r="F265" s="187" t="s">
        <v>288</v>
      </c>
      <c r="H265" s="188">
        <v>-24.855</v>
      </c>
      <c r="I265" s="189"/>
      <c r="L265" s="185"/>
      <c r="M265" s="190"/>
      <c r="N265" s="191"/>
      <c r="O265" s="191"/>
      <c r="P265" s="191"/>
      <c r="Q265" s="191"/>
      <c r="R265" s="191"/>
      <c r="S265" s="191"/>
      <c r="T265" s="192"/>
      <c r="AT265" s="186" t="s">
        <v>132</v>
      </c>
      <c r="AU265" s="186" t="s">
        <v>130</v>
      </c>
      <c r="AV265" s="14" t="s">
        <v>130</v>
      </c>
      <c r="AW265" s="14" t="s">
        <v>30</v>
      </c>
      <c r="AX265" s="14" t="s">
        <v>75</v>
      </c>
      <c r="AY265" s="186" t="s">
        <v>123</v>
      </c>
    </row>
    <row r="266" spans="2:51" s="14" customFormat="1">
      <c r="B266" s="185"/>
      <c r="D266" s="178" t="s">
        <v>132</v>
      </c>
      <c r="E266" s="186" t="s">
        <v>1</v>
      </c>
      <c r="F266" s="187" t="s">
        <v>289</v>
      </c>
      <c r="H266" s="188">
        <v>-113.87</v>
      </c>
      <c r="I266" s="189"/>
      <c r="L266" s="185"/>
      <c r="M266" s="190"/>
      <c r="N266" s="191"/>
      <c r="O266" s="191"/>
      <c r="P266" s="191"/>
      <c r="Q266" s="191"/>
      <c r="R266" s="191"/>
      <c r="S266" s="191"/>
      <c r="T266" s="192"/>
      <c r="AT266" s="186" t="s">
        <v>132</v>
      </c>
      <c r="AU266" s="186" t="s">
        <v>130</v>
      </c>
      <c r="AV266" s="14" t="s">
        <v>130</v>
      </c>
      <c r="AW266" s="14" t="s">
        <v>30</v>
      </c>
      <c r="AX266" s="14" t="s">
        <v>75</v>
      </c>
      <c r="AY266" s="186" t="s">
        <v>123</v>
      </c>
    </row>
    <row r="267" spans="2:51" s="14" customFormat="1">
      <c r="B267" s="185"/>
      <c r="D267" s="178" t="s">
        <v>132</v>
      </c>
      <c r="E267" s="186" t="s">
        <v>1</v>
      </c>
      <c r="F267" s="187" t="s">
        <v>290</v>
      </c>
      <c r="H267" s="188">
        <v>-71.605999999999995</v>
      </c>
      <c r="I267" s="189"/>
      <c r="L267" s="185"/>
      <c r="M267" s="190"/>
      <c r="N267" s="191"/>
      <c r="O267" s="191"/>
      <c r="P267" s="191"/>
      <c r="Q267" s="191"/>
      <c r="R267" s="191"/>
      <c r="S267" s="191"/>
      <c r="T267" s="192"/>
      <c r="AT267" s="186" t="s">
        <v>132</v>
      </c>
      <c r="AU267" s="186" t="s">
        <v>130</v>
      </c>
      <c r="AV267" s="14" t="s">
        <v>130</v>
      </c>
      <c r="AW267" s="14" t="s">
        <v>30</v>
      </c>
      <c r="AX267" s="14" t="s">
        <v>75</v>
      </c>
      <c r="AY267" s="186" t="s">
        <v>123</v>
      </c>
    </row>
    <row r="268" spans="2:51" s="14" customFormat="1">
      <c r="B268" s="185"/>
      <c r="D268" s="178" t="s">
        <v>132</v>
      </c>
      <c r="E268" s="186" t="s">
        <v>1</v>
      </c>
      <c r="F268" s="187" t="s">
        <v>291</v>
      </c>
      <c r="H268" s="188">
        <v>-19.664999999999999</v>
      </c>
      <c r="I268" s="189"/>
      <c r="L268" s="185"/>
      <c r="M268" s="190"/>
      <c r="N268" s="191"/>
      <c r="O268" s="191"/>
      <c r="P268" s="191"/>
      <c r="Q268" s="191"/>
      <c r="R268" s="191"/>
      <c r="S268" s="191"/>
      <c r="T268" s="192"/>
      <c r="AT268" s="186" t="s">
        <v>132</v>
      </c>
      <c r="AU268" s="186" t="s">
        <v>130</v>
      </c>
      <c r="AV268" s="14" t="s">
        <v>130</v>
      </c>
      <c r="AW268" s="14" t="s">
        <v>30</v>
      </c>
      <c r="AX268" s="14" t="s">
        <v>75</v>
      </c>
      <c r="AY268" s="186" t="s">
        <v>123</v>
      </c>
    </row>
    <row r="269" spans="2:51" s="13" customFormat="1">
      <c r="B269" s="177"/>
      <c r="D269" s="178" t="s">
        <v>132</v>
      </c>
      <c r="E269" s="179" t="s">
        <v>1</v>
      </c>
      <c r="F269" s="180" t="s">
        <v>292</v>
      </c>
      <c r="H269" s="179" t="s">
        <v>1</v>
      </c>
      <c r="I269" s="181"/>
      <c r="L269" s="177"/>
      <c r="M269" s="182"/>
      <c r="N269" s="183"/>
      <c r="O269" s="183"/>
      <c r="P269" s="183"/>
      <c r="Q269" s="183"/>
      <c r="R269" s="183"/>
      <c r="S269" s="183"/>
      <c r="T269" s="184"/>
      <c r="AT269" s="179" t="s">
        <v>132</v>
      </c>
      <c r="AU269" s="179" t="s">
        <v>130</v>
      </c>
      <c r="AV269" s="13" t="s">
        <v>82</v>
      </c>
      <c r="AW269" s="13" t="s">
        <v>30</v>
      </c>
      <c r="AX269" s="13" t="s">
        <v>75</v>
      </c>
      <c r="AY269" s="179" t="s">
        <v>123</v>
      </c>
    </row>
    <row r="270" spans="2:51" s="14" customFormat="1">
      <c r="B270" s="185"/>
      <c r="D270" s="178" t="s">
        <v>132</v>
      </c>
      <c r="E270" s="186" t="s">
        <v>1</v>
      </c>
      <c r="F270" s="187" t="s">
        <v>293</v>
      </c>
      <c r="H270" s="188">
        <v>13.375</v>
      </c>
      <c r="I270" s="189"/>
      <c r="L270" s="185"/>
      <c r="M270" s="190"/>
      <c r="N270" s="191"/>
      <c r="O270" s="191"/>
      <c r="P270" s="191"/>
      <c r="Q270" s="191"/>
      <c r="R270" s="191"/>
      <c r="S270" s="191"/>
      <c r="T270" s="192"/>
      <c r="AT270" s="186" t="s">
        <v>132</v>
      </c>
      <c r="AU270" s="186" t="s">
        <v>130</v>
      </c>
      <c r="AV270" s="14" t="s">
        <v>130</v>
      </c>
      <c r="AW270" s="14" t="s">
        <v>30</v>
      </c>
      <c r="AX270" s="14" t="s">
        <v>75</v>
      </c>
      <c r="AY270" s="186" t="s">
        <v>123</v>
      </c>
    </row>
    <row r="271" spans="2:51" s="13" customFormat="1">
      <c r="B271" s="177"/>
      <c r="D271" s="178" t="s">
        <v>132</v>
      </c>
      <c r="E271" s="179" t="s">
        <v>1</v>
      </c>
      <c r="F271" s="180" t="s">
        <v>160</v>
      </c>
      <c r="H271" s="179" t="s">
        <v>1</v>
      </c>
      <c r="I271" s="181"/>
      <c r="L271" s="177"/>
      <c r="M271" s="182"/>
      <c r="N271" s="183"/>
      <c r="O271" s="183"/>
      <c r="P271" s="183"/>
      <c r="Q271" s="183"/>
      <c r="R271" s="183"/>
      <c r="S271" s="183"/>
      <c r="T271" s="184"/>
      <c r="AT271" s="179" t="s">
        <v>132</v>
      </c>
      <c r="AU271" s="179" t="s">
        <v>130</v>
      </c>
      <c r="AV271" s="13" t="s">
        <v>82</v>
      </c>
      <c r="AW271" s="13" t="s">
        <v>30</v>
      </c>
      <c r="AX271" s="13" t="s">
        <v>75</v>
      </c>
      <c r="AY271" s="179" t="s">
        <v>123</v>
      </c>
    </row>
    <row r="272" spans="2:51" s="14" customFormat="1">
      <c r="B272" s="185"/>
      <c r="D272" s="178" t="s">
        <v>132</v>
      </c>
      <c r="E272" s="186" t="s">
        <v>1</v>
      </c>
      <c r="F272" s="187" t="s">
        <v>294</v>
      </c>
      <c r="H272" s="188">
        <v>191.24</v>
      </c>
      <c r="I272" s="189"/>
      <c r="L272" s="185"/>
      <c r="M272" s="190"/>
      <c r="N272" s="191"/>
      <c r="O272" s="191"/>
      <c r="P272" s="191"/>
      <c r="Q272" s="191"/>
      <c r="R272" s="191"/>
      <c r="S272" s="191"/>
      <c r="T272" s="192"/>
      <c r="AT272" s="186" t="s">
        <v>132</v>
      </c>
      <c r="AU272" s="186" t="s">
        <v>130</v>
      </c>
      <c r="AV272" s="14" t="s">
        <v>130</v>
      </c>
      <c r="AW272" s="14" t="s">
        <v>30</v>
      </c>
      <c r="AX272" s="14" t="s">
        <v>75</v>
      </c>
      <c r="AY272" s="186" t="s">
        <v>123</v>
      </c>
    </row>
    <row r="273" spans="1:65" s="14" customFormat="1">
      <c r="B273" s="185"/>
      <c r="D273" s="178" t="s">
        <v>132</v>
      </c>
      <c r="E273" s="186" t="s">
        <v>1</v>
      </c>
      <c r="F273" s="187" t="s">
        <v>295</v>
      </c>
      <c r="H273" s="188">
        <v>23.954000000000001</v>
      </c>
      <c r="I273" s="189"/>
      <c r="L273" s="185"/>
      <c r="M273" s="190"/>
      <c r="N273" s="191"/>
      <c r="O273" s="191"/>
      <c r="P273" s="191"/>
      <c r="Q273" s="191"/>
      <c r="R273" s="191"/>
      <c r="S273" s="191"/>
      <c r="T273" s="192"/>
      <c r="AT273" s="186" t="s">
        <v>132</v>
      </c>
      <c r="AU273" s="186" t="s">
        <v>130</v>
      </c>
      <c r="AV273" s="14" t="s">
        <v>130</v>
      </c>
      <c r="AW273" s="14" t="s">
        <v>30</v>
      </c>
      <c r="AX273" s="14" t="s">
        <v>75</v>
      </c>
      <c r="AY273" s="186" t="s">
        <v>123</v>
      </c>
    </row>
    <row r="274" spans="1:65" s="14" customFormat="1">
      <c r="B274" s="185"/>
      <c r="D274" s="178" t="s">
        <v>132</v>
      </c>
      <c r="E274" s="186" t="s">
        <v>1</v>
      </c>
      <c r="F274" s="187" t="s">
        <v>296</v>
      </c>
      <c r="H274" s="188">
        <v>181.376</v>
      </c>
      <c r="I274" s="189"/>
      <c r="L274" s="185"/>
      <c r="M274" s="190"/>
      <c r="N274" s="191"/>
      <c r="O274" s="191"/>
      <c r="P274" s="191"/>
      <c r="Q274" s="191"/>
      <c r="R274" s="191"/>
      <c r="S274" s="191"/>
      <c r="T274" s="192"/>
      <c r="AT274" s="186" t="s">
        <v>132</v>
      </c>
      <c r="AU274" s="186" t="s">
        <v>130</v>
      </c>
      <c r="AV274" s="14" t="s">
        <v>130</v>
      </c>
      <c r="AW274" s="14" t="s">
        <v>30</v>
      </c>
      <c r="AX274" s="14" t="s">
        <v>75</v>
      </c>
      <c r="AY274" s="186" t="s">
        <v>123</v>
      </c>
    </row>
    <row r="275" spans="1:65" s="14" customFormat="1">
      <c r="B275" s="185"/>
      <c r="D275" s="178" t="s">
        <v>132</v>
      </c>
      <c r="E275" s="186" t="s">
        <v>1</v>
      </c>
      <c r="F275" s="187" t="s">
        <v>297</v>
      </c>
      <c r="H275" s="188">
        <v>23.24</v>
      </c>
      <c r="I275" s="189"/>
      <c r="L275" s="185"/>
      <c r="M275" s="190"/>
      <c r="N275" s="191"/>
      <c r="O275" s="191"/>
      <c r="P275" s="191"/>
      <c r="Q275" s="191"/>
      <c r="R275" s="191"/>
      <c r="S275" s="191"/>
      <c r="T275" s="192"/>
      <c r="AT275" s="186" t="s">
        <v>132</v>
      </c>
      <c r="AU275" s="186" t="s">
        <v>130</v>
      </c>
      <c r="AV275" s="14" t="s">
        <v>130</v>
      </c>
      <c r="AW275" s="14" t="s">
        <v>30</v>
      </c>
      <c r="AX275" s="14" t="s">
        <v>75</v>
      </c>
      <c r="AY275" s="186" t="s">
        <v>123</v>
      </c>
    </row>
    <row r="276" spans="1:65" s="14" customFormat="1">
      <c r="B276" s="185"/>
      <c r="D276" s="178" t="s">
        <v>132</v>
      </c>
      <c r="E276" s="186" t="s">
        <v>1</v>
      </c>
      <c r="F276" s="187" t="s">
        <v>298</v>
      </c>
      <c r="H276" s="188">
        <v>223.065</v>
      </c>
      <c r="I276" s="189"/>
      <c r="L276" s="185"/>
      <c r="M276" s="190"/>
      <c r="N276" s="191"/>
      <c r="O276" s="191"/>
      <c r="P276" s="191"/>
      <c r="Q276" s="191"/>
      <c r="R276" s="191"/>
      <c r="S276" s="191"/>
      <c r="T276" s="192"/>
      <c r="AT276" s="186" t="s">
        <v>132</v>
      </c>
      <c r="AU276" s="186" t="s">
        <v>130</v>
      </c>
      <c r="AV276" s="14" t="s">
        <v>130</v>
      </c>
      <c r="AW276" s="14" t="s">
        <v>30</v>
      </c>
      <c r="AX276" s="14" t="s">
        <v>75</v>
      </c>
      <c r="AY276" s="186" t="s">
        <v>123</v>
      </c>
    </row>
    <row r="277" spans="1:65" s="14" customFormat="1">
      <c r="B277" s="185"/>
      <c r="D277" s="178" t="s">
        <v>132</v>
      </c>
      <c r="E277" s="186" t="s">
        <v>1</v>
      </c>
      <c r="F277" s="187" t="s">
        <v>299</v>
      </c>
      <c r="H277" s="188">
        <v>-20.172000000000001</v>
      </c>
      <c r="I277" s="189"/>
      <c r="L277" s="185"/>
      <c r="M277" s="190"/>
      <c r="N277" s="191"/>
      <c r="O277" s="191"/>
      <c r="P277" s="191"/>
      <c r="Q277" s="191"/>
      <c r="R277" s="191"/>
      <c r="S277" s="191"/>
      <c r="T277" s="192"/>
      <c r="AT277" s="186" t="s">
        <v>132</v>
      </c>
      <c r="AU277" s="186" t="s">
        <v>130</v>
      </c>
      <c r="AV277" s="14" t="s">
        <v>130</v>
      </c>
      <c r="AW277" s="14" t="s">
        <v>30</v>
      </c>
      <c r="AX277" s="14" t="s">
        <v>75</v>
      </c>
      <c r="AY277" s="186" t="s">
        <v>123</v>
      </c>
    </row>
    <row r="278" spans="1:65" s="14" customFormat="1">
      <c r="B278" s="185"/>
      <c r="D278" s="178" t="s">
        <v>132</v>
      </c>
      <c r="E278" s="186" t="s">
        <v>1</v>
      </c>
      <c r="F278" s="187" t="s">
        <v>300</v>
      </c>
      <c r="H278" s="188">
        <v>-30.981000000000002</v>
      </c>
      <c r="I278" s="189"/>
      <c r="L278" s="185"/>
      <c r="M278" s="190"/>
      <c r="N278" s="191"/>
      <c r="O278" s="191"/>
      <c r="P278" s="191"/>
      <c r="Q278" s="191"/>
      <c r="R278" s="191"/>
      <c r="S278" s="191"/>
      <c r="T278" s="192"/>
      <c r="AT278" s="186" t="s">
        <v>132</v>
      </c>
      <c r="AU278" s="186" t="s">
        <v>130</v>
      </c>
      <c r="AV278" s="14" t="s">
        <v>130</v>
      </c>
      <c r="AW278" s="14" t="s">
        <v>30</v>
      </c>
      <c r="AX278" s="14" t="s">
        <v>75</v>
      </c>
      <c r="AY278" s="186" t="s">
        <v>123</v>
      </c>
    </row>
    <row r="279" spans="1:65" s="14" customFormat="1">
      <c r="B279" s="185"/>
      <c r="D279" s="178" t="s">
        <v>132</v>
      </c>
      <c r="E279" s="186" t="s">
        <v>1</v>
      </c>
      <c r="F279" s="187" t="s">
        <v>301</v>
      </c>
      <c r="H279" s="188">
        <v>-40.128</v>
      </c>
      <c r="I279" s="189"/>
      <c r="L279" s="185"/>
      <c r="M279" s="190"/>
      <c r="N279" s="191"/>
      <c r="O279" s="191"/>
      <c r="P279" s="191"/>
      <c r="Q279" s="191"/>
      <c r="R279" s="191"/>
      <c r="S279" s="191"/>
      <c r="T279" s="192"/>
      <c r="AT279" s="186" t="s">
        <v>132</v>
      </c>
      <c r="AU279" s="186" t="s">
        <v>130</v>
      </c>
      <c r="AV279" s="14" t="s">
        <v>130</v>
      </c>
      <c r="AW279" s="14" t="s">
        <v>30</v>
      </c>
      <c r="AX279" s="14" t="s">
        <v>75</v>
      </c>
      <c r="AY279" s="186" t="s">
        <v>123</v>
      </c>
    </row>
    <row r="280" spans="1:65" s="14" customFormat="1">
      <c r="B280" s="185"/>
      <c r="D280" s="178" t="s">
        <v>132</v>
      </c>
      <c r="E280" s="186" t="s">
        <v>1</v>
      </c>
      <c r="F280" s="187" t="s">
        <v>302</v>
      </c>
      <c r="H280" s="188">
        <v>-62.460999999999999</v>
      </c>
      <c r="I280" s="189"/>
      <c r="L280" s="185"/>
      <c r="M280" s="190"/>
      <c r="N280" s="191"/>
      <c r="O280" s="191"/>
      <c r="P280" s="191"/>
      <c r="Q280" s="191"/>
      <c r="R280" s="191"/>
      <c r="S280" s="191"/>
      <c r="T280" s="192"/>
      <c r="AT280" s="186" t="s">
        <v>132</v>
      </c>
      <c r="AU280" s="186" t="s">
        <v>130</v>
      </c>
      <c r="AV280" s="14" t="s">
        <v>130</v>
      </c>
      <c r="AW280" s="14" t="s">
        <v>30</v>
      </c>
      <c r="AX280" s="14" t="s">
        <v>75</v>
      </c>
      <c r="AY280" s="186" t="s">
        <v>123</v>
      </c>
    </row>
    <row r="281" spans="1:65" s="14" customFormat="1">
      <c r="B281" s="185"/>
      <c r="D281" s="178" t="s">
        <v>132</v>
      </c>
      <c r="E281" s="186" t="s">
        <v>1</v>
      </c>
      <c r="F281" s="187" t="s">
        <v>303</v>
      </c>
      <c r="H281" s="188">
        <v>45.037999999999997</v>
      </c>
      <c r="I281" s="189"/>
      <c r="L281" s="185"/>
      <c r="M281" s="190"/>
      <c r="N281" s="191"/>
      <c r="O281" s="191"/>
      <c r="P281" s="191"/>
      <c r="Q281" s="191"/>
      <c r="R281" s="191"/>
      <c r="S281" s="191"/>
      <c r="T281" s="192"/>
      <c r="AT281" s="186" t="s">
        <v>132</v>
      </c>
      <c r="AU281" s="186" t="s">
        <v>130</v>
      </c>
      <c r="AV281" s="14" t="s">
        <v>130</v>
      </c>
      <c r="AW281" s="14" t="s">
        <v>30</v>
      </c>
      <c r="AX281" s="14" t="s">
        <v>75</v>
      </c>
      <c r="AY281" s="186" t="s">
        <v>123</v>
      </c>
    </row>
    <row r="282" spans="1:65" s="15" customFormat="1">
      <c r="B282" s="193"/>
      <c r="D282" s="178" t="s">
        <v>132</v>
      </c>
      <c r="E282" s="194" t="s">
        <v>1</v>
      </c>
      <c r="F282" s="195" t="s">
        <v>140</v>
      </c>
      <c r="H282" s="196">
        <v>1565.8630000000003</v>
      </c>
      <c r="I282" s="197"/>
      <c r="L282" s="193"/>
      <c r="M282" s="198"/>
      <c r="N282" s="199"/>
      <c r="O282" s="199"/>
      <c r="P282" s="199"/>
      <c r="Q282" s="199"/>
      <c r="R282" s="199"/>
      <c r="S282" s="199"/>
      <c r="T282" s="200"/>
      <c r="AT282" s="194" t="s">
        <v>132</v>
      </c>
      <c r="AU282" s="194" t="s">
        <v>130</v>
      </c>
      <c r="AV282" s="15" t="s">
        <v>129</v>
      </c>
      <c r="AW282" s="15" t="s">
        <v>30</v>
      </c>
      <c r="AX282" s="15" t="s">
        <v>82</v>
      </c>
      <c r="AY282" s="194" t="s">
        <v>123</v>
      </c>
    </row>
    <row r="283" spans="1:65" s="2" customFormat="1" ht="21.75" customHeight="1">
      <c r="A283" s="33"/>
      <c r="B283" s="162"/>
      <c r="C283" s="163" t="s">
        <v>304</v>
      </c>
      <c r="D283" s="163" t="s">
        <v>125</v>
      </c>
      <c r="E283" s="164" t="s">
        <v>305</v>
      </c>
      <c r="F283" s="165" t="s">
        <v>306</v>
      </c>
      <c r="G283" s="166" t="s">
        <v>128</v>
      </c>
      <c r="H283" s="167">
        <v>82.844999999999999</v>
      </c>
      <c r="I283" s="168"/>
      <c r="J283" s="167">
        <f>ROUND(I283*H283,3)</f>
        <v>0</v>
      </c>
      <c r="K283" s="169"/>
      <c r="L283" s="34"/>
      <c r="M283" s="170" t="s">
        <v>1</v>
      </c>
      <c r="N283" s="171" t="s">
        <v>41</v>
      </c>
      <c r="O283" s="59"/>
      <c r="P283" s="172">
        <f>O283*H283</f>
        <v>0</v>
      </c>
      <c r="Q283" s="172">
        <v>3.9780000000000003E-2</v>
      </c>
      <c r="R283" s="172">
        <f>Q283*H283</f>
        <v>3.2955741000000001</v>
      </c>
      <c r="S283" s="172">
        <v>0</v>
      </c>
      <c r="T283" s="173">
        <f>S283*H283</f>
        <v>0</v>
      </c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R283" s="174" t="s">
        <v>129</v>
      </c>
      <c r="AT283" s="174" t="s">
        <v>125</v>
      </c>
      <c r="AU283" s="174" t="s">
        <v>130</v>
      </c>
      <c r="AY283" s="18" t="s">
        <v>123</v>
      </c>
      <c r="BE283" s="175">
        <f>IF(N283="základná",J283,0)</f>
        <v>0</v>
      </c>
      <c r="BF283" s="175">
        <f>IF(N283="znížená",J283,0)</f>
        <v>0</v>
      </c>
      <c r="BG283" s="175">
        <f>IF(N283="zákl. prenesená",J283,0)</f>
        <v>0</v>
      </c>
      <c r="BH283" s="175">
        <f>IF(N283="zníž. prenesená",J283,0)</f>
        <v>0</v>
      </c>
      <c r="BI283" s="175">
        <f>IF(N283="nulová",J283,0)</f>
        <v>0</v>
      </c>
      <c r="BJ283" s="18" t="s">
        <v>130</v>
      </c>
      <c r="BK283" s="176">
        <f>ROUND(I283*H283,3)</f>
        <v>0</v>
      </c>
      <c r="BL283" s="18" t="s">
        <v>129</v>
      </c>
      <c r="BM283" s="174" t="s">
        <v>307</v>
      </c>
    </row>
    <row r="284" spans="1:65" s="13" customFormat="1">
      <c r="B284" s="177"/>
      <c r="D284" s="178" t="s">
        <v>132</v>
      </c>
      <c r="E284" s="179" t="s">
        <v>1</v>
      </c>
      <c r="F284" s="180" t="s">
        <v>243</v>
      </c>
      <c r="H284" s="179" t="s">
        <v>1</v>
      </c>
      <c r="I284" s="181"/>
      <c r="L284" s="177"/>
      <c r="M284" s="182"/>
      <c r="N284" s="183"/>
      <c r="O284" s="183"/>
      <c r="P284" s="183"/>
      <c r="Q284" s="183"/>
      <c r="R284" s="183"/>
      <c r="S284" s="183"/>
      <c r="T284" s="184"/>
      <c r="AT284" s="179" t="s">
        <v>132</v>
      </c>
      <c r="AU284" s="179" t="s">
        <v>130</v>
      </c>
      <c r="AV284" s="13" t="s">
        <v>82</v>
      </c>
      <c r="AW284" s="13" t="s">
        <v>30</v>
      </c>
      <c r="AX284" s="13" t="s">
        <v>75</v>
      </c>
      <c r="AY284" s="179" t="s">
        <v>123</v>
      </c>
    </row>
    <row r="285" spans="1:65" s="13" customFormat="1">
      <c r="B285" s="177"/>
      <c r="D285" s="178" t="s">
        <v>132</v>
      </c>
      <c r="E285" s="179" t="s">
        <v>1</v>
      </c>
      <c r="F285" s="180" t="s">
        <v>160</v>
      </c>
      <c r="H285" s="179" t="s">
        <v>1</v>
      </c>
      <c r="I285" s="181"/>
      <c r="L285" s="177"/>
      <c r="M285" s="182"/>
      <c r="N285" s="183"/>
      <c r="O285" s="183"/>
      <c r="P285" s="183"/>
      <c r="Q285" s="183"/>
      <c r="R285" s="183"/>
      <c r="S285" s="183"/>
      <c r="T285" s="184"/>
      <c r="AT285" s="179" t="s">
        <v>132</v>
      </c>
      <c r="AU285" s="179" t="s">
        <v>130</v>
      </c>
      <c r="AV285" s="13" t="s">
        <v>82</v>
      </c>
      <c r="AW285" s="13" t="s">
        <v>30</v>
      </c>
      <c r="AX285" s="13" t="s">
        <v>75</v>
      </c>
      <c r="AY285" s="179" t="s">
        <v>123</v>
      </c>
    </row>
    <row r="286" spans="1:65" s="14" customFormat="1">
      <c r="B286" s="185"/>
      <c r="D286" s="178" t="s">
        <v>132</v>
      </c>
      <c r="E286" s="186" t="s">
        <v>1</v>
      </c>
      <c r="F286" s="187" t="s">
        <v>308</v>
      </c>
      <c r="H286" s="188">
        <v>64.290000000000006</v>
      </c>
      <c r="I286" s="189"/>
      <c r="L286" s="185"/>
      <c r="M286" s="190"/>
      <c r="N286" s="191"/>
      <c r="O286" s="191"/>
      <c r="P286" s="191"/>
      <c r="Q286" s="191"/>
      <c r="R286" s="191"/>
      <c r="S286" s="191"/>
      <c r="T286" s="192"/>
      <c r="AT286" s="186" t="s">
        <v>132</v>
      </c>
      <c r="AU286" s="186" t="s">
        <v>130</v>
      </c>
      <c r="AV286" s="14" t="s">
        <v>130</v>
      </c>
      <c r="AW286" s="14" t="s">
        <v>30</v>
      </c>
      <c r="AX286" s="14" t="s">
        <v>75</v>
      </c>
      <c r="AY286" s="186" t="s">
        <v>123</v>
      </c>
    </row>
    <row r="287" spans="1:65" s="14" customFormat="1">
      <c r="B287" s="185"/>
      <c r="D287" s="178" t="s">
        <v>132</v>
      </c>
      <c r="E287" s="186" t="s">
        <v>1</v>
      </c>
      <c r="F287" s="187" t="s">
        <v>309</v>
      </c>
      <c r="H287" s="188">
        <v>18.555</v>
      </c>
      <c r="I287" s="189"/>
      <c r="L287" s="185"/>
      <c r="M287" s="190"/>
      <c r="N287" s="191"/>
      <c r="O287" s="191"/>
      <c r="P287" s="191"/>
      <c r="Q287" s="191"/>
      <c r="R287" s="191"/>
      <c r="S287" s="191"/>
      <c r="T287" s="192"/>
      <c r="AT287" s="186" t="s">
        <v>132</v>
      </c>
      <c r="AU287" s="186" t="s">
        <v>130</v>
      </c>
      <c r="AV287" s="14" t="s">
        <v>130</v>
      </c>
      <c r="AW287" s="14" t="s">
        <v>30</v>
      </c>
      <c r="AX287" s="14" t="s">
        <v>75</v>
      </c>
      <c r="AY287" s="186" t="s">
        <v>123</v>
      </c>
    </row>
    <row r="288" spans="1:65" s="15" customFormat="1">
      <c r="B288" s="193"/>
      <c r="D288" s="178" t="s">
        <v>132</v>
      </c>
      <c r="E288" s="194" t="s">
        <v>1</v>
      </c>
      <c r="F288" s="195" t="s">
        <v>140</v>
      </c>
      <c r="H288" s="196">
        <v>82.844999999999999</v>
      </c>
      <c r="I288" s="197"/>
      <c r="L288" s="193"/>
      <c r="M288" s="198"/>
      <c r="N288" s="199"/>
      <c r="O288" s="199"/>
      <c r="P288" s="199"/>
      <c r="Q288" s="199"/>
      <c r="R288" s="199"/>
      <c r="S288" s="199"/>
      <c r="T288" s="200"/>
      <c r="AT288" s="194" t="s">
        <v>132</v>
      </c>
      <c r="AU288" s="194" t="s">
        <v>130</v>
      </c>
      <c r="AV288" s="15" t="s">
        <v>129</v>
      </c>
      <c r="AW288" s="15" t="s">
        <v>30</v>
      </c>
      <c r="AX288" s="15" t="s">
        <v>82</v>
      </c>
      <c r="AY288" s="194" t="s">
        <v>123</v>
      </c>
    </row>
    <row r="289" spans="1:65" s="2" customFormat="1" ht="21.75" customHeight="1">
      <c r="A289" s="33"/>
      <c r="B289" s="162"/>
      <c r="C289" s="163" t="s">
        <v>310</v>
      </c>
      <c r="D289" s="163" t="s">
        <v>125</v>
      </c>
      <c r="E289" s="164" t="s">
        <v>311</v>
      </c>
      <c r="F289" s="165" t="s">
        <v>312</v>
      </c>
      <c r="G289" s="166" t="s">
        <v>128</v>
      </c>
      <c r="H289" s="167">
        <v>425.52300000000002</v>
      </c>
      <c r="I289" s="168"/>
      <c r="J289" s="167">
        <f>ROUND(I289*H289,3)</f>
        <v>0</v>
      </c>
      <c r="K289" s="169"/>
      <c r="L289" s="34"/>
      <c r="M289" s="170" t="s">
        <v>1</v>
      </c>
      <c r="N289" s="171" t="s">
        <v>41</v>
      </c>
      <c r="O289" s="59"/>
      <c r="P289" s="172">
        <f>O289*H289</f>
        <v>0</v>
      </c>
      <c r="Q289" s="172">
        <v>1.8679999999999999E-2</v>
      </c>
      <c r="R289" s="172">
        <f>Q289*H289</f>
        <v>7.9487696400000001</v>
      </c>
      <c r="S289" s="172">
        <v>0</v>
      </c>
      <c r="T289" s="173">
        <f>S289*H289</f>
        <v>0</v>
      </c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R289" s="174" t="s">
        <v>129</v>
      </c>
      <c r="AT289" s="174" t="s">
        <v>125</v>
      </c>
      <c r="AU289" s="174" t="s">
        <v>130</v>
      </c>
      <c r="AY289" s="18" t="s">
        <v>123</v>
      </c>
      <c r="BE289" s="175">
        <f>IF(N289="základná",J289,0)</f>
        <v>0</v>
      </c>
      <c r="BF289" s="175">
        <f>IF(N289="znížená",J289,0)</f>
        <v>0</v>
      </c>
      <c r="BG289" s="175">
        <f>IF(N289="zákl. prenesená",J289,0)</f>
        <v>0</v>
      </c>
      <c r="BH289" s="175">
        <f>IF(N289="zníž. prenesená",J289,0)</f>
        <v>0</v>
      </c>
      <c r="BI289" s="175">
        <f>IF(N289="nulová",J289,0)</f>
        <v>0</v>
      </c>
      <c r="BJ289" s="18" t="s">
        <v>130</v>
      </c>
      <c r="BK289" s="176">
        <f>ROUND(I289*H289,3)</f>
        <v>0</v>
      </c>
      <c r="BL289" s="18" t="s">
        <v>129</v>
      </c>
      <c r="BM289" s="174" t="s">
        <v>313</v>
      </c>
    </row>
    <row r="290" spans="1:65" s="13" customFormat="1">
      <c r="B290" s="177"/>
      <c r="D290" s="178" t="s">
        <v>132</v>
      </c>
      <c r="E290" s="179" t="s">
        <v>1</v>
      </c>
      <c r="F290" s="180" t="s">
        <v>158</v>
      </c>
      <c r="H290" s="179" t="s">
        <v>1</v>
      </c>
      <c r="I290" s="181"/>
      <c r="L290" s="177"/>
      <c r="M290" s="182"/>
      <c r="N290" s="183"/>
      <c r="O290" s="183"/>
      <c r="P290" s="183"/>
      <c r="Q290" s="183"/>
      <c r="R290" s="183"/>
      <c r="S290" s="183"/>
      <c r="T290" s="184"/>
      <c r="AT290" s="179" t="s">
        <v>132</v>
      </c>
      <c r="AU290" s="179" t="s">
        <v>130</v>
      </c>
      <c r="AV290" s="13" t="s">
        <v>82</v>
      </c>
      <c r="AW290" s="13" t="s">
        <v>30</v>
      </c>
      <c r="AX290" s="13" t="s">
        <v>75</v>
      </c>
      <c r="AY290" s="179" t="s">
        <v>123</v>
      </c>
    </row>
    <row r="291" spans="1:65" s="13" customFormat="1">
      <c r="B291" s="177"/>
      <c r="D291" s="178" t="s">
        <v>132</v>
      </c>
      <c r="E291" s="179" t="s">
        <v>1</v>
      </c>
      <c r="F291" s="180" t="s">
        <v>314</v>
      </c>
      <c r="H291" s="179" t="s">
        <v>1</v>
      </c>
      <c r="I291" s="181"/>
      <c r="L291" s="177"/>
      <c r="M291" s="182"/>
      <c r="N291" s="183"/>
      <c r="O291" s="183"/>
      <c r="P291" s="183"/>
      <c r="Q291" s="183"/>
      <c r="R291" s="183"/>
      <c r="S291" s="183"/>
      <c r="T291" s="184"/>
      <c r="AT291" s="179" t="s">
        <v>132</v>
      </c>
      <c r="AU291" s="179" t="s">
        <v>130</v>
      </c>
      <c r="AV291" s="13" t="s">
        <v>82</v>
      </c>
      <c r="AW291" s="13" t="s">
        <v>30</v>
      </c>
      <c r="AX291" s="13" t="s">
        <v>75</v>
      </c>
      <c r="AY291" s="179" t="s">
        <v>123</v>
      </c>
    </row>
    <row r="292" spans="1:65" s="14" customFormat="1">
      <c r="B292" s="185"/>
      <c r="D292" s="178" t="s">
        <v>132</v>
      </c>
      <c r="E292" s="186" t="s">
        <v>1</v>
      </c>
      <c r="F292" s="187" t="s">
        <v>315</v>
      </c>
      <c r="H292" s="188">
        <v>10.5</v>
      </c>
      <c r="I292" s="189"/>
      <c r="L292" s="185"/>
      <c r="M292" s="190"/>
      <c r="N292" s="191"/>
      <c r="O292" s="191"/>
      <c r="P292" s="191"/>
      <c r="Q292" s="191"/>
      <c r="R292" s="191"/>
      <c r="S292" s="191"/>
      <c r="T292" s="192"/>
      <c r="AT292" s="186" t="s">
        <v>132</v>
      </c>
      <c r="AU292" s="186" t="s">
        <v>130</v>
      </c>
      <c r="AV292" s="14" t="s">
        <v>130</v>
      </c>
      <c r="AW292" s="14" t="s">
        <v>30</v>
      </c>
      <c r="AX292" s="14" t="s">
        <v>75</v>
      </c>
      <c r="AY292" s="186" t="s">
        <v>123</v>
      </c>
    </row>
    <row r="293" spans="1:65" s="13" customFormat="1">
      <c r="B293" s="177"/>
      <c r="D293" s="178" t="s">
        <v>132</v>
      </c>
      <c r="E293" s="179" t="s">
        <v>1</v>
      </c>
      <c r="F293" s="180" t="s">
        <v>316</v>
      </c>
      <c r="H293" s="179" t="s">
        <v>1</v>
      </c>
      <c r="I293" s="181"/>
      <c r="L293" s="177"/>
      <c r="M293" s="182"/>
      <c r="N293" s="183"/>
      <c r="O293" s="183"/>
      <c r="P293" s="183"/>
      <c r="Q293" s="183"/>
      <c r="R293" s="183"/>
      <c r="S293" s="183"/>
      <c r="T293" s="184"/>
      <c r="AT293" s="179" t="s">
        <v>132</v>
      </c>
      <c r="AU293" s="179" t="s">
        <v>130</v>
      </c>
      <c r="AV293" s="13" t="s">
        <v>82</v>
      </c>
      <c r="AW293" s="13" t="s">
        <v>30</v>
      </c>
      <c r="AX293" s="13" t="s">
        <v>75</v>
      </c>
      <c r="AY293" s="179" t="s">
        <v>123</v>
      </c>
    </row>
    <row r="294" spans="1:65" s="14" customFormat="1">
      <c r="B294" s="185"/>
      <c r="D294" s="178" t="s">
        <v>132</v>
      </c>
      <c r="E294" s="186" t="s">
        <v>1</v>
      </c>
      <c r="F294" s="187" t="s">
        <v>317</v>
      </c>
      <c r="H294" s="188">
        <v>8.01</v>
      </c>
      <c r="I294" s="189"/>
      <c r="L294" s="185"/>
      <c r="M294" s="190"/>
      <c r="N294" s="191"/>
      <c r="O294" s="191"/>
      <c r="P294" s="191"/>
      <c r="Q294" s="191"/>
      <c r="R294" s="191"/>
      <c r="S294" s="191"/>
      <c r="T294" s="192"/>
      <c r="AT294" s="186" t="s">
        <v>132</v>
      </c>
      <c r="AU294" s="186" t="s">
        <v>130</v>
      </c>
      <c r="AV294" s="14" t="s">
        <v>130</v>
      </c>
      <c r="AW294" s="14" t="s">
        <v>30</v>
      </c>
      <c r="AX294" s="14" t="s">
        <v>75</v>
      </c>
      <c r="AY294" s="186" t="s">
        <v>123</v>
      </c>
    </row>
    <row r="295" spans="1:65" s="14" customFormat="1">
      <c r="B295" s="185"/>
      <c r="D295" s="178" t="s">
        <v>132</v>
      </c>
      <c r="E295" s="186" t="s">
        <v>1</v>
      </c>
      <c r="F295" s="187" t="s">
        <v>318</v>
      </c>
      <c r="H295" s="188">
        <v>11.04</v>
      </c>
      <c r="I295" s="189"/>
      <c r="L295" s="185"/>
      <c r="M295" s="190"/>
      <c r="N295" s="191"/>
      <c r="O295" s="191"/>
      <c r="P295" s="191"/>
      <c r="Q295" s="191"/>
      <c r="R295" s="191"/>
      <c r="S295" s="191"/>
      <c r="T295" s="192"/>
      <c r="AT295" s="186" t="s">
        <v>132</v>
      </c>
      <c r="AU295" s="186" t="s">
        <v>130</v>
      </c>
      <c r="AV295" s="14" t="s">
        <v>130</v>
      </c>
      <c r="AW295" s="14" t="s">
        <v>30</v>
      </c>
      <c r="AX295" s="14" t="s">
        <v>75</v>
      </c>
      <c r="AY295" s="186" t="s">
        <v>123</v>
      </c>
    </row>
    <row r="296" spans="1:65" s="14" customFormat="1">
      <c r="B296" s="185"/>
      <c r="D296" s="178" t="s">
        <v>132</v>
      </c>
      <c r="E296" s="186" t="s">
        <v>1</v>
      </c>
      <c r="F296" s="187" t="s">
        <v>319</v>
      </c>
      <c r="H296" s="188">
        <v>15.4</v>
      </c>
      <c r="I296" s="189"/>
      <c r="L296" s="185"/>
      <c r="M296" s="190"/>
      <c r="N296" s="191"/>
      <c r="O296" s="191"/>
      <c r="P296" s="191"/>
      <c r="Q296" s="191"/>
      <c r="R296" s="191"/>
      <c r="S296" s="191"/>
      <c r="T296" s="192"/>
      <c r="AT296" s="186" t="s">
        <v>132</v>
      </c>
      <c r="AU296" s="186" t="s">
        <v>130</v>
      </c>
      <c r="AV296" s="14" t="s">
        <v>130</v>
      </c>
      <c r="AW296" s="14" t="s">
        <v>30</v>
      </c>
      <c r="AX296" s="14" t="s">
        <v>75</v>
      </c>
      <c r="AY296" s="186" t="s">
        <v>123</v>
      </c>
    </row>
    <row r="297" spans="1:65" s="14" customFormat="1">
      <c r="B297" s="185"/>
      <c r="D297" s="178" t="s">
        <v>132</v>
      </c>
      <c r="E297" s="186" t="s">
        <v>1</v>
      </c>
      <c r="F297" s="187" t="s">
        <v>320</v>
      </c>
      <c r="H297" s="188">
        <v>6.44</v>
      </c>
      <c r="I297" s="189"/>
      <c r="L297" s="185"/>
      <c r="M297" s="190"/>
      <c r="N297" s="191"/>
      <c r="O297" s="191"/>
      <c r="P297" s="191"/>
      <c r="Q297" s="191"/>
      <c r="R297" s="191"/>
      <c r="S297" s="191"/>
      <c r="T297" s="192"/>
      <c r="AT297" s="186" t="s">
        <v>132</v>
      </c>
      <c r="AU297" s="186" t="s">
        <v>130</v>
      </c>
      <c r="AV297" s="14" t="s">
        <v>130</v>
      </c>
      <c r="AW297" s="14" t="s">
        <v>30</v>
      </c>
      <c r="AX297" s="14" t="s">
        <v>75</v>
      </c>
      <c r="AY297" s="186" t="s">
        <v>123</v>
      </c>
    </row>
    <row r="298" spans="1:65" s="14" customFormat="1">
      <c r="B298" s="185"/>
      <c r="D298" s="178" t="s">
        <v>132</v>
      </c>
      <c r="E298" s="186" t="s">
        <v>1</v>
      </c>
      <c r="F298" s="187" t="s">
        <v>321</v>
      </c>
      <c r="H298" s="188">
        <v>33</v>
      </c>
      <c r="I298" s="189"/>
      <c r="L298" s="185"/>
      <c r="M298" s="190"/>
      <c r="N298" s="191"/>
      <c r="O298" s="191"/>
      <c r="P298" s="191"/>
      <c r="Q298" s="191"/>
      <c r="R298" s="191"/>
      <c r="S298" s="191"/>
      <c r="T298" s="192"/>
      <c r="AT298" s="186" t="s">
        <v>132</v>
      </c>
      <c r="AU298" s="186" t="s">
        <v>130</v>
      </c>
      <c r="AV298" s="14" t="s">
        <v>130</v>
      </c>
      <c r="AW298" s="14" t="s">
        <v>30</v>
      </c>
      <c r="AX298" s="14" t="s">
        <v>75</v>
      </c>
      <c r="AY298" s="186" t="s">
        <v>123</v>
      </c>
    </row>
    <row r="299" spans="1:65" s="14" customFormat="1">
      <c r="B299" s="185"/>
      <c r="D299" s="178" t="s">
        <v>132</v>
      </c>
      <c r="E299" s="186" t="s">
        <v>1</v>
      </c>
      <c r="F299" s="187" t="s">
        <v>322</v>
      </c>
      <c r="H299" s="188">
        <v>1.96</v>
      </c>
      <c r="I299" s="189"/>
      <c r="L299" s="185"/>
      <c r="M299" s="190"/>
      <c r="N299" s="191"/>
      <c r="O299" s="191"/>
      <c r="P299" s="191"/>
      <c r="Q299" s="191"/>
      <c r="R299" s="191"/>
      <c r="S299" s="191"/>
      <c r="T299" s="192"/>
      <c r="AT299" s="186" t="s">
        <v>132</v>
      </c>
      <c r="AU299" s="186" t="s">
        <v>130</v>
      </c>
      <c r="AV299" s="14" t="s">
        <v>130</v>
      </c>
      <c r="AW299" s="14" t="s">
        <v>30</v>
      </c>
      <c r="AX299" s="14" t="s">
        <v>75</v>
      </c>
      <c r="AY299" s="186" t="s">
        <v>123</v>
      </c>
    </row>
    <row r="300" spans="1:65" s="14" customFormat="1">
      <c r="B300" s="185"/>
      <c r="D300" s="178" t="s">
        <v>132</v>
      </c>
      <c r="E300" s="186" t="s">
        <v>1</v>
      </c>
      <c r="F300" s="187" t="s">
        <v>323</v>
      </c>
      <c r="H300" s="188">
        <v>2.21</v>
      </c>
      <c r="I300" s="189"/>
      <c r="L300" s="185"/>
      <c r="M300" s="190"/>
      <c r="N300" s="191"/>
      <c r="O300" s="191"/>
      <c r="P300" s="191"/>
      <c r="Q300" s="191"/>
      <c r="R300" s="191"/>
      <c r="S300" s="191"/>
      <c r="T300" s="192"/>
      <c r="AT300" s="186" t="s">
        <v>132</v>
      </c>
      <c r="AU300" s="186" t="s">
        <v>130</v>
      </c>
      <c r="AV300" s="14" t="s">
        <v>130</v>
      </c>
      <c r="AW300" s="14" t="s">
        <v>30</v>
      </c>
      <c r="AX300" s="14" t="s">
        <v>75</v>
      </c>
      <c r="AY300" s="186" t="s">
        <v>123</v>
      </c>
    </row>
    <row r="301" spans="1:65" s="14" customFormat="1">
      <c r="B301" s="185"/>
      <c r="D301" s="178" t="s">
        <v>132</v>
      </c>
      <c r="E301" s="186" t="s">
        <v>1</v>
      </c>
      <c r="F301" s="187" t="s">
        <v>324</v>
      </c>
      <c r="H301" s="188">
        <v>44</v>
      </c>
      <c r="I301" s="189"/>
      <c r="L301" s="185"/>
      <c r="M301" s="190"/>
      <c r="N301" s="191"/>
      <c r="O301" s="191"/>
      <c r="P301" s="191"/>
      <c r="Q301" s="191"/>
      <c r="R301" s="191"/>
      <c r="S301" s="191"/>
      <c r="T301" s="192"/>
      <c r="AT301" s="186" t="s">
        <v>132</v>
      </c>
      <c r="AU301" s="186" t="s">
        <v>130</v>
      </c>
      <c r="AV301" s="14" t="s">
        <v>130</v>
      </c>
      <c r="AW301" s="14" t="s">
        <v>30</v>
      </c>
      <c r="AX301" s="14" t="s">
        <v>75</v>
      </c>
      <c r="AY301" s="186" t="s">
        <v>123</v>
      </c>
    </row>
    <row r="302" spans="1:65" s="14" customFormat="1">
      <c r="B302" s="185"/>
      <c r="D302" s="178" t="s">
        <v>132</v>
      </c>
      <c r="E302" s="186" t="s">
        <v>1</v>
      </c>
      <c r="F302" s="187" t="s">
        <v>318</v>
      </c>
      <c r="H302" s="188">
        <v>11.04</v>
      </c>
      <c r="I302" s="189"/>
      <c r="L302" s="185"/>
      <c r="M302" s="190"/>
      <c r="N302" s="191"/>
      <c r="O302" s="191"/>
      <c r="P302" s="191"/>
      <c r="Q302" s="191"/>
      <c r="R302" s="191"/>
      <c r="S302" s="191"/>
      <c r="T302" s="192"/>
      <c r="AT302" s="186" t="s">
        <v>132</v>
      </c>
      <c r="AU302" s="186" t="s">
        <v>130</v>
      </c>
      <c r="AV302" s="14" t="s">
        <v>130</v>
      </c>
      <c r="AW302" s="14" t="s">
        <v>30</v>
      </c>
      <c r="AX302" s="14" t="s">
        <v>75</v>
      </c>
      <c r="AY302" s="186" t="s">
        <v>123</v>
      </c>
    </row>
    <row r="303" spans="1:65" s="14" customFormat="1">
      <c r="B303" s="185"/>
      <c r="D303" s="178" t="s">
        <v>132</v>
      </c>
      <c r="E303" s="186" t="s">
        <v>1</v>
      </c>
      <c r="F303" s="187" t="s">
        <v>325</v>
      </c>
      <c r="H303" s="188">
        <v>1.92</v>
      </c>
      <c r="I303" s="189"/>
      <c r="L303" s="185"/>
      <c r="M303" s="190"/>
      <c r="N303" s="191"/>
      <c r="O303" s="191"/>
      <c r="P303" s="191"/>
      <c r="Q303" s="191"/>
      <c r="R303" s="191"/>
      <c r="S303" s="191"/>
      <c r="T303" s="192"/>
      <c r="AT303" s="186" t="s">
        <v>132</v>
      </c>
      <c r="AU303" s="186" t="s">
        <v>130</v>
      </c>
      <c r="AV303" s="14" t="s">
        <v>130</v>
      </c>
      <c r="AW303" s="14" t="s">
        <v>30</v>
      </c>
      <c r="AX303" s="14" t="s">
        <v>75</v>
      </c>
      <c r="AY303" s="186" t="s">
        <v>123</v>
      </c>
    </row>
    <row r="304" spans="1:65" s="14" customFormat="1">
      <c r="B304" s="185"/>
      <c r="D304" s="178" t="s">
        <v>132</v>
      </c>
      <c r="E304" s="186" t="s">
        <v>1</v>
      </c>
      <c r="F304" s="187" t="s">
        <v>326</v>
      </c>
      <c r="H304" s="188">
        <v>2.16</v>
      </c>
      <c r="I304" s="189"/>
      <c r="L304" s="185"/>
      <c r="M304" s="190"/>
      <c r="N304" s="191"/>
      <c r="O304" s="191"/>
      <c r="P304" s="191"/>
      <c r="Q304" s="191"/>
      <c r="R304" s="191"/>
      <c r="S304" s="191"/>
      <c r="T304" s="192"/>
      <c r="AT304" s="186" t="s">
        <v>132</v>
      </c>
      <c r="AU304" s="186" t="s">
        <v>130</v>
      </c>
      <c r="AV304" s="14" t="s">
        <v>130</v>
      </c>
      <c r="AW304" s="14" t="s">
        <v>30</v>
      </c>
      <c r="AX304" s="14" t="s">
        <v>75</v>
      </c>
      <c r="AY304" s="186" t="s">
        <v>123</v>
      </c>
    </row>
    <row r="305" spans="2:51" s="14" customFormat="1">
      <c r="B305" s="185"/>
      <c r="D305" s="178" t="s">
        <v>132</v>
      </c>
      <c r="E305" s="186" t="s">
        <v>1</v>
      </c>
      <c r="F305" s="187" t="s">
        <v>327</v>
      </c>
      <c r="H305" s="188">
        <v>6.07</v>
      </c>
      <c r="I305" s="189"/>
      <c r="L305" s="185"/>
      <c r="M305" s="190"/>
      <c r="N305" s="191"/>
      <c r="O305" s="191"/>
      <c r="P305" s="191"/>
      <c r="Q305" s="191"/>
      <c r="R305" s="191"/>
      <c r="S305" s="191"/>
      <c r="T305" s="192"/>
      <c r="AT305" s="186" t="s">
        <v>132</v>
      </c>
      <c r="AU305" s="186" t="s">
        <v>130</v>
      </c>
      <c r="AV305" s="14" t="s">
        <v>130</v>
      </c>
      <c r="AW305" s="14" t="s">
        <v>30</v>
      </c>
      <c r="AX305" s="14" t="s">
        <v>75</v>
      </c>
      <c r="AY305" s="186" t="s">
        <v>123</v>
      </c>
    </row>
    <row r="306" spans="2:51" s="13" customFormat="1">
      <c r="B306" s="177"/>
      <c r="D306" s="178" t="s">
        <v>132</v>
      </c>
      <c r="E306" s="179" t="s">
        <v>1</v>
      </c>
      <c r="F306" s="180" t="s">
        <v>328</v>
      </c>
      <c r="H306" s="179" t="s">
        <v>1</v>
      </c>
      <c r="I306" s="181"/>
      <c r="L306" s="177"/>
      <c r="M306" s="182"/>
      <c r="N306" s="183"/>
      <c r="O306" s="183"/>
      <c r="P306" s="183"/>
      <c r="Q306" s="183"/>
      <c r="R306" s="183"/>
      <c r="S306" s="183"/>
      <c r="T306" s="184"/>
      <c r="AT306" s="179" t="s">
        <v>132</v>
      </c>
      <c r="AU306" s="179" t="s">
        <v>130</v>
      </c>
      <c r="AV306" s="13" t="s">
        <v>82</v>
      </c>
      <c r="AW306" s="13" t="s">
        <v>30</v>
      </c>
      <c r="AX306" s="13" t="s">
        <v>75</v>
      </c>
      <c r="AY306" s="179" t="s">
        <v>123</v>
      </c>
    </row>
    <row r="307" spans="2:51" s="14" customFormat="1">
      <c r="B307" s="185"/>
      <c r="D307" s="178" t="s">
        <v>132</v>
      </c>
      <c r="E307" s="186" t="s">
        <v>1</v>
      </c>
      <c r="F307" s="187" t="s">
        <v>317</v>
      </c>
      <c r="H307" s="188">
        <v>8.01</v>
      </c>
      <c r="I307" s="189"/>
      <c r="L307" s="185"/>
      <c r="M307" s="190"/>
      <c r="N307" s="191"/>
      <c r="O307" s="191"/>
      <c r="P307" s="191"/>
      <c r="Q307" s="191"/>
      <c r="R307" s="191"/>
      <c r="S307" s="191"/>
      <c r="T307" s="192"/>
      <c r="AT307" s="186" t="s">
        <v>132</v>
      </c>
      <c r="AU307" s="186" t="s">
        <v>130</v>
      </c>
      <c r="AV307" s="14" t="s">
        <v>130</v>
      </c>
      <c r="AW307" s="14" t="s">
        <v>30</v>
      </c>
      <c r="AX307" s="14" t="s">
        <v>75</v>
      </c>
      <c r="AY307" s="186" t="s">
        <v>123</v>
      </c>
    </row>
    <row r="308" spans="2:51" s="14" customFormat="1">
      <c r="B308" s="185"/>
      <c r="D308" s="178" t="s">
        <v>132</v>
      </c>
      <c r="E308" s="186" t="s">
        <v>1</v>
      </c>
      <c r="F308" s="187" t="s">
        <v>329</v>
      </c>
      <c r="H308" s="188">
        <v>3.68</v>
      </c>
      <c r="I308" s="189"/>
      <c r="L308" s="185"/>
      <c r="M308" s="190"/>
      <c r="N308" s="191"/>
      <c r="O308" s="191"/>
      <c r="P308" s="191"/>
      <c r="Q308" s="191"/>
      <c r="R308" s="191"/>
      <c r="S308" s="191"/>
      <c r="T308" s="192"/>
      <c r="AT308" s="186" t="s">
        <v>132</v>
      </c>
      <c r="AU308" s="186" t="s">
        <v>130</v>
      </c>
      <c r="AV308" s="14" t="s">
        <v>130</v>
      </c>
      <c r="AW308" s="14" t="s">
        <v>30</v>
      </c>
      <c r="AX308" s="14" t="s">
        <v>75</v>
      </c>
      <c r="AY308" s="186" t="s">
        <v>123</v>
      </c>
    </row>
    <row r="309" spans="2:51" s="14" customFormat="1">
      <c r="B309" s="185"/>
      <c r="D309" s="178" t="s">
        <v>132</v>
      </c>
      <c r="E309" s="186" t="s">
        <v>1</v>
      </c>
      <c r="F309" s="187" t="s">
        <v>319</v>
      </c>
      <c r="H309" s="188">
        <v>15.4</v>
      </c>
      <c r="I309" s="189"/>
      <c r="L309" s="185"/>
      <c r="M309" s="190"/>
      <c r="N309" s="191"/>
      <c r="O309" s="191"/>
      <c r="P309" s="191"/>
      <c r="Q309" s="191"/>
      <c r="R309" s="191"/>
      <c r="S309" s="191"/>
      <c r="T309" s="192"/>
      <c r="AT309" s="186" t="s">
        <v>132</v>
      </c>
      <c r="AU309" s="186" t="s">
        <v>130</v>
      </c>
      <c r="AV309" s="14" t="s">
        <v>130</v>
      </c>
      <c r="AW309" s="14" t="s">
        <v>30</v>
      </c>
      <c r="AX309" s="14" t="s">
        <v>75</v>
      </c>
      <c r="AY309" s="186" t="s">
        <v>123</v>
      </c>
    </row>
    <row r="310" spans="2:51" s="14" customFormat="1">
      <c r="B310" s="185"/>
      <c r="D310" s="178" t="s">
        <v>132</v>
      </c>
      <c r="E310" s="186" t="s">
        <v>1</v>
      </c>
      <c r="F310" s="187" t="s">
        <v>320</v>
      </c>
      <c r="H310" s="188">
        <v>6.44</v>
      </c>
      <c r="I310" s="189"/>
      <c r="L310" s="185"/>
      <c r="M310" s="190"/>
      <c r="N310" s="191"/>
      <c r="O310" s="191"/>
      <c r="P310" s="191"/>
      <c r="Q310" s="191"/>
      <c r="R310" s="191"/>
      <c r="S310" s="191"/>
      <c r="T310" s="192"/>
      <c r="AT310" s="186" t="s">
        <v>132</v>
      </c>
      <c r="AU310" s="186" t="s">
        <v>130</v>
      </c>
      <c r="AV310" s="14" t="s">
        <v>130</v>
      </c>
      <c r="AW310" s="14" t="s">
        <v>30</v>
      </c>
      <c r="AX310" s="14" t="s">
        <v>75</v>
      </c>
      <c r="AY310" s="186" t="s">
        <v>123</v>
      </c>
    </row>
    <row r="311" spans="2:51" s="14" customFormat="1">
      <c r="B311" s="185"/>
      <c r="D311" s="178" t="s">
        <v>132</v>
      </c>
      <c r="E311" s="186" t="s">
        <v>1</v>
      </c>
      <c r="F311" s="187" t="s">
        <v>330</v>
      </c>
      <c r="H311" s="188">
        <v>88</v>
      </c>
      <c r="I311" s="189"/>
      <c r="L311" s="185"/>
      <c r="M311" s="190"/>
      <c r="N311" s="191"/>
      <c r="O311" s="191"/>
      <c r="P311" s="191"/>
      <c r="Q311" s="191"/>
      <c r="R311" s="191"/>
      <c r="S311" s="191"/>
      <c r="T311" s="192"/>
      <c r="AT311" s="186" t="s">
        <v>132</v>
      </c>
      <c r="AU311" s="186" t="s">
        <v>130</v>
      </c>
      <c r="AV311" s="14" t="s">
        <v>130</v>
      </c>
      <c r="AW311" s="14" t="s">
        <v>30</v>
      </c>
      <c r="AX311" s="14" t="s">
        <v>75</v>
      </c>
      <c r="AY311" s="186" t="s">
        <v>123</v>
      </c>
    </row>
    <row r="312" spans="2:51" s="14" customFormat="1">
      <c r="B312" s="185"/>
      <c r="D312" s="178" t="s">
        <v>132</v>
      </c>
      <c r="E312" s="186" t="s">
        <v>1</v>
      </c>
      <c r="F312" s="187" t="s">
        <v>318</v>
      </c>
      <c r="H312" s="188">
        <v>11.04</v>
      </c>
      <c r="I312" s="189"/>
      <c r="L312" s="185"/>
      <c r="M312" s="190"/>
      <c r="N312" s="191"/>
      <c r="O312" s="191"/>
      <c r="P312" s="191"/>
      <c r="Q312" s="191"/>
      <c r="R312" s="191"/>
      <c r="S312" s="191"/>
      <c r="T312" s="192"/>
      <c r="AT312" s="186" t="s">
        <v>132</v>
      </c>
      <c r="AU312" s="186" t="s">
        <v>130</v>
      </c>
      <c r="AV312" s="14" t="s">
        <v>130</v>
      </c>
      <c r="AW312" s="14" t="s">
        <v>30</v>
      </c>
      <c r="AX312" s="14" t="s">
        <v>75</v>
      </c>
      <c r="AY312" s="186" t="s">
        <v>123</v>
      </c>
    </row>
    <row r="313" spans="2:51" s="14" customFormat="1">
      <c r="B313" s="185"/>
      <c r="D313" s="178" t="s">
        <v>132</v>
      </c>
      <c r="E313" s="186" t="s">
        <v>1</v>
      </c>
      <c r="F313" s="187" t="s">
        <v>327</v>
      </c>
      <c r="H313" s="188">
        <v>6.07</v>
      </c>
      <c r="I313" s="189"/>
      <c r="L313" s="185"/>
      <c r="M313" s="190"/>
      <c r="N313" s="191"/>
      <c r="O313" s="191"/>
      <c r="P313" s="191"/>
      <c r="Q313" s="191"/>
      <c r="R313" s="191"/>
      <c r="S313" s="191"/>
      <c r="T313" s="192"/>
      <c r="AT313" s="186" t="s">
        <v>132</v>
      </c>
      <c r="AU313" s="186" t="s">
        <v>130</v>
      </c>
      <c r="AV313" s="14" t="s">
        <v>130</v>
      </c>
      <c r="AW313" s="14" t="s">
        <v>30</v>
      </c>
      <c r="AX313" s="14" t="s">
        <v>75</v>
      </c>
      <c r="AY313" s="186" t="s">
        <v>123</v>
      </c>
    </row>
    <row r="314" spans="2:51" s="13" customFormat="1">
      <c r="B314" s="177"/>
      <c r="D314" s="178" t="s">
        <v>132</v>
      </c>
      <c r="E314" s="179" t="s">
        <v>1</v>
      </c>
      <c r="F314" s="180" t="s">
        <v>160</v>
      </c>
      <c r="H314" s="179" t="s">
        <v>1</v>
      </c>
      <c r="I314" s="181"/>
      <c r="L314" s="177"/>
      <c r="M314" s="182"/>
      <c r="N314" s="183"/>
      <c r="O314" s="183"/>
      <c r="P314" s="183"/>
      <c r="Q314" s="183"/>
      <c r="R314" s="183"/>
      <c r="S314" s="183"/>
      <c r="T314" s="184"/>
      <c r="AT314" s="179" t="s">
        <v>132</v>
      </c>
      <c r="AU314" s="179" t="s">
        <v>130</v>
      </c>
      <c r="AV314" s="13" t="s">
        <v>82</v>
      </c>
      <c r="AW314" s="13" t="s">
        <v>30</v>
      </c>
      <c r="AX314" s="13" t="s">
        <v>75</v>
      </c>
      <c r="AY314" s="179" t="s">
        <v>123</v>
      </c>
    </row>
    <row r="315" spans="2:51" s="14" customFormat="1">
      <c r="B315" s="185"/>
      <c r="D315" s="178" t="s">
        <v>132</v>
      </c>
      <c r="E315" s="186" t="s">
        <v>1</v>
      </c>
      <c r="F315" s="187" t="s">
        <v>331</v>
      </c>
      <c r="H315" s="188">
        <v>2.64</v>
      </c>
      <c r="I315" s="189"/>
      <c r="L315" s="185"/>
      <c r="M315" s="190"/>
      <c r="N315" s="191"/>
      <c r="O315" s="191"/>
      <c r="P315" s="191"/>
      <c r="Q315" s="191"/>
      <c r="R315" s="191"/>
      <c r="S315" s="191"/>
      <c r="T315" s="192"/>
      <c r="AT315" s="186" t="s">
        <v>132</v>
      </c>
      <c r="AU315" s="186" t="s">
        <v>130</v>
      </c>
      <c r="AV315" s="14" t="s">
        <v>130</v>
      </c>
      <c r="AW315" s="14" t="s">
        <v>30</v>
      </c>
      <c r="AX315" s="14" t="s">
        <v>75</v>
      </c>
      <c r="AY315" s="186" t="s">
        <v>123</v>
      </c>
    </row>
    <row r="316" spans="2:51" s="14" customFormat="1">
      <c r="B316" s="185"/>
      <c r="D316" s="178" t="s">
        <v>132</v>
      </c>
      <c r="E316" s="186" t="s">
        <v>1</v>
      </c>
      <c r="F316" s="187" t="s">
        <v>332</v>
      </c>
      <c r="H316" s="188">
        <v>6.12</v>
      </c>
      <c r="I316" s="189"/>
      <c r="L316" s="185"/>
      <c r="M316" s="190"/>
      <c r="N316" s="191"/>
      <c r="O316" s="191"/>
      <c r="P316" s="191"/>
      <c r="Q316" s="191"/>
      <c r="R316" s="191"/>
      <c r="S316" s="191"/>
      <c r="T316" s="192"/>
      <c r="AT316" s="186" t="s">
        <v>132</v>
      </c>
      <c r="AU316" s="186" t="s">
        <v>130</v>
      </c>
      <c r="AV316" s="14" t="s">
        <v>130</v>
      </c>
      <c r="AW316" s="14" t="s">
        <v>30</v>
      </c>
      <c r="AX316" s="14" t="s">
        <v>75</v>
      </c>
      <c r="AY316" s="186" t="s">
        <v>123</v>
      </c>
    </row>
    <row r="317" spans="2:51" s="14" customFormat="1">
      <c r="B317" s="185"/>
      <c r="D317" s="178" t="s">
        <v>132</v>
      </c>
      <c r="E317" s="186" t="s">
        <v>1</v>
      </c>
      <c r="F317" s="187" t="s">
        <v>333</v>
      </c>
      <c r="H317" s="188">
        <v>6.6</v>
      </c>
      <c r="I317" s="189"/>
      <c r="L317" s="185"/>
      <c r="M317" s="190"/>
      <c r="N317" s="191"/>
      <c r="O317" s="191"/>
      <c r="P317" s="191"/>
      <c r="Q317" s="191"/>
      <c r="R317" s="191"/>
      <c r="S317" s="191"/>
      <c r="T317" s="192"/>
      <c r="AT317" s="186" t="s">
        <v>132</v>
      </c>
      <c r="AU317" s="186" t="s">
        <v>130</v>
      </c>
      <c r="AV317" s="14" t="s">
        <v>130</v>
      </c>
      <c r="AW317" s="14" t="s">
        <v>30</v>
      </c>
      <c r="AX317" s="14" t="s">
        <v>75</v>
      </c>
      <c r="AY317" s="186" t="s">
        <v>123</v>
      </c>
    </row>
    <row r="318" spans="2:51" s="14" customFormat="1">
      <c r="B318" s="185"/>
      <c r="D318" s="178" t="s">
        <v>132</v>
      </c>
      <c r="E318" s="186" t="s">
        <v>1</v>
      </c>
      <c r="F318" s="187" t="s">
        <v>334</v>
      </c>
      <c r="H318" s="188">
        <v>10.039999999999999</v>
      </c>
      <c r="I318" s="189"/>
      <c r="L318" s="185"/>
      <c r="M318" s="190"/>
      <c r="N318" s="191"/>
      <c r="O318" s="191"/>
      <c r="P318" s="191"/>
      <c r="Q318" s="191"/>
      <c r="R318" s="191"/>
      <c r="S318" s="191"/>
      <c r="T318" s="192"/>
      <c r="AT318" s="186" t="s">
        <v>132</v>
      </c>
      <c r="AU318" s="186" t="s">
        <v>130</v>
      </c>
      <c r="AV318" s="14" t="s">
        <v>130</v>
      </c>
      <c r="AW318" s="14" t="s">
        <v>30</v>
      </c>
      <c r="AX318" s="14" t="s">
        <v>75</v>
      </c>
      <c r="AY318" s="186" t="s">
        <v>123</v>
      </c>
    </row>
    <row r="319" spans="2:51" s="14" customFormat="1">
      <c r="B319" s="185"/>
      <c r="D319" s="178" t="s">
        <v>132</v>
      </c>
      <c r="E319" s="186" t="s">
        <v>1</v>
      </c>
      <c r="F319" s="187" t="s">
        <v>335</v>
      </c>
      <c r="H319" s="188">
        <v>3.24</v>
      </c>
      <c r="I319" s="189"/>
      <c r="L319" s="185"/>
      <c r="M319" s="190"/>
      <c r="N319" s="191"/>
      <c r="O319" s="191"/>
      <c r="P319" s="191"/>
      <c r="Q319" s="191"/>
      <c r="R319" s="191"/>
      <c r="S319" s="191"/>
      <c r="T319" s="192"/>
      <c r="AT319" s="186" t="s">
        <v>132</v>
      </c>
      <c r="AU319" s="186" t="s">
        <v>130</v>
      </c>
      <c r="AV319" s="14" t="s">
        <v>130</v>
      </c>
      <c r="AW319" s="14" t="s">
        <v>30</v>
      </c>
      <c r="AX319" s="14" t="s">
        <v>75</v>
      </c>
      <c r="AY319" s="186" t="s">
        <v>123</v>
      </c>
    </row>
    <row r="320" spans="2:51" s="14" customFormat="1">
      <c r="B320" s="185"/>
      <c r="D320" s="178" t="s">
        <v>132</v>
      </c>
      <c r="E320" s="186" t="s">
        <v>1</v>
      </c>
      <c r="F320" s="187" t="s">
        <v>332</v>
      </c>
      <c r="H320" s="188">
        <v>6.12</v>
      </c>
      <c r="I320" s="189"/>
      <c r="L320" s="185"/>
      <c r="M320" s="190"/>
      <c r="N320" s="191"/>
      <c r="O320" s="191"/>
      <c r="P320" s="191"/>
      <c r="Q320" s="191"/>
      <c r="R320" s="191"/>
      <c r="S320" s="191"/>
      <c r="T320" s="192"/>
      <c r="AT320" s="186" t="s">
        <v>132</v>
      </c>
      <c r="AU320" s="186" t="s">
        <v>130</v>
      </c>
      <c r="AV320" s="14" t="s">
        <v>130</v>
      </c>
      <c r="AW320" s="14" t="s">
        <v>30</v>
      </c>
      <c r="AX320" s="14" t="s">
        <v>75</v>
      </c>
      <c r="AY320" s="186" t="s">
        <v>123</v>
      </c>
    </row>
    <row r="321" spans="1:65" s="14" customFormat="1">
      <c r="B321" s="185"/>
      <c r="D321" s="178" t="s">
        <v>132</v>
      </c>
      <c r="E321" s="186" t="s">
        <v>1</v>
      </c>
      <c r="F321" s="187" t="s">
        <v>333</v>
      </c>
      <c r="H321" s="188">
        <v>6.6</v>
      </c>
      <c r="I321" s="189"/>
      <c r="L321" s="185"/>
      <c r="M321" s="190"/>
      <c r="N321" s="191"/>
      <c r="O321" s="191"/>
      <c r="P321" s="191"/>
      <c r="Q321" s="191"/>
      <c r="R321" s="191"/>
      <c r="S321" s="191"/>
      <c r="T321" s="192"/>
      <c r="AT321" s="186" t="s">
        <v>132</v>
      </c>
      <c r="AU321" s="186" t="s">
        <v>130</v>
      </c>
      <c r="AV321" s="14" t="s">
        <v>130</v>
      </c>
      <c r="AW321" s="14" t="s">
        <v>30</v>
      </c>
      <c r="AX321" s="14" t="s">
        <v>75</v>
      </c>
      <c r="AY321" s="186" t="s">
        <v>123</v>
      </c>
    </row>
    <row r="322" spans="1:65" s="14" customFormat="1">
      <c r="B322" s="185"/>
      <c r="D322" s="178" t="s">
        <v>132</v>
      </c>
      <c r="E322" s="186" t="s">
        <v>1</v>
      </c>
      <c r="F322" s="187" t="s">
        <v>334</v>
      </c>
      <c r="H322" s="188">
        <v>10.039999999999999</v>
      </c>
      <c r="I322" s="189"/>
      <c r="L322" s="185"/>
      <c r="M322" s="190"/>
      <c r="N322" s="191"/>
      <c r="O322" s="191"/>
      <c r="P322" s="191"/>
      <c r="Q322" s="191"/>
      <c r="R322" s="191"/>
      <c r="S322" s="191"/>
      <c r="T322" s="192"/>
      <c r="AT322" s="186" t="s">
        <v>132</v>
      </c>
      <c r="AU322" s="186" t="s">
        <v>130</v>
      </c>
      <c r="AV322" s="14" t="s">
        <v>130</v>
      </c>
      <c r="AW322" s="14" t="s">
        <v>30</v>
      </c>
      <c r="AX322" s="14" t="s">
        <v>75</v>
      </c>
      <c r="AY322" s="186" t="s">
        <v>123</v>
      </c>
    </row>
    <row r="323" spans="1:65" s="14" customFormat="1">
      <c r="B323" s="185"/>
      <c r="D323" s="178" t="s">
        <v>132</v>
      </c>
      <c r="E323" s="186" t="s">
        <v>1</v>
      </c>
      <c r="F323" s="187" t="s">
        <v>331</v>
      </c>
      <c r="H323" s="188">
        <v>2.64</v>
      </c>
      <c r="I323" s="189"/>
      <c r="L323" s="185"/>
      <c r="M323" s="190"/>
      <c r="N323" s="191"/>
      <c r="O323" s="191"/>
      <c r="P323" s="191"/>
      <c r="Q323" s="191"/>
      <c r="R323" s="191"/>
      <c r="S323" s="191"/>
      <c r="T323" s="192"/>
      <c r="AT323" s="186" t="s">
        <v>132</v>
      </c>
      <c r="AU323" s="186" t="s">
        <v>130</v>
      </c>
      <c r="AV323" s="14" t="s">
        <v>130</v>
      </c>
      <c r="AW323" s="14" t="s">
        <v>30</v>
      </c>
      <c r="AX323" s="14" t="s">
        <v>75</v>
      </c>
      <c r="AY323" s="186" t="s">
        <v>123</v>
      </c>
    </row>
    <row r="324" spans="1:65" s="14" customFormat="1">
      <c r="B324" s="185"/>
      <c r="D324" s="178" t="s">
        <v>132</v>
      </c>
      <c r="E324" s="186" t="s">
        <v>1</v>
      </c>
      <c r="F324" s="187" t="s">
        <v>332</v>
      </c>
      <c r="H324" s="188">
        <v>6.12</v>
      </c>
      <c r="I324" s="189"/>
      <c r="L324" s="185"/>
      <c r="M324" s="190"/>
      <c r="N324" s="191"/>
      <c r="O324" s="191"/>
      <c r="P324" s="191"/>
      <c r="Q324" s="191"/>
      <c r="R324" s="191"/>
      <c r="S324" s="191"/>
      <c r="T324" s="192"/>
      <c r="AT324" s="186" t="s">
        <v>132</v>
      </c>
      <c r="AU324" s="186" t="s">
        <v>130</v>
      </c>
      <c r="AV324" s="14" t="s">
        <v>130</v>
      </c>
      <c r="AW324" s="14" t="s">
        <v>30</v>
      </c>
      <c r="AX324" s="14" t="s">
        <v>75</v>
      </c>
      <c r="AY324" s="186" t="s">
        <v>123</v>
      </c>
    </row>
    <row r="325" spans="1:65" s="14" customFormat="1">
      <c r="B325" s="185"/>
      <c r="D325" s="178" t="s">
        <v>132</v>
      </c>
      <c r="E325" s="186" t="s">
        <v>1</v>
      </c>
      <c r="F325" s="187" t="s">
        <v>333</v>
      </c>
      <c r="H325" s="188">
        <v>6.6</v>
      </c>
      <c r="I325" s="189"/>
      <c r="L325" s="185"/>
      <c r="M325" s="190"/>
      <c r="N325" s="191"/>
      <c r="O325" s="191"/>
      <c r="P325" s="191"/>
      <c r="Q325" s="191"/>
      <c r="R325" s="191"/>
      <c r="S325" s="191"/>
      <c r="T325" s="192"/>
      <c r="AT325" s="186" t="s">
        <v>132</v>
      </c>
      <c r="AU325" s="186" t="s">
        <v>130</v>
      </c>
      <c r="AV325" s="14" t="s">
        <v>130</v>
      </c>
      <c r="AW325" s="14" t="s">
        <v>30</v>
      </c>
      <c r="AX325" s="14" t="s">
        <v>75</v>
      </c>
      <c r="AY325" s="186" t="s">
        <v>123</v>
      </c>
    </row>
    <row r="326" spans="1:65" s="14" customFormat="1">
      <c r="B326" s="185"/>
      <c r="D326" s="178" t="s">
        <v>132</v>
      </c>
      <c r="E326" s="186" t="s">
        <v>1</v>
      </c>
      <c r="F326" s="187" t="s">
        <v>334</v>
      </c>
      <c r="H326" s="188">
        <v>10.039999999999999</v>
      </c>
      <c r="I326" s="189"/>
      <c r="L326" s="185"/>
      <c r="M326" s="190"/>
      <c r="N326" s="191"/>
      <c r="O326" s="191"/>
      <c r="P326" s="191"/>
      <c r="Q326" s="191"/>
      <c r="R326" s="191"/>
      <c r="S326" s="191"/>
      <c r="T326" s="192"/>
      <c r="AT326" s="186" t="s">
        <v>132</v>
      </c>
      <c r="AU326" s="186" t="s">
        <v>130</v>
      </c>
      <c r="AV326" s="14" t="s">
        <v>130</v>
      </c>
      <c r="AW326" s="14" t="s">
        <v>30</v>
      </c>
      <c r="AX326" s="14" t="s">
        <v>75</v>
      </c>
      <c r="AY326" s="186" t="s">
        <v>123</v>
      </c>
    </row>
    <row r="327" spans="1:65" s="13" customFormat="1">
      <c r="B327" s="177"/>
      <c r="D327" s="178" t="s">
        <v>132</v>
      </c>
      <c r="E327" s="179" t="s">
        <v>1</v>
      </c>
      <c r="F327" s="180" t="s">
        <v>336</v>
      </c>
      <c r="H327" s="179" t="s">
        <v>1</v>
      </c>
      <c r="I327" s="181"/>
      <c r="L327" s="177"/>
      <c r="M327" s="182"/>
      <c r="N327" s="183"/>
      <c r="O327" s="183"/>
      <c r="P327" s="183"/>
      <c r="Q327" s="183"/>
      <c r="R327" s="183"/>
      <c r="S327" s="183"/>
      <c r="T327" s="184"/>
      <c r="AT327" s="179" t="s">
        <v>132</v>
      </c>
      <c r="AU327" s="179" t="s">
        <v>130</v>
      </c>
      <c r="AV327" s="13" t="s">
        <v>82</v>
      </c>
      <c r="AW327" s="13" t="s">
        <v>30</v>
      </c>
      <c r="AX327" s="13" t="s">
        <v>75</v>
      </c>
      <c r="AY327" s="179" t="s">
        <v>123</v>
      </c>
    </row>
    <row r="328" spans="1:65" s="14" customFormat="1">
      <c r="B328" s="185"/>
      <c r="D328" s="178" t="s">
        <v>132</v>
      </c>
      <c r="E328" s="186" t="s">
        <v>1</v>
      </c>
      <c r="F328" s="187" t="s">
        <v>337</v>
      </c>
      <c r="H328" s="188">
        <v>56.332999999999998</v>
      </c>
      <c r="I328" s="189"/>
      <c r="L328" s="185"/>
      <c r="M328" s="190"/>
      <c r="N328" s="191"/>
      <c r="O328" s="191"/>
      <c r="P328" s="191"/>
      <c r="Q328" s="191"/>
      <c r="R328" s="191"/>
      <c r="S328" s="191"/>
      <c r="T328" s="192"/>
      <c r="AT328" s="186" t="s">
        <v>132</v>
      </c>
      <c r="AU328" s="186" t="s">
        <v>130</v>
      </c>
      <c r="AV328" s="14" t="s">
        <v>130</v>
      </c>
      <c r="AW328" s="14" t="s">
        <v>30</v>
      </c>
      <c r="AX328" s="14" t="s">
        <v>75</v>
      </c>
      <c r="AY328" s="186" t="s">
        <v>123</v>
      </c>
    </row>
    <row r="329" spans="1:65" s="13" customFormat="1">
      <c r="B329" s="177"/>
      <c r="D329" s="178" t="s">
        <v>132</v>
      </c>
      <c r="E329" s="179" t="s">
        <v>1</v>
      </c>
      <c r="F329" s="180" t="s">
        <v>338</v>
      </c>
      <c r="H329" s="179" t="s">
        <v>1</v>
      </c>
      <c r="I329" s="181"/>
      <c r="L329" s="177"/>
      <c r="M329" s="182"/>
      <c r="N329" s="183"/>
      <c r="O329" s="183"/>
      <c r="P329" s="183"/>
      <c r="Q329" s="183"/>
      <c r="R329" s="183"/>
      <c r="S329" s="183"/>
      <c r="T329" s="184"/>
      <c r="AT329" s="179" t="s">
        <v>132</v>
      </c>
      <c r="AU329" s="179" t="s">
        <v>130</v>
      </c>
      <c r="AV329" s="13" t="s">
        <v>82</v>
      </c>
      <c r="AW329" s="13" t="s">
        <v>30</v>
      </c>
      <c r="AX329" s="13" t="s">
        <v>75</v>
      </c>
      <c r="AY329" s="179" t="s">
        <v>123</v>
      </c>
    </row>
    <row r="330" spans="1:65" s="15" customFormat="1">
      <c r="B330" s="193"/>
      <c r="D330" s="178" t="s">
        <v>132</v>
      </c>
      <c r="E330" s="194" t="s">
        <v>1</v>
      </c>
      <c r="F330" s="195" t="s">
        <v>140</v>
      </c>
      <c r="H330" s="196">
        <v>425.52300000000014</v>
      </c>
      <c r="I330" s="197"/>
      <c r="L330" s="193"/>
      <c r="M330" s="198"/>
      <c r="N330" s="199"/>
      <c r="O330" s="199"/>
      <c r="P330" s="199"/>
      <c r="Q330" s="199"/>
      <c r="R330" s="199"/>
      <c r="S330" s="199"/>
      <c r="T330" s="200"/>
      <c r="AT330" s="194" t="s">
        <v>132</v>
      </c>
      <c r="AU330" s="194" t="s">
        <v>130</v>
      </c>
      <c r="AV330" s="15" t="s">
        <v>129</v>
      </c>
      <c r="AW330" s="15" t="s">
        <v>30</v>
      </c>
      <c r="AX330" s="15" t="s">
        <v>82</v>
      </c>
      <c r="AY330" s="194" t="s">
        <v>123</v>
      </c>
    </row>
    <row r="331" spans="1:65" s="2" customFormat="1" ht="21.75" customHeight="1">
      <c r="A331" s="33"/>
      <c r="B331" s="162"/>
      <c r="C331" s="163" t="s">
        <v>339</v>
      </c>
      <c r="D331" s="163" t="s">
        <v>125</v>
      </c>
      <c r="E331" s="164" t="s">
        <v>340</v>
      </c>
      <c r="F331" s="165" t="s">
        <v>341</v>
      </c>
      <c r="G331" s="166" t="s">
        <v>128</v>
      </c>
      <c r="H331" s="167">
        <v>12.324999999999999</v>
      </c>
      <c r="I331" s="168"/>
      <c r="J331" s="167">
        <f>ROUND(I331*H331,3)</f>
        <v>0</v>
      </c>
      <c r="K331" s="169"/>
      <c r="L331" s="34"/>
      <c r="M331" s="170" t="s">
        <v>1</v>
      </c>
      <c r="N331" s="171" t="s">
        <v>41</v>
      </c>
      <c r="O331" s="59"/>
      <c r="P331" s="172">
        <f>O331*H331</f>
        <v>0</v>
      </c>
      <c r="Q331" s="172">
        <v>0</v>
      </c>
      <c r="R331" s="172">
        <f>Q331*H331</f>
        <v>0</v>
      </c>
      <c r="S331" s="172">
        <v>0</v>
      </c>
      <c r="T331" s="173">
        <f>S331*H331</f>
        <v>0</v>
      </c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R331" s="174" t="s">
        <v>129</v>
      </c>
      <c r="AT331" s="174" t="s">
        <v>125</v>
      </c>
      <c r="AU331" s="174" t="s">
        <v>130</v>
      </c>
      <c r="AY331" s="18" t="s">
        <v>123</v>
      </c>
      <c r="BE331" s="175">
        <f>IF(N331="základná",J331,0)</f>
        <v>0</v>
      </c>
      <c r="BF331" s="175">
        <f>IF(N331="znížená",J331,0)</f>
        <v>0</v>
      </c>
      <c r="BG331" s="175">
        <f>IF(N331="zákl. prenesená",J331,0)</f>
        <v>0</v>
      </c>
      <c r="BH331" s="175">
        <f>IF(N331="zníž. prenesená",J331,0)</f>
        <v>0</v>
      </c>
      <c r="BI331" s="175">
        <f>IF(N331="nulová",J331,0)</f>
        <v>0</v>
      </c>
      <c r="BJ331" s="18" t="s">
        <v>130</v>
      </c>
      <c r="BK331" s="176">
        <f>ROUND(I331*H331,3)</f>
        <v>0</v>
      </c>
      <c r="BL331" s="18" t="s">
        <v>129</v>
      </c>
      <c r="BM331" s="174" t="s">
        <v>342</v>
      </c>
    </row>
    <row r="332" spans="1:65" s="13" customFormat="1">
      <c r="B332" s="177"/>
      <c r="D332" s="178" t="s">
        <v>132</v>
      </c>
      <c r="E332" s="179" t="s">
        <v>1</v>
      </c>
      <c r="F332" s="180" t="s">
        <v>343</v>
      </c>
      <c r="H332" s="179" t="s">
        <v>1</v>
      </c>
      <c r="I332" s="181"/>
      <c r="L332" s="177"/>
      <c r="M332" s="182"/>
      <c r="N332" s="183"/>
      <c r="O332" s="183"/>
      <c r="P332" s="183"/>
      <c r="Q332" s="183"/>
      <c r="R332" s="183"/>
      <c r="S332" s="183"/>
      <c r="T332" s="184"/>
      <c r="AT332" s="179" t="s">
        <v>132</v>
      </c>
      <c r="AU332" s="179" t="s">
        <v>130</v>
      </c>
      <c r="AV332" s="13" t="s">
        <v>82</v>
      </c>
      <c r="AW332" s="13" t="s">
        <v>30</v>
      </c>
      <c r="AX332" s="13" t="s">
        <v>75</v>
      </c>
      <c r="AY332" s="179" t="s">
        <v>123</v>
      </c>
    </row>
    <row r="333" spans="1:65" s="14" customFormat="1">
      <c r="B333" s="185"/>
      <c r="D333" s="178" t="s">
        <v>132</v>
      </c>
      <c r="E333" s="186" t="s">
        <v>1</v>
      </c>
      <c r="F333" s="187" t="s">
        <v>344</v>
      </c>
      <c r="H333" s="188">
        <v>12.324999999999999</v>
      </c>
      <c r="I333" s="189"/>
      <c r="L333" s="185"/>
      <c r="M333" s="190"/>
      <c r="N333" s="191"/>
      <c r="O333" s="191"/>
      <c r="P333" s="191"/>
      <c r="Q333" s="191"/>
      <c r="R333" s="191"/>
      <c r="S333" s="191"/>
      <c r="T333" s="192"/>
      <c r="AT333" s="186" t="s">
        <v>132</v>
      </c>
      <c r="AU333" s="186" t="s">
        <v>130</v>
      </c>
      <c r="AV333" s="14" t="s">
        <v>130</v>
      </c>
      <c r="AW333" s="14" t="s">
        <v>30</v>
      </c>
      <c r="AX333" s="14" t="s">
        <v>82</v>
      </c>
      <c r="AY333" s="186" t="s">
        <v>123</v>
      </c>
    </row>
    <row r="334" spans="1:65" s="2" customFormat="1" ht="16.5" customHeight="1">
      <c r="A334" s="33"/>
      <c r="B334" s="162"/>
      <c r="C334" s="201" t="s">
        <v>345</v>
      </c>
      <c r="D334" s="201" t="s">
        <v>201</v>
      </c>
      <c r="E334" s="202" t="s">
        <v>346</v>
      </c>
      <c r="F334" s="203" t="s">
        <v>347</v>
      </c>
      <c r="G334" s="204" t="s">
        <v>348</v>
      </c>
      <c r="H334" s="205">
        <v>2.5390000000000001</v>
      </c>
      <c r="I334" s="206"/>
      <c r="J334" s="205">
        <f>ROUND(I334*H334,3)</f>
        <v>0</v>
      </c>
      <c r="K334" s="207"/>
      <c r="L334" s="208"/>
      <c r="M334" s="209" t="s">
        <v>1</v>
      </c>
      <c r="N334" s="210" t="s">
        <v>41</v>
      </c>
      <c r="O334" s="59"/>
      <c r="P334" s="172">
        <f>O334*H334</f>
        <v>0</v>
      </c>
      <c r="Q334" s="172">
        <v>1E-3</v>
      </c>
      <c r="R334" s="172">
        <f>Q334*H334</f>
        <v>2.539E-3</v>
      </c>
      <c r="S334" s="172">
        <v>0</v>
      </c>
      <c r="T334" s="173">
        <f>S334*H334</f>
        <v>0</v>
      </c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R334" s="174" t="s">
        <v>178</v>
      </c>
      <c r="AT334" s="174" t="s">
        <v>201</v>
      </c>
      <c r="AU334" s="174" t="s">
        <v>130</v>
      </c>
      <c r="AY334" s="18" t="s">
        <v>123</v>
      </c>
      <c r="BE334" s="175">
        <f>IF(N334="základná",J334,0)</f>
        <v>0</v>
      </c>
      <c r="BF334" s="175">
        <f>IF(N334="znížená",J334,0)</f>
        <v>0</v>
      </c>
      <c r="BG334" s="175">
        <f>IF(N334="zákl. prenesená",J334,0)</f>
        <v>0</v>
      </c>
      <c r="BH334" s="175">
        <f>IF(N334="zníž. prenesená",J334,0)</f>
        <v>0</v>
      </c>
      <c r="BI334" s="175">
        <f>IF(N334="nulová",J334,0)</f>
        <v>0</v>
      </c>
      <c r="BJ334" s="18" t="s">
        <v>130</v>
      </c>
      <c r="BK334" s="176">
        <f>ROUND(I334*H334,3)</f>
        <v>0</v>
      </c>
      <c r="BL334" s="18" t="s">
        <v>129</v>
      </c>
      <c r="BM334" s="174" t="s">
        <v>349</v>
      </c>
    </row>
    <row r="335" spans="1:65" s="2" customFormat="1" ht="21.75" customHeight="1">
      <c r="A335" s="33"/>
      <c r="B335" s="162"/>
      <c r="C335" s="201" t="s">
        <v>350</v>
      </c>
      <c r="D335" s="201" t="s">
        <v>201</v>
      </c>
      <c r="E335" s="202" t="s">
        <v>351</v>
      </c>
      <c r="F335" s="203" t="s">
        <v>352</v>
      </c>
      <c r="G335" s="204" t="s">
        <v>348</v>
      </c>
      <c r="H335" s="205">
        <v>0.37</v>
      </c>
      <c r="I335" s="206"/>
      <c r="J335" s="205">
        <f>ROUND(I335*H335,3)</f>
        <v>0</v>
      </c>
      <c r="K335" s="207"/>
      <c r="L335" s="208"/>
      <c r="M335" s="209" t="s">
        <v>1</v>
      </c>
      <c r="N335" s="210" t="s">
        <v>41</v>
      </c>
      <c r="O335" s="59"/>
      <c r="P335" s="172">
        <f>O335*H335</f>
        <v>0</v>
      </c>
      <c r="Q335" s="172">
        <v>1E-3</v>
      </c>
      <c r="R335" s="172">
        <f>Q335*H335</f>
        <v>3.6999999999999999E-4</v>
      </c>
      <c r="S335" s="172">
        <v>0</v>
      </c>
      <c r="T335" s="173">
        <f>S335*H335</f>
        <v>0</v>
      </c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R335" s="174" t="s">
        <v>178</v>
      </c>
      <c r="AT335" s="174" t="s">
        <v>201</v>
      </c>
      <c r="AU335" s="174" t="s">
        <v>130</v>
      </c>
      <c r="AY335" s="18" t="s">
        <v>123</v>
      </c>
      <c r="BE335" s="175">
        <f>IF(N335="základná",J335,0)</f>
        <v>0</v>
      </c>
      <c r="BF335" s="175">
        <f>IF(N335="znížená",J335,0)</f>
        <v>0</v>
      </c>
      <c r="BG335" s="175">
        <f>IF(N335="zákl. prenesená",J335,0)</f>
        <v>0</v>
      </c>
      <c r="BH335" s="175">
        <f>IF(N335="zníž. prenesená",J335,0)</f>
        <v>0</v>
      </c>
      <c r="BI335" s="175">
        <f>IF(N335="nulová",J335,0)</f>
        <v>0</v>
      </c>
      <c r="BJ335" s="18" t="s">
        <v>130</v>
      </c>
      <c r="BK335" s="176">
        <f>ROUND(I335*H335,3)</f>
        <v>0</v>
      </c>
      <c r="BL335" s="18" t="s">
        <v>129</v>
      </c>
      <c r="BM335" s="174" t="s">
        <v>353</v>
      </c>
    </row>
    <row r="336" spans="1:65" s="2" customFormat="1" ht="21.75" customHeight="1">
      <c r="A336" s="33"/>
      <c r="B336" s="162"/>
      <c r="C336" s="163" t="s">
        <v>354</v>
      </c>
      <c r="D336" s="163" t="s">
        <v>125</v>
      </c>
      <c r="E336" s="164" t="s">
        <v>355</v>
      </c>
      <c r="F336" s="165" t="s">
        <v>356</v>
      </c>
      <c r="G336" s="166" t="s">
        <v>128</v>
      </c>
      <c r="H336" s="167">
        <v>12.324999999999999</v>
      </c>
      <c r="I336" s="168"/>
      <c r="J336" s="167">
        <f>ROUND(I336*H336,3)</f>
        <v>0</v>
      </c>
      <c r="K336" s="169"/>
      <c r="L336" s="34"/>
      <c r="M336" s="170" t="s">
        <v>1</v>
      </c>
      <c r="N336" s="171" t="s">
        <v>41</v>
      </c>
      <c r="O336" s="59"/>
      <c r="P336" s="172">
        <f>O336*H336</f>
        <v>0</v>
      </c>
      <c r="Q336" s="172">
        <v>8.6700000000000006E-3</v>
      </c>
      <c r="R336" s="172">
        <f>Q336*H336</f>
        <v>0.10685775</v>
      </c>
      <c r="S336" s="172">
        <v>0</v>
      </c>
      <c r="T336" s="173">
        <f>S336*H336</f>
        <v>0</v>
      </c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R336" s="174" t="s">
        <v>129</v>
      </c>
      <c r="AT336" s="174" t="s">
        <v>125</v>
      </c>
      <c r="AU336" s="174" t="s">
        <v>130</v>
      </c>
      <c r="AY336" s="18" t="s">
        <v>123</v>
      </c>
      <c r="BE336" s="175">
        <f>IF(N336="základná",J336,0)</f>
        <v>0</v>
      </c>
      <c r="BF336" s="175">
        <f>IF(N336="znížená",J336,0)</f>
        <v>0</v>
      </c>
      <c r="BG336" s="175">
        <f>IF(N336="zákl. prenesená",J336,0)</f>
        <v>0</v>
      </c>
      <c r="BH336" s="175">
        <f>IF(N336="zníž. prenesená",J336,0)</f>
        <v>0</v>
      </c>
      <c r="BI336" s="175">
        <f>IF(N336="nulová",J336,0)</f>
        <v>0</v>
      </c>
      <c r="BJ336" s="18" t="s">
        <v>130</v>
      </c>
      <c r="BK336" s="176">
        <f>ROUND(I336*H336,3)</f>
        <v>0</v>
      </c>
      <c r="BL336" s="18" t="s">
        <v>129</v>
      </c>
      <c r="BM336" s="174" t="s">
        <v>357</v>
      </c>
    </row>
    <row r="337" spans="1:65" s="12" customFormat="1" ht="22.9" customHeight="1">
      <c r="B337" s="149"/>
      <c r="D337" s="150" t="s">
        <v>74</v>
      </c>
      <c r="E337" s="160" t="s">
        <v>183</v>
      </c>
      <c r="F337" s="160" t="s">
        <v>358</v>
      </c>
      <c r="I337" s="152"/>
      <c r="J337" s="161">
        <f>BK337</f>
        <v>0</v>
      </c>
      <c r="L337" s="149"/>
      <c r="M337" s="154"/>
      <c r="N337" s="155"/>
      <c r="O337" s="155"/>
      <c r="P337" s="156">
        <f>SUM(P338:P500)</f>
        <v>0</v>
      </c>
      <c r="Q337" s="155"/>
      <c r="R337" s="156">
        <f>SUM(R338:R500)</f>
        <v>162.52898820000001</v>
      </c>
      <c r="S337" s="155"/>
      <c r="T337" s="157">
        <f>SUM(T338:T500)</f>
        <v>66.732192999999995</v>
      </c>
      <c r="AR337" s="150" t="s">
        <v>82</v>
      </c>
      <c r="AT337" s="158" t="s">
        <v>74</v>
      </c>
      <c r="AU337" s="158" t="s">
        <v>82</v>
      </c>
      <c r="AY337" s="150" t="s">
        <v>123</v>
      </c>
      <c r="BK337" s="159">
        <f>SUM(BK338:BK500)</f>
        <v>0</v>
      </c>
    </row>
    <row r="338" spans="1:65" s="2" customFormat="1" ht="33" customHeight="1">
      <c r="A338" s="33"/>
      <c r="B338" s="162"/>
      <c r="C338" s="163" t="s">
        <v>359</v>
      </c>
      <c r="D338" s="163" t="s">
        <v>125</v>
      </c>
      <c r="E338" s="164" t="s">
        <v>360</v>
      </c>
      <c r="F338" s="165" t="s">
        <v>361</v>
      </c>
      <c r="G338" s="166" t="s">
        <v>210</v>
      </c>
      <c r="H338" s="167">
        <v>256.2</v>
      </c>
      <c r="I338" s="168"/>
      <c r="J338" s="167">
        <f>ROUND(I338*H338,3)</f>
        <v>0</v>
      </c>
      <c r="K338" s="169"/>
      <c r="L338" s="34"/>
      <c r="M338" s="170" t="s">
        <v>1</v>
      </c>
      <c r="N338" s="171" t="s">
        <v>41</v>
      </c>
      <c r="O338" s="59"/>
      <c r="P338" s="172">
        <f>O338*H338</f>
        <v>0</v>
      </c>
      <c r="Q338" s="172">
        <v>9.9250000000000005E-2</v>
      </c>
      <c r="R338" s="172">
        <f>Q338*H338</f>
        <v>25.427849999999999</v>
      </c>
      <c r="S338" s="172">
        <v>0</v>
      </c>
      <c r="T338" s="173">
        <f>S338*H338</f>
        <v>0</v>
      </c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R338" s="174" t="s">
        <v>129</v>
      </c>
      <c r="AT338" s="174" t="s">
        <v>125</v>
      </c>
      <c r="AU338" s="174" t="s">
        <v>130</v>
      </c>
      <c r="AY338" s="18" t="s">
        <v>123</v>
      </c>
      <c r="BE338" s="175">
        <f>IF(N338="základná",J338,0)</f>
        <v>0</v>
      </c>
      <c r="BF338" s="175">
        <f>IF(N338="znížená",J338,0)</f>
        <v>0</v>
      </c>
      <c r="BG338" s="175">
        <f>IF(N338="zákl. prenesená",J338,0)</f>
        <v>0</v>
      </c>
      <c r="BH338" s="175">
        <f>IF(N338="zníž. prenesená",J338,0)</f>
        <v>0</v>
      </c>
      <c r="BI338" s="175">
        <f>IF(N338="nulová",J338,0)</f>
        <v>0</v>
      </c>
      <c r="BJ338" s="18" t="s">
        <v>130</v>
      </c>
      <c r="BK338" s="176">
        <f>ROUND(I338*H338,3)</f>
        <v>0</v>
      </c>
      <c r="BL338" s="18" t="s">
        <v>129</v>
      </c>
      <c r="BM338" s="174" t="s">
        <v>362</v>
      </c>
    </row>
    <row r="339" spans="1:65" s="2" customFormat="1" ht="16.5" customHeight="1">
      <c r="A339" s="33"/>
      <c r="B339" s="162"/>
      <c r="C339" s="201" t="s">
        <v>363</v>
      </c>
      <c r="D339" s="201" t="s">
        <v>201</v>
      </c>
      <c r="E339" s="202" t="s">
        <v>364</v>
      </c>
      <c r="F339" s="203" t="s">
        <v>365</v>
      </c>
      <c r="G339" s="204" t="s">
        <v>366</v>
      </c>
      <c r="H339" s="205">
        <v>260</v>
      </c>
      <c r="I339" s="206"/>
      <c r="J339" s="205">
        <f>ROUND(I339*H339,3)</f>
        <v>0</v>
      </c>
      <c r="K339" s="207"/>
      <c r="L339" s="208"/>
      <c r="M339" s="209" t="s">
        <v>1</v>
      </c>
      <c r="N339" s="210" t="s">
        <v>41</v>
      </c>
      <c r="O339" s="59"/>
      <c r="P339" s="172">
        <f>O339*H339</f>
        <v>0</v>
      </c>
      <c r="Q339" s="172">
        <v>2.3E-2</v>
      </c>
      <c r="R339" s="172">
        <f>Q339*H339</f>
        <v>5.9799999999999995</v>
      </c>
      <c r="S339" s="172">
        <v>0</v>
      </c>
      <c r="T339" s="173">
        <f>S339*H339</f>
        <v>0</v>
      </c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R339" s="174" t="s">
        <v>178</v>
      </c>
      <c r="AT339" s="174" t="s">
        <v>201</v>
      </c>
      <c r="AU339" s="174" t="s">
        <v>130</v>
      </c>
      <c r="AY339" s="18" t="s">
        <v>123</v>
      </c>
      <c r="BE339" s="175">
        <f>IF(N339="základná",J339,0)</f>
        <v>0</v>
      </c>
      <c r="BF339" s="175">
        <f>IF(N339="znížená",J339,0)</f>
        <v>0</v>
      </c>
      <c r="BG339" s="175">
        <f>IF(N339="zákl. prenesená",J339,0)</f>
        <v>0</v>
      </c>
      <c r="BH339" s="175">
        <f>IF(N339="zníž. prenesená",J339,0)</f>
        <v>0</v>
      </c>
      <c r="BI339" s="175">
        <f>IF(N339="nulová",J339,0)</f>
        <v>0</v>
      </c>
      <c r="BJ339" s="18" t="s">
        <v>130</v>
      </c>
      <c r="BK339" s="176">
        <f>ROUND(I339*H339,3)</f>
        <v>0</v>
      </c>
      <c r="BL339" s="18" t="s">
        <v>129</v>
      </c>
      <c r="BM339" s="174" t="s">
        <v>367</v>
      </c>
    </row>
    <row r="340" spans="1:65" s="2" customFormat="1" ht="21.75" customHeight="1">
      <c r="A340" s="33"/>
      <c r="B340" s="162"/>
      <c r="C340" s="163" t="s">
        <v>368</v>
      </c>
      <c r="D340" s="163" t="s">
        <v>125</v>
      </c>
      <c r="E340" s="164" t="s">
        <v>369</v>
      </c>
      <c r="F340" s="165" t="s">
        <v>370</v>
      </c>
      <c r="G340" s="166" t="s">
        <v>210</v>
      </c>
      <c r="H340" s="167">
        <v>14.125</v>
      </c>
      <c r="I340" s="168"/>
      <c r="J340" s="167">
        <f>ROUND(I340*H340,3)</f>
        <v>0</v>
      </c>
      <c r="K340" s="169"/>
      <c r="L340" s="34"/>
      <c r="M340" s="170" t="s">
        <v>1</v>
      </c>
      <c r="N340" s="171" t="s">
        <v>41</v>
      </c>
      <c r="O340" s="59"/>
      <c r="P340" s="172">
        <f>O340*H340</f>
        <v>0</v>
      </c>
      <c r="Q340" s="172">
        <v>0</v>
      </c>
      <c r="R340" s="172">
        <f>Q340*H340</f>
        <v>0</v>
      </c>
      <c r="S340" s="172">
        <v>0</v>
      </c>
      <c r="T340" s="173">
        <f>S340*H340</f>
        <v>0</v>
      </c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R340" s="174" t="s">
        <v>129</v>
      </c>
      <c r="AT340" s="174" t="s">
        <v>125</v>
      </c>
      <c r="AU340" s="174" t="s">
        <v>130</v>
      </c>
      <c r="AY340" s="18" t="s">
        <v>123</v>
      </c>
      <c r="BE340" s="175">
        <f>IF(N340="základná",J340,0)</f>
        <v>0</v>
      </c>
      <c r="BF340" s="175">
        <f>IF(N340="znížená",J340,0)</f>
        <v>0</v>
      </c>
      <c r="BG340" s="175">
        <f>IF(N340="zákl. prenesená",J340,0)</f>
        <v>0</v>
      </c>
      <c r="BH340" s="175">
        <f>IF(N340="zníž. prenesená",J340,0)</f>
        <v>0</v>
      </c>
      <c r="BI340" s="175">
        <f>IF(N340="nulová",J340,0)</f>
        <v>0</v>
      </c>
      <c r="BJ340" s="18" t="s">
        <v>130</v>
      </c>
      <c r="BK340" s="176">
        <f>ROUND(I340*H340,3)</f>
        <v>0</v>
      </c>
      <c r="BL340" s="18" t="s">
        <v>129</v>
      </c>
      <c r="BM340" s="174" t="s">
        <v>371</v>
      </c>
    </row>
    <row r="341" spans="1:65" s="14" customFormat="1">
      <c r="B341" s="185"/>
      <c r="D341" s="178" t="s">
        <v>132</v>
      </c>
      <c r="E341" s="186" t="s">
        <v>1</v>
      </c>
      <c r="F341" s="187" t="s">
        <v>372</v>
      </c>
      <c r="H341" s="188">
        <v>14.125</v>
      </c>
      <c r="I341" s="189"/>
      <c r="L341" s="185"/>
      <c r="M341" s="190"/>
      <c r="N341" s="191"/>
      <c r="O341" s="191"/>
      <c r="P341" s="191"/>
      <c r="Q341" s="191"/>
      <c r="R341" s="191"/>
      <c r="S341" s="191"/>
      <c r="T341" s="192"/>
      <c r="AT341" s="186" t="s">
        <v>132</v>
      </c>
      <c r="AU341" s="186" t="s">
        <v>130</v>
      </c>
      <c r="AV341" s="14" t="s">
        <v>130</v>
      </c>
      <c r="AW341" s="14" t="s">
        <v>30</v>
      </c>
      <c r="AX341" s="14" t="s">
        <v>82</v>
      </c>
      <c r="AY341" s="186" t="s">
        <v>123</v>
      </c>
    </row>
    <row r="342" spans="1:65" s="2" customFormat="1" ht="21.75" customHeight="1">
      <c r="A342" s="33"/>
      <c r="B342" s="162"/>
      <c r="C342" s="163" t="s">
        <v>373</v>
      </c>
      <c r="D342" s="163" t="s">
        <v>125</v>
      </c>
      <c r="E342" s="164" t="s">
        <v>374</v>
      </c>
      <c r="F342" s="165" t="s">
        <v>375</v>
      </c>
      <c r="G342" s="166" t="s">
        <v>210</v>
      </c>
      <c r="H342" s="167">
        <v>14.125</v>
      </c>
      <c r="I342" s="168"/>
      <c r="J342" s="167">
        <f>ROUND(I342*H342,3)</f>
        <v>0</v>
      </c>
      <c r="K342" s="169"/>
      <c r="L342" s="34"/>
      <c r="M342" s="170" t="s">
        <v>1</v>
      </c>
      <c r="N342" s="171" t="s">
        <v>41</v>
      </c>
      <c r="O342" s="59"/>
      <c r="P342" s="172">
        <f>O342*H342</f>
        <v>0</v>
      </c>
      <c r="Q342" s="172">
        <v>4.0000000000000003E-5</v>
      </c>
      <c r="R342" s="172">
        <f>Q342*H342</f>
        <v>5.6500000000000007E-4</v>
      </c>
      <c r="S342" s="172">
        <v>0</v>
      </c>
      <c r="T342" s="173">
        <f>S342*H342</f>
        <v>0</v>
      </c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R342" s="174" t="s">
        <v>129</v>
      </c>
      <c r="AT342" s="174" t="s">
        <v>125</v>
      </c>
      <c r="AU342" s="174" t="s">
        <v>130</v>
      </c>
      <c r="AY342" s="18" t="s">
        <v>123</v>
      </c>
      <c r="BE342" s="175">
        <f>IF(N342="základná",J342,0)</f>
        <v>0</v>
      </c>
      <c r="BF342" s="175">
        <f>IF(N342="znížená",J342,0)</f>
        <v>0</v>
      </c>
      <c r="BG342" s="175">
        <f>IF(N342="zákl. prenesená",J342,0)</f>
        <v>0</v>
      </c>
      <c r="BH342" s="175">
        <f>IF(N342="zníž. prenesená",J342,0)</f>
        <v>0</v>
      </c>
      <c r="BI342" s="175">
        <f>IF(N342="nulová",J342,0)</f>
        <v>0</v>
      </c>
      <c r="BJ342" s="18" t="s">
        <v>130</v>
      </c>
      <c r="BK342" s="176">
        <f>ROUND(I342*H342,3)</f>
        <v>0</v>
      </c>
      <c r="BL342" s="18" t="s">
        <v>129</v>
      </c>
      <c r="BM342" s="174" t="s">
        <v>376</v>
      </c>
    </row>
    <row r="343" spans="1:65" s="2" customFormat="1" ht="21.75" customHeight="1">
      <c r="A343" s="33"/>
      <c r="B343" s="162"/>
      <c r="C343" s="163" t="s">
        <v>377</v>
      </c>
      <c r="D343" s="163" t="s">
        <v>125</v>
      </c>
      <c r="E343" s="164" t="s">
        <v>378</v>
      </c>
      <c r="F343" s="165" t="s">
        <v>379</v>
      </c>
      <c r="G343" s="166" t="s">
        <v>128</v>
      </c>
      <c r="H343" s="167">
        <v>2539.1610000000001</v>
      </c>
      <c r="I343" s="168"/>
      <c r="J343" s="167">
        <f>ROUND(I343*H343,3)</f>
        <v>0</v>
      </c>
      <c r="K343" s="169"/>
      <c r="L343" s="34"/>
      <c r="M343" s="170" t="s">
        <v>1</v>
      </c>
      <c r="N343" s="171" t="s">
        <v>41</v>
      </c>
      <c r="O343" s="59"/>
      <c r="P343" s="172">
        <f>O343*H343</f>
        <v>0</v>
      </c>
      <c r="Q343" s="172">
        <v>2.572E-2</v>
      </c>
      <c r="R343" s="172">
        <f>Q343*H343</f>
        <v>65.307220920000006</v>
      </c>
      <c r="S343" s="172">
        <v>0</v>
      </c>
      <c r="T343" s="173">
        <f>S343*H343</f>
        <v>0</v>
      </c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R343" s="174" t="s">
        <v>129</v>
      </c>
      <c r="AT343" s="174" t="s">
        <v>125</v>
      </c>
      <c r="AU343" s="174" t="s">
        <v>130</v>
      </c>
      <c r="AY343" s="18" t="s">
        <v>123</v>
      </c>
      <c r="BE343" s="175">
        <f>IF(N343="základná",J343,0)</f>
        <v>0</v>
      </c>
      <c r="BF343" s="175">
        <f>IF(N343="znížená",J343,0)</f>
        <v>0</v>
      </c>
      <c r="BG343" s="175">
        <f>IF(N343="zákl. prenesená",J343,0)</f>
        <v>0</v>
      </c>
      <c r="BH343" s="175">
        <f>IF(N343="zníž. prenesená",J343,0)</f>
        <v>0</v>
      </c>
      <c r="BI343" s="175">
        <f>IF(N343="nulová",J343,0)</f>
        <v>0</v>
      </c>
      <c r="BJ343" s="18" t="s">
        <v>130</v>
      </c>
      <c r="BK343" s="176">
        <f>ROUND(I343*H343,3)</f>
        <v>0</v>
      </c>
      <c r="BL343" s="18" t="s">
        <v>129</v>
      </c>
      <c r="BM343" s="174" t="s">
        <v>380</v>
      </c>
    </row>
    <row r="344" spans="1:65" s="13" customFormat="1">
      <c r="B344" s="177"/>
      <c r="D344" s="178" t="s">
        <v>132</v>
      </c>
      <c r="E344" s="179" t="s">
        <v>1</v>
      </c>
      <c r="F344" s="180" t="s">
        <v>158</v>
      </c>
      <c r="H344" s="179" t="s">
        <v>1</v>
      </c>
      <c r="I344" s="181"/>
      <c r="L344" s="177"/>
      <c r="M344" s="182"/>
      <c r="N344" s="183"/>
      <c r="O344" s="183"/>
      <c r="P344" s="183"/>
      <c r="Q344" s="183"/>
      <c r="R344" s="183"/>
      <c r="S344" s="183"/>
      <c r="T344" s="184"/>
      <c r="AT344" s="179" t="s">
        <v>132</v>
      </c>
      <c r="AU344" s="179" t="s">
        <v>130</v>
      </c>
      <c r="AV344" s="13" t="s">
        <v>82</v>
      </c>
      <c r="AW344" s="13" t="s">
        <v>30</v>
      </c>
      <c r="AX344" s="13" t="s">
        <v>75</v>
      </c>
      <c r="AY344" s="179" t="s">
        <v>123</v>
      </c>
    </row>
    <row r="345" spans="1:65" s="14" customFormat="1">
      <c r="B345" s="185"/>
      <c r="D345" s="178" t="s">
        <v>132</v>
      </c>
      <c r="E345" s="186" t="s">
        <v>1</v>
      </c>
      <c r="F345" s="187" t="s">
        <v>381</v>
      </c>
      <c r="H345" s="188">
        <v>1468.62</v>
      </c>
      <c r="I345" s="189"/>
      <c r="L345" s="185"/>
      <c r="M345" s="190"/>
      <c r="N345" s="191"/>
      <c r="O345" s="191"/>
      <c r="P345" s="191"/>
      <c r="Q345" s="191"/>
      <c r="R345" s="191"/>
      <c r="S345" s="191"/>
      <c r="T345" s="192"/>
      <c r="AT345" s="186" t="s">
        <v>132</v>
      </c>
      <c r="AU345" s="186" t="s">
        <v>130</v>
      </c>
      <c r="AV345" s="14" t="s">
        <v>130</v>
      </c>
      <c r="AW345" s="14" t="s">
        <v>30</v>
      </c>
      <c r="AX345" s="14" t="s">
        <v>75</v>
      </c>
      <c r="AY345" s="186" t="s">
        <v>123</v>
      </c>
    </row>
    <row r="346" spans="1:65" s="13" customFormat="1">
      <c r="B346" s="177"/>
      <c r="D346" s="178" t="s">
        <v>132</v>
      </c>
      <c r="E346" s="179" t="s">
        <v>1</v>
      </c>
      <c r="F346" s="180" t="s">
        <v>160</v>
      </c>
      <c r="H346" s="179" t="s">
        <v>1</v>
      </c>
      <c r="I346" s="181"/>
      <c r="L346" s="177"/>
      <c r="M346" s="182"/>
      <c r="N346" s="183"/>
      <c r="O346" s="183"/>
      <c r="P346" s="183"/>
      <c r="Q346" s="183"/>
      <c r="R346" s="183"/>
      <c r="S346" s="183"/>
      <c r="T346" s="184"/>
      <c r="AT346" s="179" t="s">
        <v>132</v>
      </c>
      <c r="AU346" s="179" t="s">
        <v>130</v>
      </c>
      <c r="AV346" s="13" t="s">
        <v>82</v>
      </c>
      <c r="AW346" s="13" t="s">
        <v>30</v>
      </c>
      <c r="AX346" s="13" t="s">
        <v>75</v>
      </c>
      <c r="AY346" s="179" t="s">
        <v>123</v>
      </c>
    </row>
    <row r="347" spans="1:65" s="14" customFormat="1">
      <c r="B347" s="185"/>
      <c r="D347" s="178" t="s">
        <v>132</v>
      </c>
      <c r="E347" s="186" t="s">
        <v>1</v>
      </c>
      <c r="F347" s="187" t="s">
        <v>382</v>
      </c>
      <c r="H347" s="188">
        <v>857.92499999999995</v>
      </c>
      <c r="I347" s="189"/>
      <c r="L347" s="185"/>
      <c r="M347" s="190"/>
      <c r="N347" s="191"/>
      <c r="O347" s="191"/>
      <c r="P347" s="191"/>
      <c r="Q347" s="191"/>
      <c r="R347" s="191"/>
      <c r="S347" s="191"/>
      <c r="T347" s="192"/>
      <c r="AT347" s="186" t="s">
        <v>132</v>
      </c>
      <c r="AU347" s="186" t="s">
        <v>130</v>
      </c>
      <c r="AV347" s="14" t="s">
        <v>130</v>
      </c>
      <c r="AW347" s="14" t="s">
        <v>30</v>
      </c>
      <c r="AX347" s="14" t="s">
        <v>75</v>
      </c>
      <c r="AY347" s="186" t="s">
        <v>123</v>
      </c>
    </row>
    <row r="348" spans="1:65" s="14" customFormat="1">
      <c r="B348" s="185"/>
      <c r="D348" s="178" t="s">
        <v>132</v>
      </c>
      <c r="E348" s="186" t="s">
        <v>1</v>
      </c>
      <c r="F348" s="187" t="s">
        <v>383</v>
      </c>
      <c r="H348" s="188">
        <v>212.61600000000001</v>
      </c>
      <c r="I348" s="189"/>
      <c r="L348" s="185"/>
      <c r="M348" s="190"/>
      <c r="N348" s="191"/>
      <c r="O348" s="191"/>
      <c r="P348" s="191"/>
      <c r="Q348" s="191"/>
      <c r="R348" s="191"/>
      <c r="S348" s="191"/>
      <c r="T348" s="192"/>
      <c r="AT348" s="186" t="s">
        <v>132</v>
      </c>
      <c r="AU348" s="186" t="s">
        <v>130</v>
      </c>
      <c r="AV348" s="14" t="s">
        <v>130</v>
      </c>
      <c r="AW348" s="14" t="s">
        <v>30</v>
      </c>
      <c r="AX348" s="14" t="s">
        <v>75</v>
      </c>
      <c r="AY348" s="186" t="s">
        <v>123</v>
      </c>
    </row>
    <row r="349" spans="1:65" s="15" customFormat="1">
      <c r="B349" s="193"/>
      <c r="D349" s="178" t="s">
        <v>132</v>
      </c>
      <c r="E349" s="194" t="s">
        <v>1</v>
      </c>
      <c r="F349" s="195" t="s">
        <v>140</v>
      </c>
      <c r="H349" s="196">
        <v>2539.1610000000001</v>
      </c>
      <c r="I349" s="197"/>
      <c r="L349" s="193"/>
      <c r="M349" s="198"/>
      <c r="N349" s="199"/>
      <c r="O349" s="199"/>
      <c r="P349" s="199"/>
      <c r="Q349" s="199"/>
      <c r="R349" s="199"/>
      <c r="S349" s="199"/>
      <c r="T349" s="200"/>
      <c r="AT349" s="194" t="s">
        <v>132</v>
      </c>
      <c r="AU349" s="194" t="s">
        <v>130</v>
      </c>
      <c r="AV349" s="15" t="s">
        <v>129</v>
      </c>
      <c r="AW349" s="15" t="s">
        <v>30</v>
      </c>
      <c r="AX349" s="15" t="s">
        <v>82</v>
      </c>
      <c r="AY349" s="194" t="s">
        <v>123</v>
      </c>
    </row>
    <row r="350" spans="1:65" s="2" customFormat="1" ht="33" customHeight="1">
      <c r="A350" s="33"/>
      <c r="B350" s="162"/>
      <c r="C350" s="163" t="s">
        <v>384</v>
      </c>
      <c r="D350" s="163" t="s">
        <v>125</v>
      </c>
      <c r="E350" s="164" t="s">
        <v>385</v>
      </c>
      <c r="F350" s="165" t="s">
        <v>386</v>
      </c>
      <c r="G350" s="166" t="s">
        <v>128</v>
      </c>
      <c r="H350" s="167">
        <v>7617.4830000000002</v>
      </c>
      <c r="I350" s="168"/>
      <c r="J350" s="167">
        <f>ROUND(I350*H350,3)</f>
        <v>0</v>
      </c>
      <c r="K350" s="169"/>
      <c r="L350" s="34"/>
      <c r="M350" s="170" t="s">
        <v>1</v>
      </c>
      <c r="N350" s="171" t="s">
        <v>41</v>
      </c>
      <c r="O350" s="59"/>
      <c r="P350" s="172">
        <f>O350*H350</f>
        <v>0</v>
      </c>
      <c r="Q350" s="172">
        <v>0</v>
      </c>
      <c r="R350" s="172">
        <f>Q350*H350</f>
        <v>0</v>
      </c>
      <c r="S350" s="172">
        <v>0</v>
      </c>
      <c r="T350" s="173">
        <f>S350*H350</f>
        <v>0</v>
      </c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R350" s="174" t="s">
        <v>129</v>
      </c>
      <c r="AT350" s="174" t="s">
        <v>125</v>
      </c>
      <c r="AU350" s="174" t="s">
        <v>130</v>
      </c>
      <c r="AY350" s="18" t="s">
        <v>123</v>
      </c>
      <c r="BE350" s="175">
        <f>IF(N350="základná",J350,0)</f>
        <v>0</v>
      </c>
      <c r="BF350" s="175">
        <f>IF(N350="znížená",J350,0)</f>
        <v>0</v>
      </c>
      <c r="BG350" s="175">
        <f>IF(N350="zákl. prenesená",J350,0)</f>
        <v>0</v>
      </c>
      <c r="BH350" s="175">
        <f>IF(N350="zníž. prenesená",J350,0)</f>
        <v>0</v>
      </c>
      <c r="BI350" s="175">
        <f>IF(N350="nulová",J350,0)</f>
        <v>0</v>
      </c>
      <c r="BJ350" s="18" t="s">
        <v>130</v>
      </c>
      <c r="BK350" s="176">
        <f>ROUND(I350*H350,3)</f>
        <v>0</v>
      </c>
      <c r="BL350" s="18" t="s">
        <v>129</v>
      </c>
      <c r="BM350" s="174" t="s">
        <v>387</v>
      </c>
    </row>
    <row r="351" spans="1:65" s="14" customFormat="1">
      <c r="B351" s="185"/>
      <c r="D351" s="178" t="s">
        <v>132</v>
      </c>
      <c r="F351" s="187" t="s">
        <v>388</v>
      </c>
      <c r="H351" s="188">
        <v>7617.4830000000002</v>
      </c>
      <c r="I351" s="189"/>
      <c r="L351" s="185"/>
      <c r="M351" s="190"/>
      <c r="N351" s="191"/>
      <c r="O351" s="191"/>
      <c r="P351" s="191"/>
      <c r="Q351" s="191"/>
      <c r="R351" s="191"/>
      <c r="S351" s="191"/>
      <c r="T351" s="192"/>
      <c r="AT351" s="186" t="s">
        <v>132</v>
      </c>
      <c r="AU351" s="186" t="s">
        <v>130</v>
      </c>
      <c r="AV351" s="14" t="s">
        <v>130</v>
      </c>
      <c r="AW351" s="14" t="s">
        <v>3</v>
      </c>
      <c r="AX351" s="14" t="s">
        <v>82</v>
      </c>
      <c r="AY351" s="186" t="s">
        <v>123</v>
      </c>
    </row>
    <row r="352" spans="1:65" s="2" customFormat="1" ht="21.75" customHeight="1">
      <c r="A352" s="33"/>
      <c r="B352" s="162"/>
      <c r="C352" s="163" t="s">
        <v>389</v>
      </c>
      <c r="D352" s="163" t="s">
        <v>125</v>
      </c>
      <c r="E352" s="164" t="s">
        <v>390</v>
      </c>
      <c r="F352" s="165" t="s">
        <v>391</v>
      </c>
      <c r="G352" s="166" t="s">
        <v>128</v>
      </c>
      <c r="H352" s="167">
        <v>2539.1610000000001</v>
      </c>
      <c r="I352" s="168"/>
      <c r="J352" s="167">
        <f>ROUND(I352*H352,3)</f>
        <v>0</v>
      </c>
      <c r="K352" s="169"/>
      <c r="L352" s="34"/>
      <c r="M352" s="170" t="s">
        <v>1</v>
      </c>
      <c r="N352" s="171" t="s">
        <v>41</v>
      </c>
      <c r="O352" s="59"/>
      <c r="P352" s="172">
        <f>O352*H352</f>
        <v>0</v>
      </c>
      <c r="Q352" s="172">
        <v>2.572E-2</v>
      </c>
      <c r="R352" s="172">
        <f>Q352*H352</f>
        <v>65.307220920000006</v>
      </c>
      <c r="S352" s="172">
        <v>0</v>
      </c>
      <c r="T352" s="173">
        <f>S352*H352</f>
        <v>0</v>
      </c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R352" s="174" t="s">
        <v>129</v>
      </c>
      <c r="AT352" s="174" t="s">
        <v>125</v>
      </c>
      <c r="AU352" s="174" t="s">
        <v>130</v>
      </c>
      <c r="AY352" s="18" t="s">
        <v>123</v>
      </c>
      <c r="BE352" s="175">
        <f>IF(N352="základná",J352,0)</f>
        <v>0</v>
      </c>
      <c r="BF352" s="175">
        <f>IF(N352="znížená",J352,0)</f>
        <v>0</v>
      </c>
      <c r="BG352" s="175">
        <f>IF(N352="zákl. prenesená",J352,0)</f>
        <v>0</v>
      </c>
      <c r="BH352" s="175">
        <f>IF(N352="zníž. prenesená",J352,0)</f>
        <v>0</v>
      </c>
      <c r="BI352" s="175">
        <f>IF(N352="nulová",J352,0)</f>
        <v>0</v>
      </c>
      <c r="BJ352" s="18" t="s">
        <v>130</v>
      </c>
      <c r="BK352" s="176">
        <f>ROUND(I352*H352,3)</f>
        <v>0</v>
      </c>
      <c r="BL352" s="18" t="s">
        <v>129</v>
      </c>
      <c r="BM352" s="174" t="s">
        <v>392</v>
      </c>
    </row>
    <row r="353" spans="1:65" s="2" customFormat="1" ht="16.5" customHeight="1">
      <c r="A353" s="33"/>
      <c r="B353" s="162"/>
      <c r="C353" s="163" t="s">
        <v>393</v>
      </c>
      <c r="D353" s="163" t="s">
        <v>125</v>
      </c>
      <c r="E353" s="164" t="s">
        <v>394</v>
      </c>
      <c r="F353" s="165" t="s">
        <v>395</v>
      </c>
      <c r="G353" s="166" t="s">
        <v>128</v>
      </c>
      <c r="H353" s="167">
        <v>377.47300000000001</v>
      </c>
      <c r="I353" s="168"/>
      <c r="J353" s="167">
        <f>ROUND(I353*H353,3)</f>
        <v>0</v>
      </c>
      <c r="K353" s="169"/>
      <c r="L353" s="34"/>
      <c r="M353" s="170" t="s">
        <v>1</v>
      </c>
      <c r="N353" s="171" t="s">
        <v>41</v>
      </c>
      <c r="O353" s="59"/>
      <c r="P353" s="172">
        <f>O353*H353</f>
        <v>0</v>
      </c>
      <c r="Q353" s="172">
        <v>5.0000000000000002E-5</v>
      </c>
      <c r="R353" s="172">
        <f>Q353*H353</f>
        <v>1.8873650000000002E-2</v>
      </c>
      <c r="S353" s="172">
        <v>0</v>
      </c>
      <c r="T353" s="173">
        <f>S353*H353</f>
        <v>0</v>
      </c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R353" s="174" t="s">
        <v>129</v>
      </c>
      <c r="AT353" s="174" t="s">
        <v>125</v>
      </c>
      <c r="AU353" s="174" t="s">
        <v>130</v>
      </c>
      <c r="AY353" s="18" t="s">
        <v>123</v>
      </c>
      <c r="BE353" s="175">
        <f>IF(N353="základná",J353,0)</f>
        <v>0</v>
      </c>
      <c r="BF353" s="175">
        <f>IF(N353="znížená",J353,0)</f>
        <v>0</v>
      </c>
      <c r="BG353" s="175">
        <f>IF(N353="zákl. prenesená",J353,0)</f>
        <v>0</v>
      </c>
      <c r="BH353" s="175">
        <f>IF(N353="zníž. prenesená",J353,0)</f>
        <v>0</v>
      </c>
      <c r="BI353" s="175">
        <f>IF(N353="nulová",J353,0)</f>
        <v>0</v>
      </c>
      <c r="BJ353" s="18" t="s">
        <v>130</v>
      </c>
      <c r="BK353" s="176">
        <f>ROUND(I353*H353,3)</f>
        <v>0</v>
      </c>
      <c r="BL353" s="18" t="s">
        <v>129</v>
      </c>
      <c r="BM353" s="174" t="s">
        <v>396</v>
      </c>
    </row>
    <row r="354" spans="1:65" s="14" customFormat="1">
      <c r="B354" s="185"/>
      <c r="D354" s="178" t="s">
        <v>132</v>
      </c>
      <c r="E354" s="186" t="s">
        <v>1</v>
      </c>
      <c r="F354" s="187" t="s">
        <v>397</v>
      </c>
      <c r="H354" s="188">
        <v>377.47300000000001</v>
      </c>
      <c r="I354" s="189"/>
      <c r="L354" s="185"/>
      <c r="M354" s="190"/>
      <c r="N354" s="191"/>
      <c r="O354" s="191"/>
      <c r="P354" s="191"/>
      <c r="Q354" s="191"/>
      <c r="R354" s="191"/>
      <c r="S354" s="191"/>
      <c r="T354" s="192"/>
      <c r="AT354" s="186" t="s">
        <v>132</v>
      </c>
      <c r="AU354" s="186" t="s">
        <v>130</v>
      </c>
      <c r="AV354" s="14" t="s">
        <v>130</v>
      </c>
      <c r="AW354" s="14" t="s">
        <v>30</v>
      </c>
      <c r="AX354" s="14" t="s">
        <v>82</v>
      </c>
      <c r="AY354" s="186" t="s">
        <v>123</v>
      </c>
    </row>
    <row r="355" spans="1:65" s="2" customFormat="1" ht="21.75" customHeight="1">
      <c r="A355" s="33"/>
      <c r="B355" s="162"/>
      <c r="C355" s="163" t="s">
        <v>398</v>
      </c>
      <c r="D355" s="163" t="s">
        <v>125</v>
      </c>
      <c r="E355" s="164" t="s">
        <v>399</v>
      </c>
      <c r="F355" s="165" t="s">
        <v>400</v>
      </c>
      <c r="G355" s="166" t="s">
        <v>128</v>
      </c>
      <c r="H355" s="167">
        <v>2116.8009999999999</v>
      </c>
      <c r="I355" s="168"/>
      <c r="J355" s="167">
        <f>ROUND(I355*H355,3)</f>
        <v>0</v>
      </c>
      <c r="K355" s="169"/>
      <c r="L355" s="34"/>
      <c r="M355" s="170" t="s">
        <v>1</v>
      </c>
      <c r="N355" s="171" t="s">
        <v>41</v>
      </c>
      <c r="O355" s="59"/>
      <c r="P355" s="172">
        <f>O355*H355</f>
        <v>0</v>
      </c>
      <c r="Q355" s="172">
        <v>0</v>
      </c>
      <c r="R355" s="172">
        <f>Q355*H355</f>
        <v>0</v>
      </c>
      <c r="S355" s="172">
        <v>0</v>
      </c>
      <c r="T355" s="173">
        <f>S355*H355</f>
        <v>0</v>
      </c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R355" s="174" t="s">
        <v>129</v>
      </c>
      <c r="AT355" s="174" t="s">
        <v>125</v>
      </c>
      <c r="AU355" s="174" t="s">
        <v>130</v>
      </c>
      <c r="AY355" s="18" t="s">
        <v>123</v>
      </c>
      <c r="BE355" s="175">
        <f>IF(N355="základná",J355,0)</f>
        <v>0</v>
      </c>
      <c r="BF355" s="175">
        <f>IF(N355="znížená",J355,0)</f>
        <v>0</v>
      </c>
      <c r="BG355" s="175">
        <f>IF(N355="zákl. prenesená",J355,0)</f>
        <v>0</v>
      </c>
      <c r="BH355" s="175">
        <f>IF(N355="zníž. prenesená",J355,0)</f>
        <v>0</v>
      </c>
      <c r="BI355" s="175">
        <f>IF(N355="nulová",J355,0)</f>
        <v>0</v>
      </c>
      <c r="BJ355" s="18" t="s">
        <v>130</v>
      </c>
      <c r="BK355" s="176">
        <f>ROUND(I355*H355,3)</f>
        <v>0</v>
      </c>
      <c r="BL355" s="18" t="s">
        <v>129</v>
      </c>
      <c r="BM355" s="174" t="s">
        <v>401</v>
      </c>
    </row>
    <row r="356" spans="1:65" s="2" customFormat="1" ht="16.5" customHeight="1">
      <c r="A356" s="33"/>
      <c r="B356" s="162"/>
      <c r="C356" s="163" t="s">
        <v>402</v>
      </c>
      <c r="D356" s="163" t="s">
        <v>125</v>
      </c>
      <c r="E356" s="164" t="s">
        <v>403</v>
      </c>
      <c r="F356" s="165" t="s">
        <v>404</v>
      </c>
      <c r="G356" s="166" t="s">
        <v>210</v>
      </c>
      <c r="H356" s="167">
        <v>356.34300000000002</v>
      </c>
      <c r="I356" s="168"/>
      <c r="J356" s="167">
        <f>ROUND(I356*H356,3)</f>
        <v>0</v>
      </c>
      <c r="K356" s="169"/>
      <c r="L356" s="34"/>
      <c r="M356" s="170" t="s">
        <v>1</v>
      </c>
      <c r="N356" s="171" t="s">
        <v>41</v>
      </c>
      <c r="O356" s="59"/>
      <c r="P356" s="172">
        <f>O356*H356</f>
        <v>0</v>
      </c>
      <c r="Q356" s="172">
        <v>4.0000000000000002E-4</v>
      </c>
      <c r="R356" s="172">
        <f>Q356*H356</f>
        <v>0.1425372</v>
      </c>
      <c r="S356" s="172">
        <v>0</v>
      </c>
      <c r="T356" s="173">
        <f>S356*H356</f>
        <v>0</v>
      </c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R356" s="174" t="s">
        <v>129</v>
      </c>
      <c r="AT356" s="174" t="s">
        <v>125</v>
      </c>
      <c r="AU356" s="174" t="s">
        <v>130</v>
      </c>
      <c r="AY356" s="18" t="s">
        <v>123</v>
      </c>
      <c r="BE356" s="175">
        <f>IF(N356="základná",J356,0)</f>
        <v>0</v>
      </c>
      <c r="BF356" s="175">
        <f>IF(N356="znížená",J356,0)</f>
        <v>0</v>
      </c>
      <c r="BG356" s="175">
        <f>IF(N356="zákl. prenesená",J356,0)</f>
        <v>0</v>
      </c>
      <c r="BH356" s="175">
        <f>IF(N356="zníž. prenesená",J356,0)</f>
        <v>0</v>
      </c>
      <c r="BI356" s="175">
        <f>IF(N356="nulová",J356,0)</f>
        <v>0</v>
      </c>
      <c r="BJ356" s="18" t="s">
        <v>130</v>
      </c>
      <c r="BK356" s="176">
        <f>ROUND(I356*H356,3)</f>
        <v>0</v>
      </c>
      <c r="BL356" s="18" t="s">
        <v>129</v>
      </c>
      <c r="BM356" s="174" t="s">
        <v>405</v>
      </c>
    </row>
    <row r="357" spans="1:65" s="14" customFormat="1">
      <c r="B357" s="185"/>
      <c r="D357" s="178" t="s">
        <v>132</v>
      </c>
      <c r="E357" s="186" t="s">
        <v>1</v>
      </c>
      <c r="F357" s="187" t="s">
        <v>406</v>
      </c>
      <c r="H357" s="188">
        <v>194.2</v>
      </c>
      <c r="I357" s="189"/>
      <c r="L357" s="185"/>
      <c r="M357" s="190"/>
      <c r="N357" s="191"/>
      <c r="O357" s="191"/>
      <c r="P357" s="191"/>
      <c r="Q357" s="191"/>
      <c r="R357" s="191"/>
      <c r="S357" s="191"/>
      <c r="T357" s="192"/>
      <c r="AT357" s="186" t="s">
        <v>132</v>
      </c>
      <c r="AU357" s="186" t="s">
        <v>130</v>
      </c>
      <c r="AV357" s="14" t="s">
        <v>130</v>
      </c>
      <c r="AW357" s="14" t="s">
        <v>30</v>
      </c>
      <c r="AX357" s="14" t="s">
        <v>75</v>
      </c>
      <c r="AY357" s="186" t="s">
        <v>123</v>
      </c>
    </row>
    <row r="358" spans="1:65" s="14" customFormat="1">
      <c r="B358" s="185"/>
      <c r="D358" s="178" t="s">
        <v>132</v>
      </c>
      <c r="E358" s="186" t="s">
        <v>1</v>
      </c>
      <c r="F358" s="187" t="s">
        <v>407</v>
      </c>
      <c r="H358" s="188">
        <v>85.498999999999995</v>
      </c>
      <c r="I358" s="189"/>
      <c r="L358" s="185"/>
      <c r="M358" s="190"/>
      <c r="N358" s="191"/>
      <c r="O358" s="191"/>
      <c r="P358" s="191"/>
      <c r="Q358" s="191"/>
      <c r="R358" s="191"/>
      <c r="S358" s="191"/>
      <c r="T358" s="192"/>
      <c r="AT358" s="186" t="s">
        <v>132</v>
      </c>
      <c r="AU358" s="186" t="s">
        <v>130</v>
      </c>
      <c r="AV358" s="14" t="s">
        <v>130</v>
      </c>
      <c r="AW358" s="14" t="s">
        <v>30</v>
      </c>
      <c r="AX358" s="14" t="s">
        <v>75</v>
      </c>
      <c r="AY358" s="186" t="s">
        <v>123</v>
      </c>
    </row>
    <row r="359" spans="1:65" s="14" customFormat="1">
      <c r="B359" s="185"/>
      <c r="D359" s="178" t="s">
        <v>132</v>
      </c>
      <c r="E359" s="186" t="s">
        <v>1</v>
      </c>
      <c r="F359" s="187" t="s">
        <v>408</v>
      </c>
      <c r="H359" s="188">
        <v>76.644000000000005</v>
      </c>
      <c r="I359" s="189"/>
      <c r="L359" s="185"/>
      <c r="M359" s="190"/>
      <c r="N359" s="191"/>
      <c r="O359" s="191"/>
      <c r="P359" s="191"/>
      <c r="Q359" s="191"/>
      <c r="R359" s="191"/>
      <c r="S359" s="191"/>
      <c r="T359" s="192"/>
      <c r="AT359" s="186" t="s">
        <v>132</v>
      </c>
      <c r="AU359" s="186" t="s">
        <v>130</v>
      </c>
      <c r="AV359" s="14" t="s">
        <v>130</v>
      </c>
      <c r="AW359" s="14" t="s">
        <v>30</v>
      </c>
      <c r="AX359" s="14" t="s">
        <v>75</v>
      </c>
      <c r="AY359" s="186" t="s">
        <v>123</v>
      </c>
    </row>
    <row r="360" spans="1:65" s="15" customFormat="1">
      <c r="B360" s="193"/>
      <c r="D360" s="178" t="s">
        <v>132</v>
      </c>
      <c r="E360" s="194" t="s">
        <v>1</v>
      </c>
      <c r="F360" s="195" t="s">
        <v>140</v>
      </c>
      <c r="H360" s="196">
        <v>356.34299999999996</v>
      </c>
      <c r="I360" s="197"/>
      <c r="L360" s="193"/>
      <c r="M360" s="198"/>
      <c r="N360" s="199"/>
      <c r="O360" s="199"/>
      <c r="P360" s="199"/>
      <c r="Q360" s="199"/>
      <c r="R360" s="199"/>
      <c r="S360" s="199"/>
      <c r="T360" s="200"/>
      <c r="AT360" s="194" t="s">
        <v>132</v>
      </c>
      <c r="AU360" s="194" t="s">
        <v>130</v>
      </c>
      <c r="AV360" s="15" t="s">
        <v>129</v>
      </c>
      <c r="AW360" s="15" t="s">
        <v>30</v>
      </c>
      <c r="AX360" s="15" t="s">
        <v>82</v>
      </c>
      <c r="AY360" s="194" t="s">
        <v>123</v>
      </c>
    </row>
    <row r="361" spans="1:65" s="2" customFormat="1" ht="16.5" customHeight="1">
      <c r="A361" s="33"/>
      <c r="B361" s="162"/>
      <c r="C361" s="163" t="s">
        <v>409</v>
      </c>
      <c r="D361" s="163" t="s">
        <v>125</v>
      </c>
      <c r="E361" s="164" t="s">
        <v>410</v>
      </c>
      <c r="F361" s="165" t="s">
        <v>411</v>
      </c>
      <c r="G361" s="166" t="s">
        <v>210</v>
      </c>
      <c r="H361" s="167">
        <v>21.13</v>
      </c>
      <c r="I361" s="168"/>
      <c r="J361" s="167">
        <f>ROUND(I361*H361,3)</f>
        <v>0</v>
      </c>
      <c r="K361" s="169"/>
      <c r="L361" s="34"/>
      <c r="M361" s="170" t="s">
        <v>1</v>
      </c>
      <c r="N361" s="171" t="s">
        <v>41</v>
      </c>
      <c r="O361" s="59"/>
      <c r="P361" s="172">
        <f>O361*H361</f>
        <v>0</v>
      </c>
      <c r="Q361" s="172">
        <v>5.0000000000000001E-4</v>
      </c>
      <c r="R361" s="172">
        <f>Q361*H361</f>
        <v>1.0565E-2</v>
      </c>
      <c r="S361" s="172">
        <v>0</v>
      </c>
      <c r="T361" s="173">
        <f>S361*H361</f>
        <v>0</v>
      </c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R361" s="174" t="s">
        <v>129</v>
      </c>
      <c r="AT361" s="174" t="s">
        <v>125</v>
      </c>
      <c r="AU361" s="174" t="s">
        <v>130</v>
      </c>
      <c r="AY361" s="18" t="s">
        <v>123</v>
      </c>
      <c r="BE361" s="175">
        <f>IF(N361="základná",J361,0)</f>
        <v>0</v>
      </c>
      <c r="BF361" s="175">
        <f>IF(N361="znížená",J361,0)</f>
        <v>0</v>
      </c>
      <c r="BG361" s="175">
        <f>IF(N361="zákl. prenesená",J361,0)</f>
        <v>0</v>
      </c>
      <c r="BH361" s="175">
        <f>IF(N361="zníž. prenesená",J361,0)</f>
        <v>0</v>
      </c>
      <c r="BI361" s="175">
        <f>IF(N361="nulová",J361,0)</f>
        <v>0</v>
      </c>
      <c r="BJ361" s="18" t="s">
        <v>130</v>
      </c>
      <c r="BK361" s="176">
        <f>ROUND(I361*H361,3)</f>
        <v>0</v>
      </c>
      <c r="BL361" s="18" t="s">
        <v>129</v>
      </c>
      <c r="BM361" s="174" t="s">
        <v>412</v>
      </c>
    </row>
    <row r="362" spans="1:65" s="14" customFormat="1">
      <c r="B362" s="185"/>
      <c r="D362" s="178" t="s">
        <v>132</v>
      </c>
      <c r="E362" s="186" t="s">
        <v>1</v>
      </c>
      <c r="F362" s="187" t="s">
        <v>413</v>
      </c>
      <c r="H362" s="188">
        <v>21.13</v>
      </c>
      <c r="I362" s="189"/>
      <c r="L362" s="185"/>
      <c r="M362" s="190"/>
      <c r="N362" s="191"/>
      <c r="O362" s="191"/>
      <c r="P362" s="191"/>
      <c r="Q362" s="191"/>
      <c r="R362" s="191"/>
      <c r="S362" s="191"/>
      <c r="T362" s="192"/>
      <c r="AT362" s="186" t="s">
        <v>132</v>
      </c>
      <c r="AU362" s="186" t="s">
        <v>130</v>
      </c>
      <c r="AV362" s="14" t="s">
        <v>130</v>
      </c>
      <c r="AW362" s="14" t="s">
        <v>30</v>
      </c>
      <c r="AX362" s="14" t="s">
        <v>82</v>
      </c>
      <c r="AY362" s="186" t="s">
        <v>123</v>
      </c>
    </row>
    <row r="363" spans="1:65" s="2" customFormat="1" ht="21.75" customHeight="1">
      <c r="A363" s="33"/>
      <c r="B363" s="162"/>
      <c r="C363" s="163" t="s">
        <v>414</v>
      </c>
      <c r="D363" s="163" t="s">
        <v>125</v>
      </c>
      <c r="E363" s="164" t="s">
        <v>415</v>
      </c>
      <c r="F363" s="165" t="s">
        <v>416</v>
      </c>
      <c r="G363" s="166" t="s">
        <v>210</v>
      </c>
      <c r="H363" s="167">
        <v>921.1</v>
      </c>
      <c r="I363" s="168"/>
      <c r="J363" s="167">
        <f>ROUND(I363*H363,3)</f>
        <v>0</v>
      </c>
      <c r="K363" s="169"/>
      <c r="L363" s="34"/>
      <c r="M363" s="170" t="s">
        <v>1</v>
      </c>
      <c r="N363" s="171" t="s">
        <v>41</v>
      </c>
      <c r="O363" s="59"/>
      <c r="P363" s="172">
        <f>O363*H363</f>
        <v>0</v>
      </c>
      <c r="Q363" s="172">
        <v>3.0000000000000001E-5</v>
      </c>
      <c r="R363" s="172">
        <f>Q363*H363</f>
        <v>2.7633000000000001E-2</v>
      </c>
      <c r="S363" s="172">
        <v>0</v>
      </c>
      <c r="T363" s="173">
        <f>S363*H363</f>
        <v>0</v>
      </c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R363" s="174" t="s">
        <v>129</v>
      </c>
      <c r="AT363" s="174" t="s">
        <v>125</v>
      </c>
      <c r="AU363" s="174" t="s">
        <v>130</v>
      </c>
      <c r="AY363" s="18" t="s">
        <v>123</v>
      </c>
      <c r="BE363" s="175">
        <f>IF(N363="základná",J363,0)</f>
        <v>0</v>
      </c>
      <c r="BF363" s="175">
        <f>IF(N363="znížená",J363,0)</f>
        <v>0</v>
      </c>
      <c r="BG363" s="175">
        <f>IF(N363="zákl. prenesená",J363,0)</f>
        <v>0</v>
      </c>
      <c r="BH363" s="175">
        <f>IF(N363="zníž. prenesená",J363,0)</f>
        <v>0</v>
      </c>
      <c r="BI363" s="175">
        <f>IF(N363="nulová",J363,0)</f>
        <v>0</v>
      </c>
      <c r="BJ363" s="18" t="s">
        <v>130</v>
      </c>
      <c r="BK363" s="176">
        <f>ROUND(I363*H363,3)</f>
        <v>0</v>
      </c>
      <c r="BL363" s="18" t="s">
        <v>129</v>
      </c>
      <c r="BM363" s="174" t="s">
        <v>417</v>
      </c>
    </row>
    <row r="364" spans="1:65" s="13" customFormat="1">
      <c r="B364" s="177"/>
      <c r="D364" s="178" t="s">
        <v>132</v>
      </c>
      <c r="E364" s="179" t="s">
        <v>1</v>
      </c>
      <c r="F364" s="180" t="s">
        <v>418</v>
      </c>
      <c r="H364" s="179" t="s">
        <v>1</v>
      </c>
      <c r="I364" s="181"/>
      <c r="L364" s="177"/>
      <c r="M364" s="182"/>
      <c r="N364" s="183"/>
      <c r="O364" s="183"/>
      <c r="P364" s="183"/>
      <c r="Q364" s="183"/>
      <c r="R364" s="183"/>
      <c r="S364" s="183"/>
      <c r="T364" s="184"/>
      <c r="AT364" s="179" t="s">
        <v>132</v>
      </c>
      <c r="AU364" s="179" t="s">
        <v>130</v>
      </c>
      <c r="AV364" s="13" t="s">
        <v>82</v>
      </c>
      <c r="AW364" s="13" t="s">
        <v>30</v>
      </c>
      <c r="AX364" s="13" t="s">
        <v>75</v>
      </c>
      <c r="AY364" s="179" t="s">
        <v>123</v>
      </c>
    </row>
    <row r="365" spans="1:65" s="13" customFormat="1">
      <c r="B365" s="177"/>
      <c r="D365" s="178" t="s">
        <v>132</v>
      </c>
      <c r="E365" s="179" t="s">
        <v>1</v>
      </c>
      <c r="F365" s="180" t="s">
        <v>158</v>
      </c>
      <c r="H365" s="179" t="s">
        <v>1</v>
      </c>
      <c r="I365" s="181"/>
      <c r="L365" s="177"/>
      <c r="M365" s="182"/>
      <c r="N365" s="183"/>
      <c r="O365" s="183"/>
      <c r="P365" s="183"/>
      <c r="Q365" s="183"/>
      <c r="R365" s="183"/>
      <c r="S365" s="183"/>
      <c r="T365" s="184"/>
      <c r="AT365" s="179" t="s">
        <v>132</v>
      </c>
      <c r="AU365" s="179" t="s">
        <v>130</v>
      </c>
      <c r="AV365" s="13" t="s">
        <v>82</v>
      </c>
      <c r="AW365" s="13" t="s">
        <v>30</v>
      </c>
      <c r="AX365" s="13" t="s">
        <v>75</v>
      </c>
      <c r="AY365" s="179" t="s">
        <v>123</v>
      </c>
    </row>
    <row r="366" spans="1:65" s="13" customFormat="1">
      <c r="B366" s="177"/>
      <c r="D366" s="178" t="s">
        <v>132</v>
      </c>
      <c r="E366" s="179" t="s">
        <v>1</v>
      </c>
      <c r="F366" s="180" t="s">
        <v>314</v>
      </c>
      <c r="H366" s="179" t="s">
        <v>1</v>
      </c>
      <c r="I366" s="181"/>
      <c r="L366" s="177"/>
      <c r="M366" s="182"/>
      <c r="N366" s="183"/>
      <c r="O366" s="183"/>
      <c r="P366" s="183"/>
      <c r="Q366" s="183"/>
      <c r="R366" s="183"/>
      <c r="S366" s="183"/>
      <c r="T366" s="184"/>
      <c r="AT366" s="179" t="s">
        <v>132</v>
      </c>
      <c r="AU366" s="179" t="s">
        <v>130</v>
      </c>
      <c r="AV366" s="13" t="s">
        <v>82</v>
      </c>
      <c r="AW366" s="13" t="s">
        <v>30</v>
      </c>
      <c r="AX366" s="13" t="s">
        <v>75</v>
      </c>
      <c r="AY366" s="179" t="s">
        <v>123</v>
      </c>
    </row>
    <row r="367" spans="1:65" s="14" customFormat="1">
      <c r="B367" s="185"/>
      <c r="D367" s="178" t="s">
        <v>132</v>
      </c>
      <c r="E367" s="186" t="s">
        <v>1</v>
      </c>
      <c r="F367" s="187" t="s">
        <v>419</v>
      </c>
      <c r="H367" s="188">
        <v>10.5</v>
      </c>
      <c r="I367" s="189"/>
      <c r="L367" s="185"/>
      <c r="M367" s="190"/>
      <c r="N367" s="191"/>
      <c r="O367" s="191"/>
      <c r="P367" s="191"/>
      <c r="Q367" s="191"/>
      <c r="R367" s="191"/>
      <c r="S367" s="191"/>
      <c r="T367" s="192"/>
      <c r="AT367" s="186" t="s">
        <v>132</v>
      </c>
      <c r="AU367" s="186" t="s">
        <v>130</v>
      </c>
      <c r="AV367" s="14" t="s">
        <v>130</v>
      </c>
      <c r="AW367" s="14" t="s">
        <v>30</v>
      </c>
      <c r="AX367" s="14" t="s">
        <v>75</v>
      </c>
      <c r="AY367" s="186" t="s">
        <v>123</v>
      </c>
    </row>
    <row r="368" spans="1:65" s="13" customFormat="1">
      <c r="B368" s="177"/>
      <c r="D368" s="178" t="s">
        <v>132</v>
      </c>
      <c r="E368" s="179" t="s">
        <v>1</v>
      </c>
      <c r="F368" s="180" t="s">
        <v>316</v>
      </c>
      <c r="H368" s="179" t="s">
        <v>1</v>
      </c>
      <c r="I368" s="181"/>
      <c r="L368" s="177"/>
      <c r="M368" s="182"/>
      <c r="N368" s="183"/>
      <c r="O368" s="183"/>
      <c r="P368" s="183"/>
      <c r="Q368" s="183"/>
      <c r="R368" s="183"/>
      <c r="S368" s="183"/>
      <c r="T368" s="184"/>
      <c r="AT368" s="179" t="s">
        <v>132</v>
      </c>
      <c r="AU368" s="179" t="s">
        <v>130</v>
      </c>
      <c r="AV368" s="13" t="s">
        <v>82</v>
      </c>
      <c r="AW368" s="13" t="s">
        <v>30</v>
      </c>
      <c r="AX368" s="13" t="s">
        <v>75</v>
      </c>
      <c r="AY368" s="179" t="s">
        <v>123</v>
      </c>
    </row>
    <row r="369" spans="2:51" s="14" customFormat="1">
      <c r="B369" s="185"/>
      <c r="D369" s="178" t="s">
        <v>132</v>
      </c>
      <c r="E369" s="186" t="s">
        <v>1</v>
      </c>
      <c r="F369" s="187" t="s">
        <v>420</v>
      </c>
      <c r="H369" s="188">
        <v>160</v>
      </c>
      <c r="I369" s="189"/>
      <c r="L369" s="185"/>
      <c r="M369" s="190"/>
      <c r="N369" s="191"/>
      <c r="O369" s="191"/>
      <c r="P369" s="191"/>
      <c r="Q369" s="191"/>
      <c r="R369" s="191"/>
      <c r="S369" s="191"/>
      <c r="T369" s="192"/>
      <c r="AT369" s="186" t="s">
        <v>132</v>
      </c>
      <c r="AU369" s="186" t="s">
        <v>130</v>
      </c>
      <c r="AV369" s="14" t="s">
        <v>130</v>
      </c>
      <c r="AW369" s="14" t="s">
        <v>30</v>
      </c>
      <c r="AX369" s="14" t="s">
        <v>75</v>
      </c>
      <c r="AY369" s="186" t="s">
        <v>123</v>
      </c>
    </row>
    <row r="370" spans="2:51" s="14" customFormat="1">
      <c r="B370" s="185"/>
      <c r="D370" s="178" t="s">
        <v>132</v>
      </c>
      <c r="E370" s="186" t="s">
        <v>1</v>
      </c>
      <c r="F370" s="187" t="s">
        <v>421</v>
      </c>
      <c r="H370" s="188">
        <v>40.799999999999997</v>
      </c>
      <c r="I370" s="189"/>
      <c r="L370" s="185"/>
      <c r="M370" s="190"/>
      <c r="N370" s="191"/>
      <c r="O370" s="191"/>
      <c r="P370" s="191"/>
      <c r="Q370" s="191"/>
      <c r="R370" s="191"/>
      <c r="S370" s="191"/>
      <c r="T370" s="192"/>
      <c r="AT370" s="186" t="s">
        <v>132</v>
      </c>
      <c r="AU370" s="186" t="s">
        <v>130</v>
      </c>
      <c r="AV370" s="14" t="s">
        <v>130</v>
      </c>
      <c r="AW370" s="14" t="s">
        <v>30</v>
      </c>
      <c r="AX370" s="14" t="s">
        <v>75</v>
      </c>
      <c r="AY370" s="186" t="s">
        <v>123</v>
      </c>
    </row>
    <row r="371" spans="2:51" s="14" customFormat="1">
      <c r="B371" s="185"/>
      <c r="D371" s="178" t="s">
        <v>132</v>
      </c>
      <c r="E371" s="186" t="s">
        <v>1</v>
      </c>
      <c r="F371" s="187" t="s">
        <v>422</v>
      </c>
      <c r="H371" s="188">
        <v>42</v>
      </c>
      <c r="I371" s="189"/>
      <c r="L371" s="185"/>
      <c r="M371" s="190"/>
      <c r="N371" s="191"/>
      <c r="O371" s="191"/>
      <c r="P371" s="191"/>
      <c r="Q371" s="191"/>
      <c r="R371" s="191"/>
      <c r="S371" s="191"/>
      <c r="T371" s="192"/>
      <c r="AT371" s="186" t="s">
        <v>132</v>
      </c>
      <c r="AU371" s="186" t="s">
        <v>130</v>
      </c>
      <c r="AV371" s="14" t="s">
        <v>130</v>
      </c>
      <c r="AW371" s="14" t="s">
        <v>30</v>
      </c>
      <c r="AX371" s="14" t="s">
        <v>75</v>
      </c>
      <c r="AY371" s="186" t="s">
        <v>123</v>
      </c>
    </row>
    <row r="372" spans="2:51" s="14" customFormat="1">
      <c r="B372" s="185"/>
      <c r="D372" s="178" t="s">
        <v>132</v>
      </c>
      <c r="E372" s="186" t="s">
        <v>1</v>
      </c>
      <c r="F372" s="187" t="s">
        <v>423</v>
      </c>
      <c r="H372" s="188">
        <v>10</v>
      </c>
      <c r="I372" s="189"/>
      <c r="L372" s="185"/>
      <c r="M372" s="190"/>
      <c r="N372" s="191"/>
      <c r="O372" s="191"/>
      <c r="P372" s="191"/>
      <c r="Q372" s="191"/>
      <c r="R372" s="191"/>
      <c r="S372" s="191"/>
      <c r="T372" s="192"/>
      <c r="AT372" s="186" t="s">
        <v>132</v>
      </c>
      <c r="AU372" s="186" t="s">
        <v>130</v>
      </c>
      <c r="AV372" s="14" t="s">
        <v>130</v>
      </c>
      <c r="AW372" s="14" t="s">
        <v>30</v>
      </c>
      <c r="AX372" s="14" t="s">
        <v>75</v>
      </c>
      <c r="AY372" s="186" t="s">
        <v>123</v>
      </c>
    </row>
    <row r="373" spans="2:51" s="14" customFormat="1">
      <c r="B373" s="185"/>
      <c r="D373" s="178" t="s">
        <v>132</v>
      </c>
      <c r="E373" s="186" t="s">
        <v>1</v>
      </c>
      <c r="F373" s="187" t="s">
        <v>424</v>
      </c>
      <c r="H373" s="188">
        <v>12</v>
      </c>
      <c r="I373" s="189"/>
      <c r="L373" s="185"/>
      <c r="M373" s="190"/>
      <c r="N373" s="191"/>
      <c r="O373" s="191"/>
      <c r="P373" s="191"/>
      <c r="Q373" s="191"/>
      <c r="R373" s="191"/>
      <c r="S373" s="191"/>
      <c r="T373" s="192"/>
      <c r="AT373" s="186" t="s">
        <v>132</v>
      </c>
      <c r="AU373" s="186" t="s">
        <v>130</v>
      </c>
      <c r="AV373" s="14" t="s">
        <v>130</v>
      </c>
      <c r="AW373" s="14" t="s">
        <v>30</v>
      </c>
      <c r="AX373" s="14" t="s">
        <v>75</v>
      </c>
      <c r="AY373" s="186" t="s">
        <v>123</v>
      </c>
    </row>
    <row r="374" spans="2:51" s="13" customFormat="1">
      <c r="B374" s="177"/>
      <c r="D374" s="178" t="s">
        <v>132</v>
      </c>
      <c r="E374" s="179" t="s">
        <v>1</v>
      </c>
      <c r="F374" s="180" t="s">
        <v>328</v>
      </c>
      <c r="H374" s="179" t="s">
        <v>1</v>
      </c>
      <c r="I374" s="181"/>
      <c r="L374" s="177"/>
      <c r="M374" s="182"/>
      <c r="N374" s="183"/>
      <c r="O374" s="183"/>
      <c r="P374" s="183"/>
      <c r="Q374" s="183"/>
      <c r="R374" s="183"/>
      <c r="S374" s="183"/>
      <c r="T374" s="184"/>
      <c r="AT374" s="179" t="s">
        <v>132</v>
      </c>
      <c r="AU374" s="179" t="s">
        <v>130</v>
      </c>
      <c r="AV374" s="13" t="s">
        <v>82</v>
      </c>
      <c r="AW374" s="13" t="s">
        <v>30</v>
      </c>
      <c r="AX374" s="13" t="s">
        <v>75</v>
      </c>
      <c r="AY374" s="179" t="s">
        <v>123</v>
      </c>
    </row>
    <row r="375" spans="2:51" s="14" customFormat="1">
      <c r="B375" s="185"/>
      <c r="D375" s="178" t="s">
        <v>132</v>
      </c>
      <c r="E375" s="186" t="s">
        <v>1</v>
      </c>
      <c r="F375" s="187" t="s">
        <v>425</v>
      </c>
      <c r="H375" s="188">
        <v>168</v>
      </c>
      <c r="I375" s="189"/>
      <c r="L375" s="185"/>
      <c r="M375" s="190"/>
      <c r="N375" s="191"/>
      <c r="O375" s="191"/>
      <c r="P375" s="191"/>
      <c r="Q375" s="191"/>
      <c r="R375" s="191"/>
      <c r="S375" s="191"/>
      <c r="T375" s="192"/>
      <c r="AT375" s="186" t="s">
        <v>132</v>
      </c>
      <c r="AU375" s="186" t="s">
        <v>130</v>
      </c>
      <c r="AV375" s="14" t="s">
        <v>130</v>
      </c>
      <c r="AW375" s="14" t="s">
        <v>30</v>
      </c>
      <c r="AX375" s="14" t="s">
        <v>75</v>
      </c>
      <c r="AY375" s="186" t="s">
        <v>123</v>
      </c>
    </row>
    <row r="376" spans="2:51" s="14" customFormat="1">
      <c r="B376" s="185"/>
      <c r="D376" s="178" t="s">
        <v>132</v>
      </c>
      <c r="E376" s="186" t="s">
        <v>1</v>
      </c>
      <c r="F376" s="187" t="s">
        <v>421</v>
      </c>
      <c r="H376" s="188">
        <v>40.799999999999997</v>
      </c>
      <c r="I376" s="189"/>
      <c r="L376" s="185"/>
      <c r="M376" s="190"/>
      <c r="N376" s="191"/>
      <c r="O376" s="191"/>
      <c r="P376" s="191"/>
      <c r="Q376" s="191"/>
      <c r="R376" s="191"/>
      <c r="S376" s="191"/>
      <c r="T376" s="192"/>
      <c r="AT376" s="186" t="s">
        <v>132</v>
      </c>
      <c r="AU376" s="186" t="s">
        <v>130</v>
      </c>
      <c r="AV376" s="14" t="s">
        <v>130</v>
      </c>
      <c r="AW376" s="14" t="s">
        <v>30</v>
      </c>
      <c r="AX376" s="14" t="s">
        <v>75</v>
      </c>
      <c r="AY376" s="186" t="s">
        <v>123</v>
      </c>
    </row>
    <row r="377" spans="2:51" s="14" customFormat="1">
      <c r="B377" s="185"/>
      <c r="D377" s="178" t="s">
        <v>132</v>
      </c>
      <c r="E377" s="186" t="s">
        <v>1</v>
      </c>
      <c r="F377" s="187" t="s">
        <v>426</v>
      </c>
      <c r="H377" s="188">
        <v>42</v>
      </c>
      <c r="I377" s="189"/>
      <c r="L377" s="185"/>
      <c r="M377" s="190"/>
      <c r="N377" s="191"/>
      <c r="O377" s="191"/>
      <c r="P377" s="191"/>
      <c r="Q377" s="191"/>
      <c r="R377" s="191"/>
      <c r="S377" s="191"/>
      <c r="T377" s="192"/>
      <c r="AT377" s="186" t="s">
        <v>132</v>
      </c>
      <c r="AU377" s="186" t="s">
        <v>130</v>
      </c>
      <c r="AV377" s="14" t="s">
        <v>130</v>
      </c>
      <c r="AW377" s="14" t="s">
        <v>30</v>
      </c>
      <c r="AX377" s="14" t="s">
        <v>75</v>
      </c>
      <c r="AY377" s="186" t="s">
        <v>123</v>
      </c>
    </row>
    <row r="378" spans="2:51" s="14" customFormat="1">
      <c r="B378" s="185"/>
      <c r="D378" s="178" t="s">
        <v>132</v>
      </c>
      <c r="E378" s="186" t="s">
        <v>1</v>
      </c>
      <c r="F378" s="187" t="s">
        <v>424</v>
      </c>
      <c r="H378" s="188">
        <v>12</v>
      </c>
      <c r="I378" s="189"/>
      <c r="L378" s="185"/>
      <c r="M378" s="190"/>
      <c r="N378" s="191"/>
      <c r="O378" s="191"/>
      <c r="P378" s="191"/>
      <c r="Q378" s="191"/>
      <c r="R378" s="191"/>
      <c r="S378" s="191"/>
      <c r="T378" s="192"/>
      <c r="AT378" s="186" t="s">
        <v>132</v>
      </c>
      <c r="AU378" s="186" t="s">
        <v>130</v>
      </c>
      <c r="AV378" s="14" t="s">
        <v>130</v>
      </c>
      <c r="AW378" s="14" t="s">
        <v>30</v>
      </c>
      <c r="AX378" s="14" t="s">
        <v>75</v>
      </c>
      <c r="AY378" s="186" t="s">
        <v>123</v>
      </c>
    </row>
    <row r="379" spans="2:51" s="13" customFormat="1">
      <c r="B379" s="177"/>
      <c r="D379" s="178" t="s">
        <v>132</v>
      </c>
      <c r="E379" s="179" t="s">
        <v>1</v>
      </c>
      <c r="F379" s="180" t="s">
        <v>160</v>
      </c>
      <c r="H379" s="179" t="s">
        <v>1</v>
      </c>
      <c r="I379" s="181"/>
      <c r="L379" s="177"/>
      <c r="M379" s="182"/>
      <c r="N379" s="183"/>
      <c r="O379" s="183"/>
      <c r="P379" s="183"/>
      <c r="Q379" s="183"/>
      <c r="R379" s="183"/>
      <c r="S379" s="183"/>
      <c r="T379" s="184"/>
      <c r="AT379" s="179" t="s">
        <v>132</v>
      </c>
      <c r="AU379" s="179" t="s">
        <v>130</v>
      </c>
      <c r="AV379" s="13" t="s">
        <v>82</v>
      </c>
      <c r="AW379" s="13" t="s">
        <v>30</v>
      </c>
      <c r="AX379" s="13" t="s">
        <v>75</v>
      </c>
      <c r="AY379" s="179" t="s">
        <v>123</v>
      </c>
    </row>
    <row r="380" spans="2:51" s="14" customFormat="1">
      <c r="B380" s="185"/>
      <c r="D380" s="178" t="s">
        <v>132</v>
      </c>
      <c r="E380" s="186" t="s">
        <v>1</v>
      </c>
      <c r="F380" s="187" t="s">
        <v>427</v>
      </c>
      <c r="H380" s="188">
        <v>11.2</v>
      </c>
      <c r="I380" s="189"/>
      <c r="L380" s="185"/>
      <c r="M380" s="190"/>
      <c r="N380" s="191"/>
      <c r="O380" s="191"/>
      <c r="P380" s="191"/>
      <c r="Q380" s="191"/>
      <c r="R380" s="191"/>
      <c r="S380" s="191"/>
      <c r="T380" s="192"/>
      <c r="AT380" s="186" t="s">
        <v>132</v>
      </c>
      <c r="AU380" s="186" t="s">
        <v>130</v>
      </c>
      <c r="AV380" s="14" t="s">
        <v>130</v>
      </c>
      <c r="AW380" s="14" t="s">
        <v>30</v>
      </c>
      <c r="AX380" s="14" t="s">
        <v>75</v>
      </c>
      <c r="AY380" s="186" t="s">
        <v>123</v>
      </c>
    </row>
    <row r="381" spans="2:51" s="14" customFormat="1">
      <c r="B381" s="185"/>
      <c r="D381" s="178" t="s">
        <v>132</v>
      </c>
      <c r="E381" s="186" t="s">
        <v>1</v>
      </c>
      <c r="F381" s="187" t="s">
        <v>428</v>
      </c>
      <c r="H381" s="188">
        <v>36</v>
      </c>
      <c r="I381" s="189"/>
      <c r="L381" s="185"/>
      <c r="M381" s="190"/>
      <c r="N381" s="191"/>
      <c r="O381" s="191"/>
      <c r="P381" s="191"/>
      <c r="Q381" s="191"/>
      <c r="R381" s="191"/>
      <c r="S381" s="191"/>
      <c r="T381" s="192"/>
      <c r="AT381" s="186" t="s">
        <v>132</v>
      </c>
      <c r="AU381" s="186" t="s">
        <v>130</v>
      </c>
      <c r="AV381" s="14" t="s">
        <v>130</v>
      </c>
      <c r="AW381" s="14" t="s">
        <v>30</v>
      </c>
      <c r="AX381" s="14" t="s">
        <v>75</v>
      </c>
      <c r="AY381" s="186" t="s">
        <v>123</v>
      </c>
    </row>
    <row r="382" spans="2:51" s="14" customFormat="1">
      <c r="B382" s="185"/>
      <c r="D382" s="178" t="s">
        <v>132</v>
      </c>
      <c r="E382" s="186" t="s">
        <v>1</v>
      </c>
      <c r="F382" s="187" t="s">
        <v>429</v>
      </c>
      <c r="H382" s="188">
        <v>36</v>
      </c>
      <c r="I382" s="189"/>
      <c r="L382" s="185"/>
      <c r="M382" s="190"/>
      <c r="N382" s="191"/>
      <c r="O382" s="191"/>
      <c r="P382" s="191"/>
      <c r="Q382" s="191"/>
      <c r="R382" s="191"/>
      <c r="S382" s="191"/>
      <c r="T382" s="192"/>
      <c r="AT382" s="186" t="s">
        <v>132</v>
      </c>
      <c r="AU382" s="186" t="s">
        <v>130</v>
      </c>
      <c r="AV382" s="14" t="s">
        <v>130</v>
      </c>
      <c r="AW382" s="14" t="s">
        <v>30</v>
      </c>
      <c r="AX382" s="14" t="s">
        <v>75</v>
      </c>
      <c r="AY382" s="186" t="s">
        <v>123</v>
      </c>
    </row>
    <row r="383" spans="2:51" s="14" customFormat="1">
      <c r="B383" s="185"/>
      <c r="D383" s="178" t="s">
        <v>132</v>
      </c>
      <c r="E383" s="186" t="s">
        <v>1</v>
      </c>
      <c r="F383" s="187" t="s">
        <v>430</v>
      </c>
      <c r="H383" s="188">
        <v>36</v>
      </c>
      <c r="I383" s="189"/>
      <c r="L383" s="185"/>
      <c r="M383" s="190"/>
      <c r="N383" s="191"/>
      <c r="O383" s="191"/>
      <c r="P383" s="191"/>
      <c r="Q383" s="191"/>
      <c r="R383" s="191"/>
      <c r="S383" s="191"/>
      <c r="T383" s="192"/>
      <c r="AT383" s="186" t="s">
        <v>132</v>
      </c>
      <c r="AU383" s="186" t="s">
        <v>130</v>
      </c>
      <c r="AV383" s="14" t="s">
        <v>130</v>
      </c>
      <c r="AW383" s="14" t="s">
        <v>30</v>
      </c>
      <c r="AX383" s="14" t="s">
        <v>75</v>
      </c>
      <c r="AY383" s="186" t="s">
        <v>123</v>
      </c>
    </row>
    <row r="384" spans="2:51" s="14" customFormat="1">
      <c r="B384" s="185"/>
      <c r="D384" s="178" t="s">
        <v>132</v>
      </c>
      <c r="E384" s="186" t="s">
        <v>1</v>
      </c>
      <c r="F384" s="187" t="s">
        <v>431</v>
      </c>
      <c r="H384" s="188">
        <v>3</v>
      </c>
      <c r="I384" s="189"/>
      <c r="L384" s="185"/>
      <c r="M384" s="190"/>
      <c r="N384" s="191"/>
      <c r="O384" s="191"/>
      <c r="P384" s="191"/>
      <c r="Q384" s="191"/>
      <c r="R384" s="191"/>
      <c r="S384" s="191"/>
      <c r="T384" s="192"/>
      <c r="AT384" s="186" t="s">
        <v>132</v>
      </c>
      <c r="AU384" s="186" t="s">
        <v>130</v>
      </c>
      <c r="AV384" s="14" t="s">
        <v>130</v>
      </c>
      <c r="AW384" s="14" t="s">
        <v>30</v>
      </c>
      <c r="AX384" s="14" t="s">
        <v>75</v>
      </c>
      <c r="AY384" s="186" t="s">
        <v>123</v>
      </c>
    </row>
    <row r="385" spans="1:65" s="13" customFormat="1">
      <c r="B385" s="177"/>
      <c r="D385" s="178" t="s">
        <v>132</v>
      </c>
      <c r="E385" s="179" t="s">
        <v>1</v>
      </c>
      <c r="F385" s="180" t="s">
        <v>432</v>
      </c>
      <c r="H385" s="179" t="s">
        <v>1</v>
      </c>
      <c r="I385" s="181"/>
      <c r="L385" s="177"/>
      <c r="M385" s="182"/>
      <c r="N385" s="183"/>
      <c r="O385" s="183"/>
      <c r="P385" s="183"/>
      <c r="Q385" s="183"/>
      <c r="R385" s="183"/>
      <c r="S385" s="183"/>
      <c r="T385" s="184"/>
      <c r="AT385" s="179" t="s">
        <v>132</v>
      </c>
      <c r="AU385" s="179" t="s">
        <v>130</v>
      </c>
      <c r="AV385" s="13" t="s">
        <v>82</v>
      </c>
      <c r="AW385" s="13" t="s">
        <v>30</v>
      </c>
      <c r="AX385" s="13" t="s">
        <v>75</v>
      </c>
      <c r="AY385" s="179" t="s">
        <v>123</v>
      </c>
    </row>
    <row r="386" spans="1:65" s="14" customFormat="1">
      <c r="B386" s="185"/>
      <c r="D386" s="178" t="s">
        <v>132</v>
      </c>
      <c r="E386" s="186" t="s">
        <v>1</v>
      </c>
      <c r="F386" s="187" t="s">
        <v>433</v>
      </c>
      <c r="H386" s="188">
        <v>260.8</v>
      </c>
      <c r="I386" s="189"/>
      <c r="L386" s="185"/>
      <c r="M386" s="190"/>
      <c r="N386" s="191"/>
      <c r="O386" s="191"/>
      <c r="P386" s="191"/>
      <c r="Q386" s="191"/>
      <c r="R386" s="191"/>
      <c r="S386" s="191"/>
      <c r="T386" s="192"/>
      <c r="AT386" s="186" t="s">
        <v>132</v>
      </c>
      <c r="AU386" s="186" t="s">
        <v>130</v>
      </c>
      <c r="AV386" s="14" t="s">
        <v>130</v>
      </c>
      <c r="AW386" s="14" t="s">
        <v>30</v>
      </c>
      <c r="AX386" s="14" t="s">
        <v>75</v>
      </c>
      <c r="AY386" s="186" t="s">
        <v>123</v>
      </c>
    </row>
    <row r="387" spans="1:65" s="15" customFormat="1">
      <c r="B387" s="193"/>
      <c r="D387" s="178" t="s">
        <v>132</v>
      </c>
      <c r="E387" s="194" t="s">
        <v>1</v>
      </c>
      <c r="F387" s="195" t="s">
        <v>140</v>
      </c>
      <c r="H387" s="196">
        <v>921.10000000000014</v>
      </c>
      <c r="I387" s="197"/>
      <c r="L387" s="193"/>
      <c r="M387" s="198"/>
      <c r="N387" s="199"/>
      <c r="O387" s="199"/>
      <c r="P387" s="199"/>
      <c r="Q387" s="199"/>
      <c r="R387" s="199"/>
      <c r="S387" s="199"/>
      <c r="T387" s="200"/>
      <c r="AT387" s="194" t="s">
        <v>132</v>
      </c>
      <c r="AU387" s="194" t="s">
        <v>130</v>
      </c>
      <c r="AV387" s="15" t="s">
        <v>129</v>
      </c>
      <c r="AW387" s="15" t="s">
        <v>30</v>
      </c>
      <c r="AX387" s="15" t="s">
        <v>82</v>
      </c>
      <c r="AY387" s="194" t="s">
        <v>123</v>
      </c>
    </row>
    <row r="388" spans="1:65" s="2" customFormat="1" ht="21.75" customHeight="1">
      <c r="A388" s="33"/>
      <c r="B388" s="162"/>
      <c r="C388" s="163" t="s">
        <v>434</v>
      </c>
      <c r="D388" s="163" t="s">
        <v>125</v>
      </c>
      <c r="E388" s="164" t="s">
        <v>435</v>
      </c>
      <c r="F388" s="165" t="s">
        <v>436</v>
      </c>
      <c r="G388" s="166" t="s">
        <v>366</v>
      </c>
      <c r="H388" s="167">
        <v>4</v>
      </c>
      <c r="I388" s="168"/>
      <c r="J388" s="167">
        <f>ROUND(I388*H388,3)</f>
        <v>0</v>
      </c>
      <c r="K388" s="169"/>
      <c r="L388" s="34"/>
      <c r="M388" s="170" t="s">
        <v>1</v>
      </c>
      <c r="N388" s="171" t="s">
        <v>41</v>
      </c>
      <c r="O388" s="59"/>
      <c r="P388" s="172">
        <f>O388*H388</f>
        <v>0</v>
      </c>
      <c r="Q388" s="172">
        <v>4.0000000000000003E-5</v>
      </c>
      <c r="R388" s="172">
        <f>Q388*H388</f>
        <v>1.6000000000000001E-4</v>
      </c>
      <c r="S388" s="172">
        <v>0</v>
      </c>
      <c r="T388" s="173">
        <f>S388*H388</f>
        <v>0</v>
      </c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R388" s="174" t="s">
        <v>129</v>
      </c>
      <c r="AT388" s="174" t="s">
        <v>125</v>
      </c>
      <c r="AU388" s="174" t="s">
        <v>130</v>
      </c>
      <c r="AY388" s="18" t="s">
        <v>123</v>
      </c>
      <c r="BE388" s="175">
        <f>IF(N388="základná",J388,0)</f>
        <v>0</v>
      </c>
      <c r="BF388" s="175">
        <f>IF(N388="znížená",J388,0)</f>
        <v>0</v>
      </c>
      <c r="BG388" s="175">
        <f>IF(N388="zákl. prenesená",J388,0)</f>
        <v>0</v>
      </c>
      <c r="BH388" s="175">
        <f>IF(N388="zníž. prenesená",J388,0)</f>
        <v>0</v>
      </c>
      <c r="BI388" s="175">
        <f>IF(N388="nulová",J388,0)</f>
        <v>0</v>
      </c>
      <c r="BJ388" s="18" t="s">
        <v>130</v>
      </c>
      <c r="BK388" s="176">
        <f>ROUND(I388*H388,3)</f>
        <v>0</v>
      </c>
      <c r="BL388" s="18" t="s">
        <v>129</v>
      </c>
      <c r="BM388" s="174" t="s">
        <v>437</v>
      </c>
    </row>
    <row r="389" spans="1:65" s="2" customFormat="1" ht="21.75" customHeight="1">
      <c r="A389" s="33"/>
      <c r="B389" s="162"/>
      <c r="C389" s="201" t="s">
        <v>438</v>
      </c>
      <c r="D389" s="201" t="s">
        <v>201</v>
      </c>
      <c r="E389" s="202" t="s">
        <v>439</v>
      </c>
      <c r="F389" s="203" t="s">
        <v>440</v>
      </c>
      <c r="G389" s="204" t="s">
        <v>366</v>
      </c>
      <c r="H389" s="205">
        <v>4</v>
      </c>
      <c r="I389" s="206"/>
      <c r="J389" s="205">
        <f>ROUND(I389*H389,3)</f>
        <v>0</v>
      </c>
      <c r="K389" s="207"/>
      <c r="L389" s="208"/>
      <c r="M389" s="209" t="s">
        <v>1</v>
      </c>
      <c r="N389" s="210" t="s">
        <v>41</v>
      </c>
      <c r="O389" s="59"/>
      <c r="P389" s="172">
        <f>O389*H389</f>
        <v>0</v>
      </c>
      <c r="Q389" s="172">
        <v>8.0000000000000004E-4</v>
      </c>
      <c r="R389" s="172">
        <f>Q389*H389</f>
        <v>3.2000000000000002E-3</v>
      </c>
      <c r="S389" s="172">
        <v>0</v>
      </c>
      <c r="T389" s="173">
        <f>S389*H389</f>
        <v>0</v>
      </c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R389" s="174" t="s">
        <v>178</v>
      </c>
      <c r="AT389" s="174" t="s">
        <v>201</v>
      </c>
      <c r="AU389" s="174" t="s">
        <v>130</v>
      </c>
      <c r="AY389" s="18" t="s">
        <v>123</v>
      </c>
      <c r="BE389" s="175">
        <f>IF(N389="základná",J389,0)</f>
        <v>0</v>
      </c>
      <c r="BF389" s="175">
        <f>IF(N389="znížená",J389,0)</f>
        <v>0</v>
      </c>
      <c r="BG389" s="175">
        <f>IF(N389="zákl. prenesená",J389,0)</f>
        <v>0</v>
      </c>
      <c r="BH389" s="175">
        <f>IF(N389="zníž. prenesená",J389,0)</f>
        <v>0</v>
      </c>
      <c r="BI389" s="175">
        <f>IF(N389="nulová",J389,0)</f>
        <v>0</v>
      </c>
      <c r="BJ389" s="18" t="s">
        <v>130</v>
      </c>
      <c r="BK389" s="176">
        <f>ROUND(I389*H389,3)</f>
        <v>0</v>
      </c>
      <c r="BL389" s="18" t="s">
        <v>129</v>
      </c>
      <c r="BM389" s="174" t="s">
        <v>441</v>
      </c>
    </row>
    <row r="390" spans="1:65" s="2" customFormat="1" ht="16.5" customHeight="1">
      <c r="A390" s="33"/>
      <c r="B390" s="162"/>
      <c r="C390" s="163" t="s">
        <v>442</v>
      </c>
      <c r="D390" s="163" t="s">
        <v>125</v>
      </c>
      <c r="E390" s="164" t="s">
        <v>443</v>
      </c>
      <c r="F390" s="165" t="s">
        <v>444</v>
      </c>
      <c r="G390" s="166" t="s">
        <v>210</v>
      </c>
      <c r="H390" s="167">
        <v>917.72500000000002</v>
      </c>
      <c r="I390" s="168"/>
      <c r="J390" s="167">
        <f>ROUND(I390*H390,3)</f>
        <v>0</v>
      </c>
      <c r="K390" s="169"/>
      <c r="L390" s="34"/>
      <c r="M390" s="170" t="s">
        <v>1</v>
      </c>
      <c r="N390" s="171" t="s">
        <v>41</v>
      </c>
      <c r="O390" s="59"/>
      <c r="P390" s="172">
        <f>O390*H390</f>
        <v>0</v>
      </c>
      <c r="Q390" s="172">
        <v>2.3000000000000001E-4</v>
      </c>
      <c r="R390" s="172">
        <f>Q390*H390</f>
        <v>0.21107675000000001</v>
      </c>
      <c r="S390" s="172">
        <v>0</v>
      </c>
      <c r="T390" s="173">
        <f>S390*H390</f>
        <v>0</v>
      </c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R390" s="174" t="s">
        <v>129</v>
      </c>
      <c r="AT390" s="174" t="s">
        <v>125</v>
      </c>
      <c r="AU390" s="174" t="s">
        <v>130</v>
      </c>
      <c r="AY390" s="18" t="s">
        <v>123</v>
      </c>
      <c r="BE390" s="175">
        <f>IF(N390="základná",J390,0)</f>
        <v>0</v>
      </c>
      <c r="BF390" s="175">
        <f>IF(N390="znížená",J390,0)</f>
        <v>0</v>
      </c>
      <c r="BG390" s="175">
        <f>IF(N390="zákl. prenesená",J390,0)</f>
        <v>0</v>
      </c>
      <c r="BH390" s="175">
        <f>IF(N390="zníž. prenesená",J390,0)</f>
        <v>0</v>
      </c>
      <c r="BI390" s="175">
        <f>IF(N390="nulová",J390,0)</f>
        <v>0</v>
      </c>
      <c r="BJ390" s="18" t="s">
        <v>130</v>
      </c>
      <c r="BK390" s="176">
        <f>ROUND(I390*H390,3)</f>
        <v>0</v>
      </c>
      <c r="BL390" s="18" t="s">
        <v>129</v>
      </c>
      <c r="BM390" s="174" t="s">
        <v>445</v>
      </c>
    </row>
    <row r="391" spans="1:65" s="13" customFormat="1">
      <c r="B391" s="177"/>
      <c r="D391" s="178" t="s">
        <v>132</v>
      </c>
      <c r="E391" s="179" t="s">
        <v>1</v>
      </c>
      <c r="F391" s="180" t="s">
        <v>158</v>
      </c>
      <c r="H391" s="179" t="s">
        <v>1</v>
      </c>
      <c r="I391" s="181"/>
      <c r="L391" s="177"/>
      <c r="M391" s="182"/>
      <c r="N391" s="183"/>
      <c r="O391" s="183"/>
      <c r="P391" s="183"/>
      <c r="Q391" s="183"/>
      <c r="R391" s="183"/>
      <c r="S391" s="183"/>
      <c r="T391" s="184"/>
      <c r="AT391" s="179" t="s">
        <v>132</v>
      </c>
      <c r="AU391" s="179" t="s">
        <v>130</v>
      </c>
      <c r="AV391" s="13" t="s">
        <v>82</v>
      </c>
      <c r="AW391" s="13" t="s">
        <v>30</v>
      </c>
      <c r="AX391" s="13" t="s">
        <v>75</v>
      </c>
      <c r="AY391" s="179" t="s">
        <v>123</v>
      </c>
    </row>
    <row r="392" spans="1:65" s="13" customFormat="1">
      <c r="B392" s="177"/>
      <c r="D392" s="178" t="s">
        <v>132</v>
      </c>
      <c r="E392" s="179" t="s">
        <v>1</v>
      </c>
      <c r="F392" s="180" t="s">
        <v>314</v>
      </c>
      <c r="H392" s="179" t="s">
        <v>1</v>
      </c>
      <c r="I392" s="181"/>
      <c r="L392" s="177"/>
      <c r="M392" s="182"/>
      <c r="N392" s="183"/>
      <c r="O392" s="183"/>
      <c r="P392" s="183"/>
      <c r="Q392" s="183"/>
      <c r="R392" s="183"/>
      <c r="S392" s="183"/>
      <c r="T392" s="184"/>
      <c r="AT392" s="179" t="s">
        <v>132</v>
      </c>
      <c r="AU392" s="179" t="s">
        <v>130</v>
      </c>
      <c r="AV392" s="13" t="s">
        <v>82</v>
      </c>
      <c r="AW392" s="13" t="s">
        <v>30</v>
      </c>
      <c r="AX392" s="13" t="s">
        <v>75</v>
      </c>
      <c r="AY392" s="179" t="s">
        <v>123</v>
      </c>
    </row>
    <row r="393" spans="1:65" s="14" customFormat="1">
      <c r="B393" s="185"/>
      <c r="D393" s="178" t="s">
        <v>132</v>
      </c>
      <c r="E393" s="186" t="s">
        <v>1</v>
      </c>
      <c r="F393" s="187" t="s">
        <v>446</v>
      </c>
      <c r="H393" s="188">
        <v>21</v>
      </c>
      <c r="I393" s="189"/>
      <c r="L393" s="185"/>
      <c r="M393" s="190"/>
      <c r="N393" s="191"/>
      <c r="O393" s="191"/>
      <c r="P393" s="191"/>
      <c r="Q393" s="191"/>
      <c r="R393" s="191"/>
      <c r="S393" s="191"/>
      <c r="T393" s="192"/>
      <c r="AT393" s="186" t="s">
        <v>132</v>
      </c>
      <c r="AU393" s="186" t="s">
        <v>130</v>
      </c>
      <c r="AV393" s="14" t="s">
        <v>130</v>
      </c>
      <c r="AW393" s="14" t="s">
        <v>30</v>
      </c>
      <c r="AX393" s="14" t="s">
        <v>75</v>
      </c>
      <c r="AY393" s="186" t="s">
        <v>123</v>
      </c>
    </row>
    <row r="394" spans="1:65" s="13" customFormat="1">
      <c r="B394" s="177"/>
      <c r="D394" s="178" t="s">
        <v>132</v>
      </c>
      <c r="E394" s="179" t="s">
        <v>1</v>
      </c>
      <c r="F394" s="180" t="s">
        <v>316</v>
      </c>
      <c r="H394" s="179" t="s">
        <v>1</v>
      </c>
      <c r="I394" s="181"/>
      <c r="L394" s="177"/>
      <c r="M394" s="182"/>
      <c r="N394" s="183"/>
      <c r="O394" s="183"/>
      <c r="P394" s="183"/>
      <c r="Q394" s="183"/>
      <c r="R394" s="183"/>
      <c r="S394" s="183"/>
      <c r="T394" s="184"/>
      <c r="AT394" s="179" t="s">
        <v>132</v>
      </c>
      <c r="AU394" s="179" t="s">
        <v>130</v>
      </c>
      <c r="AV394" s="13" t="s">
        <v>82</v>
      </c>
      <c r="AW394" s="13" t="s">
        <v>30</v>
      </c>
      <c r="AX394" s="13" t="s">
        <v>75</v>
      </c>
      <c r="AY394" s="179" t="s">
        <v>123</v>
      </c>
    </row>
    <row r="395" spans="1:65" s="14" customFormat="1">
      <c r="B395" s="185"/>
      <c r="D395" s="178" t="s">
        <v>132</v>
      </c>
      <c r="E395" s="186" t="s">
        <v>1</v>
      </c>
      <c r="F395" s="187" t="s">
        <v>447</v>
      </c>
      <c r="H395" s="188">
        <v>20.024999999999999</v>
      </c>
      <c r="I395" s="189"/>
      <c r="L395" s="185"/>
      <c r="M395" s="190"/>
      <c r="N395" s="191"/>
      <c r="O395" s="191"/>
      <c r="P395" s="191"/>
      <c r="Q395" s="191"/>
      <c r="R395" s="191"/>
      <c r="S395" s="191"/>
      <c r="T395" s="192"/>
      <c r="AT395" s="186" t="s">
        <v>132</v>
      </c>
      <c r="AU395" s="186" t="s">
        <v>130</v>
      </c>
      <c r="AV395" s="14" t="s">
        <v>130</v>
      </c>
      <c r="AW395" s="14" t="s">
        <v>30</v>
      </c>
      <c r="AX395" s="14" t="s">
        <v>75</v>
      </c>
      <c r="AY395" s="186" t="s">
        <v>123</v>
      </c>
    </row>
    <row r="396" spans="1:65" s="14" customFormat="1">
      <c r="B396" s="185"/>
      <c r="D396" s="178" t="s">
        <v>132</v>
      </c>
      <c r="E396" s="186" t="s">
        <v>1</v>
      </c>
      <c r="F396" s="187" t="s">
        <v>448</v>
      </c>
      <c r="H396" s="188">
        <v>27.6</v>
      </c>
      <c r="I396" s="189"/>
      <c r="L396" s="185"/>
      <c r="M396" s="190"/>
      <c r="N396" s="191"/>
      <c r="O396" s="191"/>
      <c r="P396" s="191"/>
      <c r="Q396" s="191"/>
      <c r="R396" s="191"/>
      <c r="S396" s="191"/>
      <c r="T396" s="192"/>
      <c r="AT396" s="186" t="s">
        <v>132</v>
      </c>
      <c r="AU396" s="186" t="s">
        <v>130</v>
      </c>
      <c r="AV396" s="14" t="s">
        <v>130</v>
      </c>
      <c r="AW396" s="14" t="s">
        <v>30</v>
      </c>
      <c r="AX396" s="14" t="s">
        <v>75</v>
      </c>
      <c r="AY396" s="186" t="s">
        <v>123</v>
      </c>
    </row>
    <row r="397" spans="1:65" s="14" customFormat="1">
      <c r="B397" s="185"/>
      <c r="D397" s="178" t="s">
        <v>132</v>
      </c>
      <c r="E397" s="186" t="s">
        <v>1</v>
      </c>
      <c r="F397" s="187" t="s">
        <v>449</v>
      </c>
      <c r="H397" s="188">
        <v>38.5</v>
      </c>
      <c r="I397" s="189"/>
      <c r="L397" s="185"/>
      <c r="M397" s="190"/>
      <c r="N397" s="191"/>
      <c r="O397" s="191"/>
      <c r="P397" s="191"/>
      <c r="Q397" s="191"/>
      <c r="R397" s="191"/>
      <c r="S397" s="191"/>
      <c r="T397" s="192"/>
      <c r="AT397" s="186" t="s">
        <v>132</v>
      </c>
      <c r="AU397" s="186" t="s">
        <v>130</v>
      </c>
      <c r="AV397" s="14" t="s">
        <v>130</v>
      </c>
      <c r="AW397" s="14" t="s">
        <v>30</v>
      </c>
      <c r="AX397" s="14" t="s">
        <v>75</v>
      </c>
      <c r="AY397" s="186" t="s">
        <v>123</v>
      </c>
    </row>
    <row r="398" spans="1:65" s="14" customFormat="1">
      <c r="B398" s="185"/>
      <c r="D398" s="178" t="s">
        <v>132</v>
      </c>
      <c r="E398" s="186" t="s">
        <v>1</v>
      </c>
      <c r="F398" s="187" t="s">
        <v>450</v>
      </c>
      <c r="H398" s="188">
        <v>16.100000000000001</v>
      </c>
      <c r="I398" s="189"/>
      <c r="L398" s="185"/>
      <c r="M398" s="190"/>
      <c r="N398" s="191"/>
      <c r="O398" s="191"/>
      <c r="P398" s="191"/>
      <c r="Q398" s="191"/>
      <c r="R398" s="191"/>
      <c r="S398" s="191"/>
      <c r="T398" s="192"/>
      <c r="AT398" s="186" t="s">
        <v>132</v>
      </c>
      <c r="AU398" s="186" t="s">
        <v>130</v>
      </c>
      <c r="AV398" s="14" t="s">
        <v>130</v>
      </c>
      <c r="AW398" s="14" t="s">
        <v>30</v>
      </c>
      <c r="AX398" s="14" t="s">
        <v>75</v>
      </c>
      <c r="AY398" s="186" t="s">
        <v>123</v>
      </c>
    </row>
    <row r="399" spans="1:65" s="14" customFormat="1">
      <c r="B399" s="185"/>
      <c r="D399" s="178" t="s">
        <v>132</v>
      </c>
      <c r="E399" s="186" t="s">
        <v>1</v>
      </c>
      <c r="F399" s="187" t="s">
        <v>451</v>
      </c>
      <c r="H399" s="188">
        <v>82.5</v>
      </c>
      <c r="I399" s="189"/>
      <c r="L399" s="185"/>
      <c r="M399" s="190"/>
      <c r="N399" s="191"/>
      <c r="O399" s="191"/>
      <c r="P399" s="191"/>
      <c r="Q399" s="191"/>
      <c r="R399" s="191"/>
      <c r="S399" s="191"/>
      <c r="T399" s="192"/>
      <c r="AT399" s="186" t="s">
        <v>132</v>
      </c>
      <c r="AU399" s="186" t="s">
        <v>130</v>
      </c>
      <c r="AV399" s="14" t="s">
        <v>130</v>
      </c>
      <c r="AW399" s="14" t="s">
        <v>30</v>
      </c>
      <c r="AX399" s="14" t="s">
        <v>75</v>
      </c>
      <c r="AY399" s="186" t="s">
        <v>123</v>
      </c>
    </row>
    <row r="400" spans="1:65" s="14" customFormat="1">
      <c r="B400" s="185"/>
      <c r="D400" s="178" t="s">
        <v>132</v>
      </c>
      <c r="E400" s="186" t="s">
        <v>1</v>
      </c>
      <c r="F400" s="187" t="s">
        <v>452</v>
      </c>
      <c r="H400" s="188">
        <v>4.9000000000000004</v>
      </c>
      <c r="I400" s="189"/>
      <c r="L400" s="185"/>
      <c r="M400" s="190"/>
      <c r="N400" s="191"/>
      <c r="O400" s="191"/>
      <c r="P400" s="191"/>
      <c r="Q400" s="191"/>
      <c r="R400" s="191"/>
      <c r="S400" s="191"/>
      <c r="T400" s="192"/>
      <c r="AT400" s="186" t="s">
        <v>132</v>
      </c>
      <c r="AU400" s="186" t="s">
        <v>130</v>
      </c>
      <c r="AV400" s="14" t="s">
        <v>130</v>
      </c>
      <c r="AW400" s="14" t="s">
        <v>30</v>
      </c>
      <c r="AX400" s="14" t="s">
        <v>75</v>
      </c>
      <c r="AY400" s="186" t="s">
        <v>123</v>
      </c>
    </row>
    <row r="401" spans="2:51" s="14" customFormat="1">
      <c r="B401" s="185"/>
      <c r="D401" s="178" t="s">
        <v>132</v>
      </c>
      <c r="E401" s="186" t="s">
        <v>1</v>
      </c>
      <c r="F401" s="187" t="s">
        <v>453</v>
      </c>
      <c r="H401" s="188">
        <v>5.5250000000000004</v>
      </c>
      <c r="I401" s="189"/>
      <c r="L401" s="185"/>
      <c r="M401" s="190"/>
      <c r="N401" s="191"/>
      <c r="O401" s="191"/>
      <c r="P401" s="191"/>
      <c r="Q401" s="191"/>
      <c r="R401" s="191"/>
      <c r="S401" s="191"/>
      <c r="T401" s="192"/>
      <c r="AT401" s="186" t="s">
        <v>132</v>
      </c>
      <c r="AU401" s="186" t="s">
        <v>130</v>
      </c>
      <c r="AV401" s="14" t="s">
        <v>130</v>
      </c>
      <c r="AW401" s="14" t="s">
        <v>30</v>
      </c>
      <c r="AX401" s="14" t="s">
        <v>75</v>
      </c>
      <c r="AY401" s="186" t="s">
        <v>123</v>
      </c>
    </row>
    <row r="402" spans="2:51" s="14" customFormat="1">
      <c r="B402" s="185"/>
      <c r="D402" s="178" t="s">
        <v>132</v>
      </c>
      <c r="E402" s="186" t="s">
        <v>1</v>
      </c>
      <c r="F402" s="187" t="s">
        <v>454</v>
      </c>
      <c r="H402" s="188">
        <v>110</v>
      </c>
      <c r="I402" s="189"/>
      <c r="L402" s="185"/>
      <c r="M402" s="190"/>
      <c r="N402" s="191"/>
      <c r="O402" s="191"/>
      <c r="P402" s="191"/>
      <c r="Q402" s="191"/>
      <c r="R402" s="191"/>
      <c r="S402" s="191"/>
      <c r="T402" s="192"/>
      <c r="AT402" s="186" t="s">
        <v>132</v>
      </c>
      <c r="AU402" s="186" t="s">
        <v>130</v>
      </c>
      <c r="AV402" s="14" t="s">
        <v>130</v>
      </c>
      <c r="AW402" s="14" t="s">
        <v>30</v>
      </c>
      <c r="AX402" s="14" t="s">
        <v>75</v>
      </c>
      <c r="AY402" s="186" t="s">
        <v>123</v>
      </c>
    </row>
    <row r="403" spans="2:51" s="14" customFormat="1">
      <c r="B403" s="185"/>
      <c r="D403" s="178" t="s">
        <v>132</v>
      </c>
      <c r="E403" s="186" t="s">
        <v>1</v>
      </c>
      <c r="F403" s="187" t="s">
        <v>448</v>
      </c>
      <c r="H403" s="188">
        <v>27.6</v>
      </c>
      <c r="I403" s="189"/>
      <c r="L403" s="185"/>
      <c r="M403" s="190"/>
      <c r="N403" s="191"/>
      <c r="O403" s="191"/>
      <c r="P403" s="191"/>
      <c r="Q403" s="191"/>
      <c r="R403" s="191"/>
      <c r="S403" s="191"/>
      <c r="T403" s="192"/>
      <c r="AT403" s="186" t="s">
        <v>132</v>
      </c>
      <c r="AU403" s="186" t="s">
        <v>130</v>
      </c>
      <c r="AV403" s="14" t="s">
        <v>130</v>
      </c>
      <c r="AW403" s="14" t="s">
        <v>30</v>
      </c>
      <c r="AX403" s="14" t="s">
        <v>75</v>
      </c>
      <c r="AY403" s="186" t="s">
        <v>123</v>
      </c>
    </row>
    <row r="404" spans="2:51" s="14" customFormat="1">
      <c r="B404" s="185"/>
      <c r="D404" s="178" t="s">
        <v>132</v>
      </c>
      <c r="E404" s="186" t="s">
        <v>1</v>
      </c>
      <c r="F404" s="187" t="s">
        <v>455</v>
      </c>
      <c r="H404" s="188">
        <v>4.8</v>
      </c>
      <c r="I404" s="189"/>
      <c r="L404" s="185"/>
      <c r="M404" s="190"/>
      <c r="N404" s="191"/>
      <c r="O404" s="191"/>
      <c r="P404" s="191"/>
      <c r="Q404" s="191"/>
      <c r="R404" s="191"/>
      <c r="S404" s="191"/>
      <c r="T404" s="192"/>
      <c r="AT404" s="186" t="s">
        <v>132</v>
      </c>
      <c r="AU404" s="186" t="s">
        <v>130</v>
      </c>
      <c r="AV404" s="14" t="s">
        <v>130</v>
      </c>
      <c r="AW404" s="14" t="s">
        <v>30</v>
      </c>
      <c r="AX404" s="14" t="s">
        <v>75</v>
      </c>
      <c r="AY404" s="186" t="s">
        <v>123</v>
      </c>
    </row>
    <row r="405" spans="2:51" s="14" customFormat="1">
      <c r="B405" s="185"/>
      <c r="D405" s="178" t="s">
        <v>132</v>
      </c>
      <c r="E405" s="186" t="s">
        <v>1</v>
      </c>
      <c r="F405" s="187" t="s">
        <v>456</v>
      </c>
      <c r="H405" s="188">
        <v>5.4</v>
      </c>
      <c r="I405" s="189"/>
      <c r="L405" s="185"/>
      <c r="M405" s="190"/>
      <c r="N405" s="191"/>
      <c r="O405" s="191"/>
      <c r="P405" s="191"/>
      <c r="Q405" s="191"/>
      <c r="R405" s="191"/>
      <c r="S405" s="191"/>
      <c r="T405" s="192"/>
      <c r="AT405" s="186" t="s">
        <v>132</v>
      </c>
      <c r="AU405" s="186" t="s">
        <v>130</v>
      </c>
      <c r="AV405" s="14" t="s">
        <v>130</v>
      </c>
      <c r="AW405" s="14" t="s">
        <v>30</v>
      </c>
      <c r="AX405" s="14" t="s">
        <v>75</v>
      </c>
      <c r="AY405" s="186" t="s">
        <v>123</v>
      </c>
    </row>
    <row r="406" spans="2:51" s="14" customFormat="1">
      <c r="B406" s="185"/>
      <c r="D406" s="178" t="s">
        <v>132</v>
      </c>
      <c r="E406" s="186" t="s">
        <v>1</v>
      </c>
      <c r="F406" s="187" t="s">
        <v>457</v>
      </c>
      <c r="H406" s="188">
        <v>15.175000000000001</v>
      </c>
      <c r="I406" s="189"/>
      <c r="L406" s="185"/>
      <c r="M406" s="190"/>
      <c r="N406" s="191"/>
      <c r="O406" s="191"/>
      <c r="P406" s="191"/>
      <c r="Q406" s="191"/>
      <c r="R406" s="191"/>
      <c r="S406" s="191"/>
      <c r="T406" s="192"/>
      <c r="AT406" s="186" t="s">
        <v>132</v>
      </c>
      <c r="AU406" s="186" t="s">
        <v>130</v>
      </c>
      <c r="AV406" s="14" t="s">
        <v>130</v>
      </c>
      <c r="AW406" s="14" t="s">
        <v>30</v>
      </c>
      <c r="AX406" s="14" t="s">
        <v>75</v>
      </c>
      <c r="AY406" s="186" t="s">
        <v>123</v>
      </c>
    </row>
    <row r="407" spans="2:51" s="13" customFormat="1">
      <c r="B407" s="177"/>
      <c r="D407" s="178" t="s">
        <v>132</v>
      </c>
      <c r="E407" s="179" t="s">
        <v>1</v>
      </c>
      <c r="F407" s="180" t="s">
        <v>328</v>
      </c>
      <c r="H407" s="179" t="s">
        <v>1</v>
      </c>
      <c r="I407" s="181"/>
      <c r="L407" s="177"/>
      <c r="M407" s="182"/>
      <c r="N407" s="183"/>
      <c r="O407" s="183"/>
      <c r="P407" s="183"/>
      <c r="Q407" s="183"/>
      <c r="R407" s="183"/>
      <c r="S407" s="183"/>
      <c r="T407" s="184"/>
      <c r="AT407" s="179" t="s">
        <v>132</v>
      </c>
      <c r="AU407" s="179" t="s">
        <v>130</v>
      </c>
      <c r="AV407" s="13" t="s">
        <v>82</v>
      </c>
      <c r="AW407" s="13" t="s">
        <v>30</v>
      </c>
      <c r="AX407" s="13" t="s">
        <v>75</v>
      </c>
      <c r="AY407" s="179" t="s">
        <v>123</v>
      </c>
    </row>
    <row r="408" spans="2:51" s="14" customFormat="1">
      <c r="B408" s="185"/>
      <c r="D408" s="178" t="s">
        <v>132</v>
      </c>
      <c r="E408" s="186" t="s">
        <v>1</v>
      </c>
      <c r="F408" s="187" t="s">
        <v>447</v>
      </c>
      <c r="H408" s="188">
        <v>20.024999999999999</v>
      </c>
      <c r="I408" s="189"/>
      <c r="L408" s="185"/>
      <c r="M408" s="190"/>
      <c r="N408" s="191"/>
      <c r="O408" s="191"/>
      <c r="P408" s="191"/>
      <c r="Q408" s="191"/>
      <c r="R408" s="191"/>
      <c r="S408" s="191"/>
      <c r="T408" s="192"/>
      <c r="AT408" s="186" t="s">
        <v>132</v>
      </c>
      <c r="AU408" s="186" t="s">
        <v>130</v>
      </c>
      <c r="AV408" s="14" t="s">
        <v>130</v>
      </c>
      <c r="AW408" s="14" t="s">
        <v>30</v>
      </c>
      <c r="AX408" s="14" t="s">
        <v>75</v>
      </c>
      <c r="AY408" s="186" t="s">
        <v>123</v>
      </c>
    </row>
    <row r="409" spans="2:51" s="14" customFormat="1">
      <c r="B409" s="185"/>
      <c r="D409" s="178" t="s">
        <v>132</v>
      </c>
      <c r="E409" s="186" t="s">
        <v>1</v>
      </c>
      <c r="F409" s="187" t="s">
        <v>458</v>
      </c>
      <c r="H409" s="188">
        <v>9.1999999999999993</v>
      </c>
      <c r="I409" s="189"/>
      <c r="L409" s="185"/>
      <c r="M409" s="190"/>
      <c r="N409" s="191"/>
      <c r="O409" s="191"/>
      <c r="P409" s="191"/>
      <c r="Q409" s="191"/>
      <c r="R409" s="191"/>
      <c r="S409" s="191"/>
      <c r="T409" s="192"/>
      <c r="AT409" s="186" t="s">
        <v>132</v>
      </c>
      <c r="AU409" s="186" t="s">
        <v>130</v>
      </c>
      <c r="AV409" s="14" t="s">
        <v>130</v>
      </c>
      <c r="AW409" s="14" t="s">
        <v>30</v>
      </c>
      <c r="AX409" s="14" t="s">
        <v>75</v>
      </c>
      <c r="AY409" s="186" t="s">
        <v>123</v>
      </c>
    </row>
    <row r="410" spans="2:51" s="14" customFormat="1">
      <c r="B410" s="185"/>
      <c r="D410" s="178" t="s">
        <v>132</v>
      </c>
      <c r="E410" s="186" t="s">
        <v>1</v>
      </c>
      <c r="F410" s="187" t="s">
        <v>449</v>
      </c>
      <c r="H410" s="188">
        <v>38.5</v>
      </c>
      <c r="I410" s="189"/>
      <c r="L410" s="185"/>
      <c r="M410" s="190"/>
      <c r="N410" s="191"/>
      <c r="O410" s="191"/>
      <c r="P410" s="191"/>
      <c r="Q410" s="191"/>
      <c r="R410" s="191"/>
      <c r="S410" s="191"/>
      <c r="T410" s="192"/>
      <c r="AT410" s="186" t="s">
        <v>132</v>
      </c>
      <c r="AU410" s="186" t="s">
        <v>130</v>
      </c>
      <c r="AV410" s="14" t="s">
        <v>130</v>
      </c>
      <c r="AW410" s="14" t="s">
        <v>30</v>
      </c>
      <c r="AX410" s="14" t="s">
        <v>75</v>
      </c>
      <c r="AY410" s="186" t="s">
        <v>123</v>
      </c>
    </row>
    <row r="411" spans="2:51" s="14" customFormat="1">
      <c r="B411" s="185"/>
      <c r="D411" s="178" t="s">
        <v>132</v>
      </c>
      <c r="E411" s="186" t="s">
        <v>1</v>
      </c>
      <c r="F411" s="187" t="s">
        <v>450</v>
      </c>
      <c r="H411" s="188">
        <v>16.100000000000001</v>
      </c>
      <c r="I411" s="189"/>
      <c r="L411" s="185"/>
      <c r="M411" s="190"/>
      <c r="N411" s="191"/>
      <c r="O411" s="191"/>
      <c r="P411" s="191"/>
      <c r="Q411" s="191"/>
      <c r="R411" s="191"/>
      <c r="S411" s="191"/>
      <c r="T411" s="192"/>
      <c r="AT411" s="186" t="s">
        <v>132</v>
      </c>
      <c r="AU411" s="186" t="s">
        <v>130</v>
      </c>
      <c r="AV411" s="14" t="s">
        <v>130</v>
      </c>
      <c r="AW411" s="14" t="s">
        <v>30</v>
      </c>
      <c r="AX411" s="14" t="s">
        <v>75</v>
      </c>
      <c r="AY411" s="186" t="s">
        <v>123</v>
      </c>
    </row>
    <row r="412" spans="2:51" s="14" customFormat="1">
      <c r="B412" s="185"/>
      <c r="D412" s="178" t="s">
        <v>132</v>
      </c>
      <c r="E412" s="186" t="s">
        <v>1</v>
      </c>
      <c r="F412" s="187" t="s">
        <v>459</v>
      </c>
      <c r="H412" s="188">
        <v>220</v>
      </c>
      <c r="I412" s="189"/>
      <c r="L412" s="185"/>
      <c r="M412" s="190"/>
      <c r="N412" s="191"/>
      <c r="O412" s="191"/>
      <c r="P412" s="191"/>
      <c r="Q412" s="191"/>
      <c r="R412" s="191"/>
      <c r="S412" s="191"/>
      <c r="T412" s="192"/>
      <c r="AT412" s="186" t="s">
        <v>132</v>
      </c>
      <c r="AU412" s="186" t="s">
        <v>130</v>
      </c>
      <c r="AV412" s="14" t="s">
        <v>130</v>
      </c>
      <c r="AW412" s="14" t="s">
        <v>30</v>
      </c>
      <c r="AX412" s="14" t="s">
        <v>75</v>
      </c>
      <c r="AY412" s="186" t="s">
        <v>123</v>
      </c>
    </row>
    <row r="413" spans="2:51" s="14" customFormat="1">
      <c r="B413" s="185"/>
      <c r="D413" s="178" t="s">
        <v>132</v>
      </c>
      <c r="E413" s="186" t="s">
        <v>1</v>
      </c>
      <c r="F413" s="187" t="s">
        <v>448</v>
      </c>
      <c r="H413" s="188">
        <v>27.6</v>
      </c>
      <c r="I413" s="189"/>
      <c r="L413" s="185"/>
      <c r="M413" s="190"/>
      <c r="N413" s="191"/>
      <c r="O413" s="191"/>
      <c r="P413" s="191"/>
      <c r="Q413" s="191"/>
      <c r="R413" s="191"/>
      <c r="S413" s="191"/>
      <c r="T413" s="192"/>
      <c r="AT413" s="186" t="s">
        <v>132</v>
      </c>
      <c r="AU413" s="186" t="s">
        <v>130</v>
      </c>
      <c r="AV413" s="14" t="s">
        <v>130</v>
      </c>
      <c r="AW413" s="14" t="s">
        <v>30</v>
      </c>
      <c r="AX413" s="14" t="s">
        <v>75</v>
      </c>
      <c r="AY413" s="186" t="s">
        <v>123</v>
      </c>
    </row>
    <row r="414" spans="2:51" s="14" customFormat="1">
      <c r="B414" s="185"/>
      <c r="D414" s="178" t="s">
        <v>132</v>
      </c>
      <c r="E414" s="186" t="s">
        <v>1</v>
      </c>
      <c r="F414" s="187" t="s">
        <v>457</v>
      </c>
      <c r="H414" s="188">
        <v>15.175000000000001</v>
      </c>
      <c r="I414" s="189"/>
      <c r="L414" s="185"/>
      <c r="M414" s="190"/>
      <c r="N414" s="191"/>
      <c r="O414" s="191"/>
      <c r="P414" s="191"/>
      <c r="Q414" s="191"/>
      <c r="R414" s="191"/>
      <c r="S414" s="191"/>
      <c r="T414" s="192"/>
      <c r="AT414" s="186" t="s">
        <v>132</v>
      </c>
      <c r="AU414" s="186" t="s">
        <v>130</v>
      </c>
      <c r="AV414" s="14" t="s">
        <v>130</v>
      </c>
      <c r="AW414" s="14" t="s">
        <v>30</v>
      </c>
      <c r="AX414" s="14" t="s">
        <v>75</v>
      </c>
      <c r="AY414" s="186" t="s">
        <v>123</v>
      </c>
    </row>
    <row r="415" spans="2:51" s="13" customFormat="1">
      <c r="B415" s="177"/>
      <c r="D415" s="178" t="s">
        <v>132</v>
      </c>
      <c r="E415" s="179" t="s">
        <v>1</v>
      </c>
      <c r="F415" s="180" t="s">
        <v>160</v>
      </c>
      <c r="H415" s="179" t="s">
        <v>1</v>
      </c>
      <c r="I415" s="181"/>
      <c r="L415" s="177"/>
      <c r="M415" s="182"/>
      <c r="N415" s="183"/>
      <c r="O415" s="183"/>
      <c r="P415" s="183"/>
      <c r="Q415" s="183"/>
      <c r="R415" s="183"/>
      <c r="S415" s="183"/>
      <c r="T415" s="184"/>
      <c r="AT415" s="179" t="s">
        <v>132</v>
      </c>
      <c r="AU415" s="179" t="s">
        <v>130</v>
      </c>
      <c r="AV415" s="13" t="s">
        <v>82</v>
      </c>
      <c r="AW415" s="13" t="s">
        <v>30</v>
      </c>
      <c r="AX415" s="13" t="s">
        <v>75</v>
      </c>
      <c r="AY415" s="179" t="s">
        <v>123</v>
      </c>
    </row>
    <row r="416" spans="2:51" s="14" customFormat="1">
      <c r="B416" s="185"/>
      <c r="D416" s="178" t="s">
        <v>132</v>
      </c>
      <c r="E416" s="186" t="s">
        <v>1</v>
      </c>
      <c r="F416" s="187" t="s">
        <v>460</v>
      </c>
      <c r="H416" s="188">
        <v>6.6</v>
      </c>
      <c r="I416" s="189"/>
      <c r="L416" s="185"/>
      <c r="M416" s="190"/>
      <c r="N416" s="191"/>
      <c r="O416" s="191"/>
      <c r="P416" s="191"/>
      <c r="Q416" s="191"/>
      <c r="R416" s="191"/>
      <c r="S416" s="191"/>
      <c r="T416" s="192"/>
      <c r="AT416" s="186" t="s">
        <v>132</v>
      </c>
      <c r="AU416" s="186" t="s">
        <v>130</v>
      </c>
      <c r="AV416" s="14" t="s">
        <v>130</v>
      </c>
      <c r="AW416" s="14" t="s">
        <v>30</v>
      </c>
      <c r="AX416" s="14" t="s">
        <v>75</v>
      </c>
      <c r="AY416" s="186" t="s">
        <v>123</v>
      </c>
    </row>
    <row r="417" spans="1:65" s="14" customFormat="1">
      <c r="B417" s="185"/>
      <c r="D417" s="178" t="s">
        <v>132</v>
      </c>
      <c r="E417" s="186" t="s">
        <v>1</v>
      </c>
      <c r="F417" s="187" t="s">
        <v>461</v>
      </c>
      <c r="H417" s="188">
        <v>15.3</v>
      </c>
      <c r="I417" s="189"/>
      <c r="L417" s="185"/>
      <c r="M417" s="190"/>
      <c r="N417" s="191"/>
      <c r="O417" s="191"/>
      <c r="P417" s="191"/>
      <c r="Q417" s="191"/>
      <c r="R417" s="191"/>
      <c r="S417" s="191"/>
      <c r="T417" s="192"/>
      <c r="AT417" s="186" t="s">
        <v>132</v>
      </c>
      <c r="AU417" s="186" t="s">
        <v>130</v>
      </c>
      <c r="AV417" s="14" t="s">
        <v>130</v>
      </c>
      <c r="AW417" s="14" t="s">
        <v>30</v>
      </c>
      <c r="AX417" s="14" t="s">
        <v>75</v>
      </c>
      <c r="AY417" s="186" t="s">
        <v>123</v>
      </c>
    </row>
    <row r="418" spans="1:65" s="14" customFormat="1">
      <c r="B418" s="185"/>
      <c r="D418" s="178" t="s">
        <v>132</v>
      </c>
      <c r="E418" s="186" t="s">
        <v>1</v>
      </c>
      <c r="F418" s="187" t="s">
        <v>462</v>
      </c>
      <c r="H418" s="188">
        <v>16.5</v>
      </c>
      <c r="I418" s="189"/>
      <c r="L418" s="185"/>
      <c r="M418" s="190"/>
      <c r="N418" s="191"/>
      <c r="O418" s="191"/>
      <c r="P418" s="191"/>
      <c r="Q418" s="191"/>
      <c r="R418" s="191"/>
      <c r="S418" s="191"/>
      <c r="T418" s="192"/>
      <c r="AT418" s="186" t="s">
        <v>132</v>
      </c>
      <c r="AU418" s="186" t="s">
        <v>130</v>
      </c>
      <c r="AV418" s="14" t="s">
        <v>130</v>
      </c>
      <c r="AW418" s="14" t="s">
        <v>30</v>
      </c>
      <c r="AX418" s="14" t="s">
        <v>75</v>
      </c>
      <c r="AY418" s="186" t="s">
        <v>123</v>
      </c>
    </row>
    <row r="419" spans="1:65" s="14" customFormat="1">
      <c r="B419" s="185"/>
      <c r="D419" s="178" t="s">
        <v>132</v>
      </c>
      <c r="E419" s="186" t="s">
        <v>1</v>
      </c>
      <c r="F419" s="187" t="s">
        <v>463</v>
      </c>
      <c r="H419" s="188">
        <v>25.1</v>
      </c>
      <c r="I419" s="189"/>
      <c r="L419" s="185"/>
      <c r="M419" s="190"/>
      <c r="N419" s="191"/>
      <c r="O419" s="191"/>
      <c r="P419" s="191"/>
      <c r="Q419" s="191"/>
      <c r="R419" s="191"/>
      <c r="S419" s="191"/>
      <c r="T419" s="192"/>
      <c r="AT419" s="186" t="s">
        <v>132</v>
      </c>
      <c r="AU419" s="186" t="s">
        <v>130</v>
      </c>
      <c r="AV419" s="14" t="s">
        <v>130</v>
      </c>
      <c r="AW419" s="14" t="s">
        <v>30</v>
      </c>
      <c r="AX419" s="14" t="s">
        <v>75</v>
      </c>
      <c r="AY419" s="186" t="s">
        <v>123</v>
      </c>
    </row>
    <row r="420" spans="1:65" s="14" customFormat="1">
      <c r="B420" s="185"/>
      <c r="D420" s="178" t="s">
        <v>132</v>
      </c>
      <c r="E420" s="186" t="s">
        <v>1</v>
      </c>
      <c r="F420" s="187" t="s">
        <v>464</v>
      </c>
      <c r="H420" s="188">
        <v>8.1</v>
      </c>
      <c r="I420" s="189"/>
      <c r="L420" s="185"/>
      <c r="M420" s="190"/>
      <c r="N420" s="191"/>
      <c r="O420" s="191"/>
      <c r="P420" s="191"/>
      <c r="Q420" s="191"/>
      <c r="R420" s="191"/>
      <c r="S420" s="191"/>
      <c r="T420" s="192"/>
      <c r="AT420" s="186" t="s">
        <v>132</v>
      </c>
      <c r="AU420" s="186" t="s">
        <v>130</v>
      </c>
      <c r="AV420" s="14" t="s">
        <v>130</v>
      </c>
      <c r="AW420" s="14" t="s">
        <v>30</v>
      </c>
      <c r="AX420" s="14" t="s">
        <v>75</v>
      </c>
      <c r="AY420" s="186" t="s">
        <v>123</v>
      </c>
    </row>
    <row r="421" spans="1:65" s="14" customFormat="1">
      <c r="B421" s="185"/>
      <c r="D421" s="178" t="s">
        <v>132</v>
      </c>
      <c r="E421" s="186" t="s">
        <v>1</v>
      </c>
      <c r="F421" s="187" t="s">
        <v>461</v>
      </c>
      <c r="H421" s="188">
        <v>15.3</v>
      </c>
      <c r="I421" s="189"/>
      <c r="L421" s="185"/>
      <c r="M421" s="190"/>
      <c r="N421" s="191"/>
      <c r="O421" s="191"/>
      <c r="P421" s="191"/>
      <c r="Q421" s="191"/>
      <c r="R421" s="191"/>
      <c r="S421" s="191"/>
      <c r="T421" s="192"/>
      <c r="AT421" s="186" t="s">
        <v>132</v>
      </c>
      <c r="AU421" s="186" t="s">
        <v>130</v>
      </c>
      <c r="AV421" s="14" t="s">
        <v>130</v>
      </c>
      <c r="AW421" s="14" t="s">
        <v>30</v>
      </c>
      <c r="AX421" s="14" t="s">
        <v>75</v>
      </c>
      <c r="AY421" s="186" t="s">
        <v>123</v>
      </c>
    </row>
    <row r="422" spans="1:65" s="14" customFormat="1">
      <c r="B422" s="185"/>
      <c r="D422" s="178" t="s">
        <v>132</v>
      </c>
      <c r="E422" s="186" t="s">
        <v>1</v>
      </c>
      <c r="F422" s="187" t="s">
        <v>462</v>
      </c>
      <c r="H422" s="188">
        <v>16.5</v>
      </c>
      <c r="I422" s="189"/>
      <c r="L422" s="185"/>
      <c r="M422" s="190"/>
      <c r="N422" s="191"/>
      <c r="O422" s="191"/>
      <c r="P422" s="191"/>
      <c r="Q422" s="191"/>
      <c r="R422" s="191"/>
      <c r="S422" s="191"/>
      <c r="T422" s="192"/>
      <c r="AT422" s="186" t="s">
        <v>132</v>
      </c>
      <c r="AU422" s="186" t="s">
        <v>130</v>
      </c>
      <c r="AV422" s="14" t="s">
        <v>130</v>
      </c>
      <c r="AW422" s="14" t="s">
        <v>30</v>
      </c>
      <c r="AX422" s="14" t="s">
        <v>75</v>
      </c>
      <c r="AY422" s="186" t="s">
        <v>123</v>
      </c>
    </row>
    <row r="423" spans="1:65" s="14" customFormat="1">
      <c r="B423" s="185"/>
      <c r="D423" s="178" t="s">
        <v>132</v>
      </c>
      <c r="E423" s="186" t="s">
        <v>1</v>
      </c>
      <c r="F423" s="187" t="s">
        <v>463</v>
      </c>
      <c r="H423" s="188">
        <v>25.1</v>
      </c>
      <c r="I423" s="189"/>
      <c r="L423" s="185"/>
      <c r="M423" s="190"/>
      <c r="N423" s="191"/>
      <c r="O423" s="191"/>
      <c r="P423" s="191"/>
      <c r="Q423" s="191"/>
      <c r="R423" s="191"/>
      <c r="S423" s="191"/>
      <c r="T423" s="192"/>
      <c r="AT423" s="186" t="s">
        <v>132</v>
      </c>
      <c r="AU423" s="186" t="s">
        <v>130</v>
      </c>
      <c r="AV423" s="14" t="s">
        <v>130</v>
      </c>
      <c r="AW423" s="14" t="s">
        <v>30</v>
      </c>
      <c r="AX423" s="14" t="s">
        <v>75</v>
      </c>
      <c r="AY423" s="186" t="s">
        <v>123</v>
      </c>
    </row>
    <row r="424" spans="1:65" s="14" customFormat="1">
      <c r="B424" s="185"/>
      <c r="D424" s="178" t="s">
        <v>132</v>
      </c>
      <c r="E424" s="186" t="s">
        <v>1</v>
      </c>
      <c r="F424" s="187" t="s">
        <v>460</v>
      </c>
      <c r="H424" s="188">
        <v>6.6</v>
      </c>
      <c r="I424" s="189"/>
      <c r="L424" s="185"/>
      <c r="M424" s="190"/>
      <c r="N424" s="191"/>
      <c r="O424" s="191"/>
      <c r="P424" s="191"/>
      <c r="Q424" s="191"/>
      <c r="R424" s="191"/>
      <c r="S424" s="191"/>
      <c r="T424" s="192"/>
      <c r="AT424" s="186" t="s">
        <v>132</v>
      </c>
      <c r="AU424" s="186" t="s">
        <v>130</v>
      </c>
      <c r="AV424" s="14" t="s">
        <v>130</v>
      </c>
      <c r="AW424" s="14" t="s">
        <v>30</v>
      </c>
      <c r="AX424" s="14" t="s">
        <v>75</v>
      </c>
      <c r="AY424" s="186" t="s">
        <v>123</v>
      </c>
    </row>
    <row r="425" spans="1:65" s="14" customFormat="1">
      <c r="B425" s="185"/>
      <c r="D425" s="178" t="s">
        <v>132</v>
      </c>
      <c r="E425" s="186" t="s">
        <v>1</v>
      </c>
      <c r="F425" s="187" t="s">
        <v>461</v>
      </c>
      <c r="H425" s="188">
        <v>15.3</v>
      </c>
      <c r="I425" s="189"/>
      <c r="L425" s="185"/>
      <c r="M425" s="190"/>
      <c r="N425" s="191"/>
      <c r="O425" s="191"/>
      <c r="P425" s="191"/>
      <c r="Q425" s="191"/>
      <c r="R425" s="191"/>
      <c r="S425" s="191"/>
      <c r="T425" s="192"/>
      <c r="AT425" s="186" t="s">
        <v>132</v>
      </c>
      <c r="AU425" s="186" t="s">
        <v>130</v>
      </c>
      <c r="AV425" s="14" t="s">
        <v>130</v>
      </c>
      <c r="AW425" s="14" t="s">
        <v>30</v>
      </c>
      <c r="AX425" s="14" t="s">
        <v>75</v>
      </c>
      <c r="AY425" s="186" t="s">
        <v>123</v>
      </c>
    </row>
    <row r="426" spans="1:65" s="14" customFormat="1">
      <c r="B426" s="185"/>
      <c r="D426" s="178" t="s">
        <v>132</v>
      </c>
      <c r="E426" s="186" t="s">
        <v>1</v>
      </c>
      <c r="F426" s="187" t="s">
        <v>462</v>
      </c>
      <c r="H426" s="188">
        <v>16.5</v>
      </c>
      <c r="I426" s="189"/>
      <c r="L426" s="185"/>
      <c r="M426" s="190"/>
      <c r="N426" s="191"/>
      <c r="O426" s="191"/>
      <c r="P426" s="191"/>
      <c r="Q426" s="191"/>
      <c r="R426" s="191"/>
      <c r="S426" s="191"/>
      <c r="T426" s="192"/>
      <c r="AT426" s="186" t="s">
        <v>132</v>
      </c>
      <c r="AU426" s="186" t="s">
        <v>130</v>
      </c>
      <c r="AV426" s="14" t="s">
        <v>130</v>
      </c>
      <c r="AW426" s="14" t="s">
        <v>30</v>
      </c>
      <c r="AX426" s="14" t="s">
        <v>75</v>
      </c>
      <c r="AY426" s="186" t="s">
        <v>123</v>
      </c>
    </row>
    <row r="427" spans="1:65" s="14" customFormat="1">
      <c r="B427" s="185"/>
      <c r="D427" s="178" t="s">
        <v>132</v>
      </c>
      <c r="E427" s="186" t="s">
        <v>1</v>
      </c>
      <c r="F427" s="187" t="s">
        <v>463</v>
      </c>
      <c r="H427" s="188">
        <v>25.1</v>
      </c>
      <c r="I427" s="189"/>
      <c r="L427" s="185"/>
      <c r="M427" s="190"/>
      <c r="N427" s="191"/>
      <c r="O427" s="191"/>
      <c r="P427" s="191"/>
      <c r="Q427" s="191"/>
      <c r="R427" s="191"/>
      <c r="S427" s="191"/>
      <c r="T427" s="192"/>
      <c r="AT427" s="186" t="s">
        <v>132</v>
      </c>
      <c r="AU427" s="186" t="s">
        <v>130</v>
      </c>
      <c r="AV427" s="14" t="s">
        <v>130</v>
      </c>
      <c r="AW427" s="14" t="s">
        <v>30</v>
      </c>
      <c r="AX427" s="14" t="s">
        <v>75</v>
      </c>
      <c r="AY427" s="186" t="s">
        <v>123</v>
      </c>
    </row>
    <row r="428" spans="1:65" s="15" customFormat="1">
      <c r="B428" s="193"/>
      <c r="D428" s="178" t="s">
        <v>132</v>
      </c>
      <c r="E428" s="194" t="s">
        <v>1</v>
      </c>
      <c r="F428" s="195" t="s">
        <v>140</v>
      </c>
      <c r="H428" s="196">
        <v>917.72500000000002</v>
      </c>
      <c r="I428" s="197"/>
      <c r="L428" s="193"/>
      <c r="M428" s="198"/>
      <c r="N428" s="199"/>
      <c r="O428" s="199"/>
      <c r="P428" s="199"/>
      <c r="Q428" s="199"/>
      <c r="R428" s="199"/>
      <c r="S428" s="199"/>
      <c r="T428" s="200"/>
      <c r="AT428" s="194" t="s">
        <v>132</v>
      </c>
      <c r="AU428" s="194" t="s">
        <v>130</v>
      </c>
      <c r="AV428" s="15" t="s">
        <v>129</v>
      </c>
      <c r="AW428" s="15" t="s">
        <v>30</v>
      </c>
      <c r="AX428" s="15" t="s">
        <v>82</v>
      </c>
      <c r="AY428" s="194" t="s">
        <v>123</v>
      </c>
    </row>
    <row r="429" spans="1:65" s="2" customFormat="1" ht="16.5" customHeight="1">
      <c r="A429" s="33"/>
      <c r="B429" s="162"/>
      <c r="C429" s="163" t="s">
        <v>465</v>
      </c>
      <c r="D429" s="163" t="s">
        <v>125</v>
      </c>
      <c r="E429" s="164" t="s">
        <v>466</v>
      </c>
      <c r="F429" s="165" t="s">
        <v>467</v>
      </c>
      <c r="G429" s="166" t="s">
        <v>210</v>
      </c>
      <c r="H429" s="167">
        <v>354.17599999999999</v>
      </c>
      <c r="I429" s="168"/>
      <c r="J429" s="167">
        <f>ROUND(I429*H429,3)</f>
        <v>0</v>
      </c>
      <c r="K429" s="169"/>
      <c r="L429" s="34"/>
      <c r="M429" s="170" t="s">
        <v>1</v>
      </c>
      <c r="N429" s="171" t="s">
        <v>41</v>
      </c>
      <c r="O429" s="59"/>
      <c r="P429" s="172">
        <f>O429*H429</f>
        <v>0</v>
      </c>
      <c r="Q429" s="172">
        <v>2.5999999999999998E-4</v>
      </c>
      <c r="R429" s="172">
        <f>Q429*H429</f>
        <v>9.2085759999999989E-2</v>
      </c>
      <c r="S429" s="172">
        <v>0</v>
      </c>
      <c r="T429" s="173">
        <f>S429*H429</f>
        <v>0</v>
      </c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R429" s="174" t="s">
        <v>129</v>
      </c>
      <c r="AT429" s="174" t="s">
        <v>125</v>
      </c>
      <c r="AU429" s="174" t="s">
        <v>130</v>
      </c>
      <c r="AY429" s="18" t="s">
        <v>123</v>
      </c>
      <c r="BE429" s="175">
        <f>IF(N429="základná",J429,0)</f>
        <v>0</v>
      </c>
      <c r="BF429" s="175">
        <f>IF(N429="znížená",J429,0)</f>
        <v>0</v>
      </c>
      <c r="BG429" s="175">
        <f>IF(N429="zákl. prenesená",J429,0)</f>
        <v>0</v>
      </c>
      <c r="BH429" s="175">
        <f>IF(N429="zníž. prenesená",J429,0)</f>
        <v>0</v>
      </c>
      <c r="BI429" s="175">
        <f>IF(N429="nulová",J429,0)</f>
        <v>0</v>
      </c>
      <c r="BJ429" s="18" t="s">
        <v>130</v>
      </c>
      <c r="BK429" s="176">
        <f>ROUND(I429*H429,3)</f>
        <v>0</v>
      </c>
      <c r="BL429" s="18" t="s">
        <v>129</v>
      </c>
      <c r="BM429" s="174" t="s">
        <v>468</v>
      </c>
    </row>
    <row r="430" spans="1:65" s="13" customFormat="1">
      <c r="B430" s="177"/>
      <c r="D430" s="178" t="s">
        <v>132</v>
      </c>
      <c r="E430" s="179" t="s">
        <v>1</v>
      </c>
      <c r="F430" s="180" t="s">
        <v>469</v>
      </c>
      <c r="H430" s="179" t="s">
        <v>1</v>
      </c>
      <c r="I430" s="181"/>
      <c r="L430" s="177"/>
      <c r="M430" s="182"/>
      <c r="N430" s="183"/>
      <c r="O430" s="183"/>
      <c r="P430" s="183"/>
      <c r="Q430" s="183"/>
      <c r="R430" s="183"/>
      <c r="S430" s="183"/>
      <c r="T430" s="184"/>
      <c r="AT430" s="179" t="s">
        <v>132</v>
      </c>
      <c r="AU430" s="179" t="s">
        <v>130</v>
      </c>
      <c r="AV430" s="13" t="s">
        <v>82</v>
      </c>
      <c r="AW430" s="13" t="s">
        <v>30</v>
      </c>
      <c r="AX430" s="13" t="s">
        <v>75</v>
      </c>
      <c r="AY430" s="179" t="s">
        <v>123</v>
      </c>
    </row>
    <row r="431" spans="1:65" s="13" customFormat="1">
      <c r="B431" s="177"/>
      <c r="D431" s="178" t="s">
        <v>132</v>
      </c>
      <c r="E431" s="179" t="s">
        <v>1</v>
      </c>
      <c r="F431" s="180" t="s">
        <v>158</v>
      </c>
      <c r="H431" s="179" t="s">
        <v>1</v>
      </c>
      <c r="I431" s="181"/>
      <c r="L431" s="177"/>
      <c r="M431" s="182"/>
      <c r="N431" s="183"/>
      <c r="O431" s="183"/>
      <c r="P431" s="183"/>
      <c r="Q431" s="183"/>
      <c r="R431" s="183"/>
      <c r="S431" s="183"/>
      <c r="T431" s="184"/>
      <c r="AT431" s="179" t="s">
        <v>132</v>
      </c>
      <c r="AU431" s="179" t="s">
        <v>130</v>
      </c>
      <c r="AV431" s="13" t="s">
        <v>82</v>
      </c>
      <c r="AW431" s="13" t="s">
        <v>30</v>
      </c>
      <c r="AX431" s="13" t="s">
        <v>75</v>
      </c>
      <c r="AY431" s="179" t="s">
        <v>123</v>
      </c>
    </row>
    <row r="432" spans="1:65" s="13" customFormat="1">
      <c r="B432" s="177"/>
      <c r="D432" s="178" t="s">
        <v>132</v>
      </c>
      <c r="E432" s="179" t="s">
        <v>1</v>
      </c>
      <c r="F432" s="180" t="s">
        <v>314</v>
      </c>
      <c r="H432" s="179" t="s">
        <v>1</v>
      </c>
      <c r="I432" s="181"/>
      <c r="L432" s="177"/>
      <c r="M432" s="182"/>
      <c r="N432" s="183"/>
      <c r="O432" s="183"/>
      <c r="P432" s="183"/>
      <c r="Q432" s="183"/>
      <c r="R432" s="183"/>
      <c r="S432" s="183"/>
      <c r="T432" s="184"/>
      <c r="AT432" s="179" t="s">
        <v>132</v>
      </c>
      <c r="AU432" s="179" t="s">
        <v>130</v>
      </c>
      <c r="AV432" s="13" t="s">
        <v>82</v>
      </c>
      <c r="AW432" s="13" t="s">
        <v>30</v>
      </c>
      <c r="AX432" s="13" t="s">
        <v>75</v>
      </c>
      <c r="AY432" s="179" t="s">
        <v>123</v>
      </c>
    </row>
    <row r="433" spans="1:65" s="14" customFormat="1">
      <c r="B433" s="185"/>
      <c r="D433" s="178" t="s">
        <v>132</v>
      </c>
      <c r="E433" s="186" t="s">
        <v>1</v>
      </c>
      <c r="F433" s="187" t="s">
        <v>470</v>
      </c>
      <c r="H433" s="188">
        <v>10.5</v>
      </c>
      <c r="I433" s="189"/>
      <c r="L433" s="185"/>
      <c r="M433" s="190"/>
      <c r="N433" s="191"/>
      <c r="O433" s="191"/>
      <c r="P433" s="191"/>
      <c r="Q433" s="191"/>
      <c r="R433" s="191"/>
      <c r="S433" s="191"/>
      <c r="T433" s="192"/>
      <c r="AT433" s="186" t="s">
        <v>132</v>
      </c>
      <c r="AU433" s="186" t="s">
        <v>130</v>
      </c>
      <c r="AV433" s="14" t="s">
        <v>130</v>
      </c>
      <c r="AW433" s="14" t="s">
        <v>30</v>
      </c>
      <c r="AX433" s="14" t="s">
        <v>75</v>
      </c>
      <c r="AY433" s="186" t="s">
        <v>123</v>
      </c>
    </row>
    <row r="434" spans="1:65" s="13" customFormat="1">
      <c r="B434" s="177"/>
      <c r="D434" s="178" t="s">
        <v>132</v>
      </c>
      <c r="E434" s="179" t="s">
        <v>1</v>
      </c>
      <c r="F434" s="180" t="s">
        <v>316</v>
      </c>
      <c r="H434" s="179" t="s">
        <v>1</v>
      </c>
      <c r="I434" s="181"/>
      <c r="L434" s="177"/>
      <c r="M434" s="182"/>
      <c r="N434" s="183"/>
      <c r="O434" s="183"/>
      <c r="P434" s="183"/>
      <c r="Q434" s="183"/>
      <c r="R434" s="183"/>
      <c r="S434" s="183"/>
      <c r="T434" s="184"/>
      <c r="AT434" s="179" t="s">
        <v>132</v>
      </c>
      <c r="AU434" s="179" t="s">
        <v>130</v>
      </c>
      <c r="AV434" s="13" t="s">
        <v>82</v>
      </c>
      <c r="AW434" s="13" t="s">
        <v>30</v>
      </c>
      <c r="AX434" s="13" t="s">
        <v>75</v>
      </c>
      <c r="AY434" s="179" t="s">
        <v>123</v>
      </c>
    </row>
    <row r="435" spans="1:65" s="14" customFormat="1">
      <c r="B435" s="185"/>
      <c r="D435" s="178" t="s">
        <v>132</v>
      </c>
      <c r="E435" s="186" t="s">
        <v>1</v>
      </c>
      <c r="F435" s="187" t="s">
        <v>471</v>
      </c>
      <c r="H435" s="188">
        <v>76.099999999999994</v>
      </c>
      <c r="I435" s="189"/>
      <c r="L435" s="185"/>
      <c r="M435" s="190"/>
      <c r="N435" s="191"/>
      <c r="O435" s="191"/>
      <c r="P435" s="191"/>
      <c r="Q435" s="191"/>
      <c r="R435" s="191"/>
      <c r="S435" s="191"/>
      <c r="T435" s="192"/>
      <c r="AT435" s="186" t="s">
        <v>132</v>
      </c>
      <c r="AU435" s="186" t="s">
        <v>130</v>
      </c>
      <c r="AV435" s="14" t="s">
        <v>130</v>
      </c>
      <c r="AW435" s="14" t="s">
        <v>30</v>
      </c>
      <c r="AX435" s="14" t="s">
        <v>75</v>
      </c>
      <c r="AY435" s="186" t="s">
        <v>123</v>
      </c>
    </row>
    <row r="436" spans="1:65" s="14" customFormat="1">
      <c r="B436" s="185"/>
      <c r="D436" s="178" t="s">
        <v>132</v>
      </c>
      <c r="E436" s="186" t="s">
        <v>1</v>
      </c>
      <c r="F436" s="187" t="s">
        <v>472</v>
      </c>
      <c r="H436" s="188">
        <v>27.8</v>
      </c>
      <c r="I436" s="189"/>
      <c r="L436" s="185"/>
      <c r="M436" s="190"/>
      <c r="N436" s="191"/>
      <c r="O436" s="191"/>
      <c r="P436" s="191"/>
      <c r="Q436" s="191"/>
      <c r="R436" s="191"/>
      <c r="S436" s="191"/>
      <c r="T436" s="192"/>
      <c r="AT436" s="186" t="s">
        <v>132</v>
      </c>
      <c r="AU436" s="186" t="s">
        <v>130</v>
      </c>
      <c r="AV436" s="14" t="s">
        <v>130</v>
      </c>
      <c r="AW436" s="14" t="s">
        <v>30</v>
      </c>
      <c r="AX436" s="14" t="s">
        <v>75</v>
      </c>
      <c r="AY436" s="186" t="s">
        <v>123</v>
      </c>
    </row>
    <row r="437" spans="1:65" s="13" customFormat="1">
      <c r="B437" s="177"/>
      <c r="D437" s="178" t="s">
        <v>132</v>
      </c>
      <c r="E437" s="179" t="s">
        <v>1</v>
      </c>
      <c r="F437" s="180" t="s">
        <v>328</v>
      </c>
      <c r="H437" s="179" t="s">
        <v>1</v>
      </c>
      <c r="I437" s="181"/>
      <c r="L437" s="177"/>
      <c r="M437" s="182"/>
      <c r="N437" s="183"/>
      <c r="O437" s="183"/>
      <c r="P437" s="183"/>
      <c r="Q437" s="183"/>
      <c r="R437" s="183"/>
      <c r="S437" s="183"/>
      <c r="T437" s="184"/>
      <c r="AT437" s="179" t="s">
        <v>132</v>
      </c>
      <c r="AU437" s="179" t="s">
        <v>130</v>
      </c>
      <c r="AV437" s="13" t="s">
        <v>82</v>
      </c>
      <c r="AW437" s="13" t="s">
        <v>30</v>
      </c>
      <c r="AX437" s="13" t="s">
        <v>75</v>
      </c>
      <c r="AY437" s="179" t="s">
        <v>123</v>
      </c>
    </row>
    <row r="438" spans="1:65" s="14" customFormat="1">
      <c r="B438" s="185"/>
      <c r="D438" s="178" t="s">
        <v>132</v>
      </c>
      <c r="E438" s="186" t="s">
        <v>1</v>
      </c>
      <c r="F438" s="187" t="s">
        <v>473</v>
      </c>
      <c r="H438" s="188">
        <v>92.424999999999997</v>
      </c>
      <c r="I438" s="189"/>
      <c r="L438" s="185"/>
      <c r="M438" s="190"/>
      <c r="N438" s="191"/>
      <c r="O438" s="191"/>
      <c r="P438" s="191"/>
      <c r="Q438" s="191"/>
      <c r="R438" s="191"/>
      <c r="S438" s="191"/>
      <c r="T438" s="192"/>
      <c r="AT438" s="186" t="s">
        <v>132</v>
      </c>
      <c r="AU438" s="186" t="s">
        <v>130</v>
      </c>
      <c r="AV438" s="14" t="s">
        <v>130</v>
      </c>
      <c r="AW438" s="14" t="s">
        <v>30</v>
      </c>
      <c r="AX438" s="14" t="s">
        <v>75</v>
      </c>
      <c r="AY438" s="186" t="s">
        <v>123</v>
      </c>
    </row>
    <row r="439" spans="1:65" s="14" customFormat="1">
      <c r="B439" s="185"/>
      <c r="D439" s="178" t="s">
        <v>132</v>
      </c>
      <c r="E439" s="186" t="s">
        <v>1</v>
      </c>
      <c r="F439" s="187" t="s">
        <v>474</v>
      </c>
      <c r="H439" s="188">
        <v>15.7</v>
      </c>
      <c r="I439" s="189"/>
      <c r="L439" s="185"/>
      <c r="M439" s="190"/>
      <c r="N439" s="191"/>
      <c r="O439" s="191"/>
      <c r="P439" s="191"/>
      <c r="Q439" s="191"/>
      <c r="R439" s="191"/>
      <c r="S439" s="191"/>
      <c r="T439" s="192"/>
      <c r="AT439" s="186" t="s">
        <v>132</v>
      </c>
      <c r="AU439" s="186" t="s">
        <v>130</v>
      </c>
      <c r="AV439" s="14" t="s">
        <v>130</v>
      </c>
      <c r="AW439" s="14" t="s">
        <v>30</v>
      </c>
      <c r="AX439" s="14" t="s">
        <v>75</v>
      </c>
      <c r="AY439" s="186" t="s">
        <v>123</v>
      </c>
    </row>
    <row r="440" spans="1:65" s="13" customFormat="1">
      <c r="B440" s="177"/>
      <c r="D440" s="178" t="s">
        <v>132</v>
      </c>
      <c r="E440" s="179" t="s">
        <v>1</v>
      </c>
      <c r="F440" s="180" t="s">
        <v>160</v>
      </c>
      <c r="H440" s="179" t="s">
        <v>1</v>
      </c>
      <c r="I440" s="181"/>
      <c r="L440" s="177"/>
      <c r="M440" s="182"/>
      <c r="N440" s="183"/>
      <c r="O440" s="183"/>
      <c r="P440" s="183"/>
      <c r="Q440" s="183"/>
      <c r="R440" s="183"/>
      <c r="S440" s="183"/>
      <c r="T440" s="184"/>
      <c r="AT440" s="179" t="s">
        <v>132</v>
      </c>
      <c r="AU440" s="179" t="s">
        <v>130</v>
      </c>
      <c r="AV440" s="13" t="s">
        <v>82</v>
      </c>
      <c r="AW440" s="13" t="s">
        <v>30</v>
      </c>
      <c r="AX440" s="13" t="s">
        <v>75</v>
      </c>
      <c r="AY440" s="179" t="s">
        <v>123</v>
      </c>
    </row>
    <row r="441" spans="1:65" s="14" customFormat="1">
      <c r="B441" s="185"/>
      <c r="D441" s="178" t="s">
        <v>132</v>
      </c>
      <c r="E441" s="186" t="s">
        <v>1</v>
      </c>
      <c r="F441" s="187" t="s">
        <v>475</v>
      </c>
      <c r="H441" s="188">
        <v>20</v>
      </c>
      <c r="I441" s="189"/>
      <c r="L441" s="185"/>
      <c r="M441" s="190"/>
      <c r="N441" s="191"/>
      <c r="O441" s="191"/>
      <c r="P441" s="191"/>
      <c r="Q441" s="191"/>
      <c r="R441" s="191"/>
      <c r="S441" s="191"/>
      <c r="T441" s="192"/>
      <c r="AT441" s="186" t="s">
        <v>132</v>
      </c>
      <c r="AU441" s="186" t="s">
        <v>130</v>
      </c>
      <c r="AV441" s="14" t="s">
        <v>130</v>
      </c>
      <c r="AW441" s="14" t="s">
        <v>30</v>
      </c>
      <c r="AX441" s="14" t="s">
        <v>75</v>
      </c>
      <c r="AY441" s="186" t="s">
        <v>123</v>
      </c>
    </row>
    <row r="442" spans="1:65" s="14" customFormat="1">
      <c r="B442" s="185"/>
      <c r="D442" s="178" t="s">
        <v>132</v>
      </c>
      <c r="E442" s="186" t="s">
        <v>1</v>
      </c>
      <c r="F442" s="187" t="s">
        <v>476</v>
      </c>
      <c r="H442" s="188">
        <v>49.8</v>
      </c>
      <c r="I442" s="189"/>
      <c r="L442" s="185"/>
      <c r="M442" s="190"/>
      <c r="N442" s="191"/>
      <c r="O442" s="191"/>
      <c r="P442" s="191"/>
      <c r="Q442" s="191"/>
      <c r="R442" s="191"/>
      <c r="S442" s="191"/>
      <c r="T442" s="192"/>
      <c r="AT442" s="186" t="s">
        <v>132</v>
      </c>
      <c r="AU442" s="186" t="s">
        <v>130</v>
      </c>
      <c r="AV442" s="14" t="s">
        <v>130</v>
      </c>
      <c r="AW442" s="14" t="s">
        <v>30</v>
      </c>
      <c r="AX442" s="14" t="s">
        <v>75</v>
      </c>
      <c r="AY442" s="186" t="s">
        <v>123</v>
      </c>
    </row>
    <row r="443" spans="1:65" s="13" customFormat="1">
      <c r="B443" s="177"/>
      <c r="D443" s="178" t="s">
        <v>132</v>
      </c>
      <c r="E443" s="179" t="s">
        <v>1</v>
      </c>
      <c r="F443" s="180" t="s">
        <v>477</v>
      </c>
      <c r="H443" s="179" t="s">
        <v>1</v>
      </c>
      <c r="I443" s="181"/>
      <c r="L443" s="177"/>
      <c r="M443" s="182"/>
      <c r="N443" s="183"/>
      <c r="O443" s="183"/>
      <c r="P443" s="183"/>
      <c r="Q443" s="183"/>
      <c r="R443" s="183"/>
      <c r="S443" s="183"/>
      <c r="T443" s="184"/>
      <c r="AT443" s="179" t="s">
        <v>132</v>
      </c>
      <c r="AU443" s="179" t="s">
        <v>130</v>
      </c>
      <c r="AV443" s="13" t="s">
        <v>82</v>
      </c>
      <c r="AW443" s="13" t="s">
        <v>30</v>
      </c>
      <c r="AX443" s="13" t="s">
        <v>75</v>
      </c>
      <c r="AY443" s="179" t="s">
        <v>123</v>
      </c>
    </row>
    <row r="444" spans="1:65" s="14" customFormat="1">
      <c r="B444" s="185"/>
      <c r="D444" s="178" t="s">
        <v>132</v>
      </c>
      <c r="E444" s="186" t="s">
        <v>1</v>
      </c>
      <c r="F444" s="187" t="s">
        <v>478</v>
      </c>
      <c r="H444" s="188">
        <v>61.850999999999999</v>
      </c>
      <c r="I444" s="189"/>
      <c r="L444" s="185"/>
      <c r="M444" s="190"/>
      <c r="N444" s="191"/>
      <c r="O444" s="191"/>
      <c r="P444" s="191"/>
      <c r="Q444" s="191"/>
      <c r="R444" s="191"/>
      <c r="S444" s="191"/>
      <c r="T444" s="192"/>
      <c r="AT444" s="186" t="s">
        <v>132</v>
      </c>
      <c r="AU444" s="186" t="s">
        <v>130</v>
      </c>
      <c r="AV444" s="14" t="s">
        <v>130</v>
      </c>
      <c r="AW444" s="14" t="s">
        <v>30</v>
      </c>
      <c r="AX444" s="14" t="s">
        <v>75</v>
      </c>
      <c r="AY444" s="186" t="s">
        <v>123</v>
      </c>
    </row>
    <row r="445" spans="1:65" s="15" customFormat="1">
      <c r="B445" s="193"/>
      <c r="D445" s="178" t="s">
        <v>132</v>
      </c>
      <c r="E445" s="194" t="s">
        <v>1</v>
      </c>
      <c r="F445" s="195" t="s">
        <v>140</v>
      </c>
      <c r="H445" s="196">
        <v>354.17599999999999</v>
      </c>
      <c r="I445" s="197"/>
      <c r="L445" s="193"/>
      <c r="M445" s="198"/>
      <c r="N445" s="199"/>
      <c r="O445" s="199"/>
      <c r="P445" s="199"/>
      <c r="Q445" s="199"/>
      <c r="R445" s="199"/>
      <c r="S445" s="199"/>
      <c r="T445" s="200"/>
      <c r="AT445" s="194" t="s">
        <v>132</v>
      </c>
      <c r="AU445" s="194" t="s">
        <v>130</v>
      </c>
      <c r="AV445" s="15" t="s">
        <v>129</v>
      </c>
      <c r="AW445" s="15" t="s">
        <v>30</v>
      </c>
      <c r="AX445" s="15" t="s">
        <v>82</v>
      </c>
      <c r="AY445" s="194" t="s">
        <v>123</v>
      </c>
    </row>
    <row r="446" spans="1:65" s="2" customFormat="1" ht="16.5" customHeight="1">
      <c r="A446" s="33"/>
      <c r="B446" s="162"/>
      <c r="C446" s="163" t="s">
        <v>479</v>
      </c>
      <c r="D446" s="163" t="s">
        <v>125</v>
      </c>
      <c r="E446" s="164" t="s">
        <v>480</v>
      </c>
      <c r="F446" s="165" t="s">
        <v>481</v>
      </c>
      <c r="G446" s="166" t="s">
        <v>366</v>
      </c>
      <c r="H446" s="167">
        <v>2</v>
      </c>
      <c r="I446" s="168"/>
      <c r="J446" s="167">
        <f>ROUND(I446*H446,3)</f>
        <v>0</v>
      </c>
      <c r="K446" s="169"/>
      <c r="L446" s="34"/>
      <c r="M446" s="170" t="s">
        <v>1</v>
      </c>
      <c r="N446" s="171" t="s">
        <v>41</v>
      </c>
      <c r="O446" s="59"/>
      <c r="P446" s="172">
        <f>O446*H446</f>
        <v>0</v>
      </c>
      <c r="Q446" s="172">
        <v>0</v>
      </c>
      <c r="R446" s="172">
        <f>Q446*H446</f>
        <v>0</v>
      </c>
      <c r="S446" s="172">
        <v>0</v>
      </c>
      <c r="T446" s="173">
        <f>S446*H446</f>
        <v>0</v>
      </c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R446" s="174" t="s">
        <v>129</v>
      </c>
      <c r="AT446" s="174" t="s">
        <v>125</v>
      </c>
      <c r="AU446" s="174" t="s">
        <v>130</v>
      </c>
      <c r="AY446" s="18" t="s">
        <v>123</v>
      </c>
      <c r="BE446" s="175">
        <f>IF(N446="základná",J446,0)</f>
        <v>0</v>
      </c>
      <c r="BF446" s="175">
        <f>IF(N446="znížená",J446,0)</f>
        <v>0</v>
      </c>
      <c r="BG446" s="175">
        <f>IF(N446="zákl. prenesená",J446,0)</f>
        <v>0</v>
      </c>
      <c r="BH446" s="175">
        <f>IF(N446="zníž. prenesená",J446,0)</f>
        <v>0</v>
      </c>
      <c r="BI446" s="175">
        <f>IF(N446="nulová",J446,0)</f>
        <v>0</v>
      </c>
      <c r="BJ446" s="18" t="s">
        <v>130</v>
      </c>
      <c r="BK446" s="176">
        <f>ROUND(I446*H446,3)</f>
        <v>0</v>
      </c>
      <c r="BL446" s="18" t="s">
        <v>129</v>
      </c>
      <c r="BM446" s="174" t="s">
        <v>482</v>
      </c>
    </row>
    <row r="447" spans="1:65" s="2" customFormat="1" ht="16.5" customHeight="1">
      <c r="A447" s="33"/>
      <c r="B447" s="162"/>
      <c r="C447" s="163" t="s">
        <v>483</v>
      </c>
      <c r="D447" s="163" t="s">
        <v>125</v>
      </c>
      <c r="E447" s="164" t="s">
        <v>484</v>
      </c>
      <c r="F447" s="165" t="s">
        <v>485</v>
      </c>
      <c r="G447" s="166" t="s">
        <v>486</v>
      </c>
      <c r="H447" s="167">
        <v>1</v>
      </c>
      <c r="I447" s="168"/>
      <c r="J447" s="167">
        <f>ROUND(I447*H447,3)</f>
        <v>0</v>
      </c>
      <c r="K447" s="169"/>
      <c r="L447" s="34"/>
      <c r="M447" s="170" t="s">
        <v>1</v>
      </c>
      <c r="N447" s="171" t="s">
        <v>41</v>
      </c>
      <c r="O447" s="59"/>
      <c r="P447" s="172">
        <f>O447*H447</f>
        <v>0</v>
      </c>
      <c r="Q447" s="172">
        <v>0</v>
      </c>
      <c r="R447" s="172">
        <f>Q447*H447</f>
        <v>0</v>
      </c>
      <c r="S447" s="172">
        <v>0</v>
      </c>
      <c r="T447" s="173">
        <f>S447*H447</f>
        <v>0</v>
      </c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R447" s="174" t="s">
        <v>129</v>
      </c>
      <c r="AT447" s="174" t="s">
        <v>125</v>
      </c>
      <c r="AU447" s="174" t="s">
        <v>130</v>
      </c>
      <c r="AY447" s="18" t="s">
        <v>123</v>
      </c>
      <c r="BE447" s="175">
        <f>IF(N447="základná",J447,0)</f>
        <v>0</v>
      </c>
      <c r="BF447" s="175">
        <f>IF(N447="znížená",J447,0)</f>
        <v>0</v>
      </c>
      <c r="BG447" s="175">
        <f>IF(N447="zákl. prenesená",J447,0)</f>
        <v>0</v>
      </c>
      <c r="BH447" s="175">
        <f>IF(N447="zníž. prenesená",J447,0)</f>
        <v>0</v>
      </c>
      <c r="BI447" s="175">
        <f>IF(N447="nulová",J447,0)</f>
        <v>0</v>
      </c>
      <c r="BJ447" s="18" t="s">
        <v>130</v>
      </c>
      <c r="BK447" s="176">
        <f>ROUND(I447*H447,3)</f>
        <v>0</v>
      </c>
      <c r="BL447" s="18" t="s">
        <v>129</v>
      </c>
      <c r="BM447" s="174" t="s">
        <v>487</v>
      </c>
    </row>
    <row r="448" spans="1:65" s="2" customFormat="1" ht="21.75" customHeight="1">
      <c r="A448" s="33"/>
      <c r="B448" s="162"/>
      <c r="C448" s="163" t="s">
        <v>488</v>
      </c>
      <c r="D448" s="163" t="s">
        <v>125</v>
      </c>
      <c r="E448" s="164" t="s">
        <v>489</v>
      </c>
      <c r="F448" s="165" t="s">
        <v>490</v>
      </c>
      <c r="G448" s="166" t="s">
        <v>486</v>
      </c>
      <c r="H448" s="167">
        <v>1</v>
      </c>
      <c r="I448" s="168"/>
      <c r="J448" s="167">
        <f>ROUND(I448*H448,3)</f>
        <v>0</v>
      </c>
      <c r="K448" s="169"/>
      <c r="L448" s="34"/>
      <c r="M448" s="170" t="s">
        <v>1</v>
      </c>
      <c r="N448" s="171" t="s">
        <v>41</v>
      </c>
      <c r="O448" s="59"/>
      <c r="P448" s="172">
        <f>O448*H448</f>
        <v>0</v>
      </c>
      <c r="Q448" s="172">
        <v>0</v>
      </c>
      <c r="R448" s="172">
        <f>Q448*H448</f>
        <v>0</v>
      </c>
      <c r="S448" s="172">
        <v>0</v>
      </c>
      <c r="T448" s="173">
        <f>S448*H448</f>
        <v>0</v>
      </c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R448" s="174" t="s">
        <v>129</v>
      </c>
      <c r="AT448" s="174" t="s">
        <v>125</v>
      </c>
      <c r="AU448" s="174" t="s">
        <v>130</v>
      </c>
      <c r="AY448" s="18" t="s">
        <v>123</v>
      </c>
      <c r="BE448" s="175">
        <f>IF(N448="základná",J448,0)</f>
        <v>0</v>
      </c>
      <c r="BF448" s="175">
        <f>IF(N448="znížená",J448,0)</f>
        <v>0</v>
      </c>
      <c r="BG448" s="175">
        <f>IF(N448="zákl. prenesená",J448,0)</f>
        <v>0</v>
      </c>
      <c r="BH448" s="175">
        <f>IF(N448="zníž. prenesená",J448,0)</f>
        <v>0</v>
      </c>
      <c r="BI448" s="175">
        <f>IF(N448="nulová",J448,0)</f>
        <v>0</v>
      </c>
      <c r="BJ448" s="18" t="s">
        <v>130</v>
      </c>
      <c r="BK448" s="176">
        <f>ROUND(I448*H448,3)</f>
        <v>0</v>
      </c>
      <c r="BL448" s="18" t="s">
        <v>129</v>
      </c>
      <c r="BM448" s="174" t="s">
        <v>491</v>
      </c>
    </row>
    <row r="449" spans="1:65" s="2" customFormat="1" ht="21.75" customHeight="1">
      <c r="A449" s="33"/>
      <c r="B449" s="162"/>
      <c r="C449" s="163" t="s">
        <v>492</v>
      </c>
      <c r="D449" s="163" t="s">
        <v>125</v>
      </c>
      <c r="E449" s="164" t="s">
        <v>493</v>
      </c>
      <c r="F449" s="165" t="s">
        <v>494</v>
      </c>
      <c r="G449" s="166" t="s">
        <v>147</v>
      </c>
      <c r="H449" s="167">
        <v>0.34</v>
      </c>
      <c r="I449" s="168"/>
      <c r="J449" s="167">
        <f>ROUND(I449*H449,3)</f>
        <v>0</v>
      </c>
      <c r="K449" s="169"/>
      <c r="L449" s="34"/>
      <c r="M449" s="170" t="s">
        <v>1</v>
      </c>
      <c r="N449" s="171" t="s">
        <v>41</v>
      </c>
      <c r="O449" s="59"/>
      <c r="P449" s="172">
        <f>O449*H449</f>
        <v>0</v>
      </c>
      <c r="Q449" s="172">
        <v>0</v>
      </c>
      <c r="R449" s="172">
        <f>Q449*H449</f>
        <v>0</v>
      </c>
      <c r="S449" s="172">
        <v>1.8</v>
      </c>
      <c r="T449" s="173">
        <f>S449*H449</f>
        <v>0.6120000000000001</v>
      </c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R449" s="174" t="s">
        <v>129</v>
      </c>
      <c r="AT449" s="174" t="s">
        <v>125</v>
      </c>
      <c r="AU449" s="174" t="s">
        <v>130</v>
      </c>
      <c r="AY449" s="18" t="s">
        <v>123</v>
      </c>
      <c r="BE449" s="175">
        <f>IF(N449="základná",J449,0)</f>
        <v>0</v>
      </c>
      <c r="BF449" s="175">
        <f>IF(N449="znížená",J449,0)</f>
        <v>0</v>
      </c>
      <c r="BG449" s="175">
        <f>IF(N449="zákl. prenesená",J449,0)</f>
        <v>0</v>
      </c>
      <c r="BH449" s="175">
        <f>IF(N449="zníž. prenesená",J449,0)</f>
        <v>0</v>
      </c>
      <c r="BI449" s="175">
        <f>IF(N449="nulová",J449,0)</f>
        <v>0</v>
      </c>
      <c r="BJ449" s="18" t="s">
        <v>130</v>
      </c>
      <c r="BK449" s="176">
        <f>ROUND(I449*H449,3)</f>
        <v>0</v>
      </c>
      <c r="BL449" s="18" t="s">
        <v>129</v>
      </c>
      <c r="BM449" s="174" t="s">
        <v>495</v>
      </c>
    </row>
    <row r="450" spans="1:65" s="13" customFormat="1">
      <c r="B450" s="177"/>
      <c r="D450" s="178" t="s">
        <v>132</v>
      </c>
      <c r="E450" s="179" t="s">
        <v>1</v>
      </c>
      <c r="F450" s="180" t="s">
        <v>496</v>
      </c>
      <c r="H450" s="179" t="s">
        <v>1</v>
      </c>
      <c r="I450" s="181"/>
      <c r="L450" s="177"/>
      <c r="M450" s="182"/>
      <c r="N450" s="183"/>
      <c r="O450" s="183"/>
      <c r="P450" s="183"/>
      <c r="Q450" s="183"/>
      <c r="R450" s="183"/>
      <c r="S450" s="183"/>
      <c r="T450" s="184"/>
      <c r="AT450" s="179" t="s">
        <v>132</v>
      </c>
      <c r="AU450" s="179" t="s">
        <v>130</v>
      </c>
      <c r="AV450" s="13" t="s">
        <v>82</v>
      </c>
      <c r="AW450" s="13" t="s">
        <v>30</v>
      </c>
      <c r="AX450" s="13" t="s">
        <v>75</v>
      </c>
      <c r="AY450" s="179" t="s">
        <v>123</v>
      </c>
    </row>
    <row r="451" spans="1:65" s="14" customFormat="1">
      <c r="B451" s="185"/>
      <c r="D451" s="178" t="s">
        <v>132</v>
      </c>
      <c r="E451" s="186" t="s">
        <v>1</v>
      </c>
      <c r="F451" s="187" t="s">
        <v>497</v>
      </c>
      <c r="H451" s="188">
        <v>0.16500000000000001</v>
      </c>
      <c r="I451" s="189"/>
      <c r="L451" s="185"/>
      <c r="M451" s="190"/>
      <c r="N451" s="191"/>
      <c r="O451" s="191"/>
      <c r="P451" s="191"/>
      <c r="Q451" s="191"/>
      <c r="R451" s="191"/>
      <c r="S451" s="191"/>
      <c r="T451" s="192"/>
      <c r="AT451" s="186" t="s">
        <v>132</v>
      </c>
      <c r="AU451" s="186" t="s">
        <v>130</v>
      </c>
      <c r="AV451" s="14" t="s">
        <v>130</v>
      </c>
      <c r="AW451" s="14" t="s">
        <v>30</v>
      </c>
      <c r="AX451" s="14" t="s">
        <v>75</v>
      </c>
      <c r="AY451" s="186" t="s">
        <v>123</v>
      </c>
    </row>
    <row r="452" spans="1:65" s="14" customFormat="1">
      <c r="B452" s="185"/>
      <c r="D452" s="178" t="s">
        <v>132</v>
      </c>
      <c r="E452" s="186" t="s">
        <v>1</v>
      </c>
      <c r="F452" s="187" t="s">
        <v>498</v>
      </c>
      <c r="H452" s="188">
        <v>0.17499999999999999</v>
      </c>
      <c r="I452" s="189"/>
      <c r="L452" s="185"/>
      <c r="M452" s="190"/>
      <c r="N452" s="191"/>
      <c r="O452" s="191"/>
      <c r="P452" s="191"/>
      <c r="Q452" s="191"/>
      <c r="R452" s="191"/>
      <c r="S452" s="191"/>
      <c r="T452" s="192"/>
      <c r="AT452" s="186" t="s">
        <v>132</v>
      </c>
      <c r="AU452" s="186" t="s">
        <v>130</v>
      </c>
      <c r="AV452" s="14" t="s">
        <v>130</v>
      </c>
      <c r="AW452" s="14" t="s">
        <v>30</v>
      </c>
      <c r="AX452" s="14" t="s">
        <v>75</v>
      </c>
      <c r="AY452" s="186" t="s">
        <v>123</v>
      </c>
    </row>
    <row r="453" spans="1:65" s="15" customFormat="1">
      <c r="B453" s="193"/>
      <c r="D453" s="178" t="s">
        <v>132</v>
      </c>
      <c r="E453" s="194" t="s">
        <v>1</v>
      </c>
      <c r="F453" s="195" t="s">
        <v>140</v>
      </c>
      <c r="H453" s="196">
        <v>0.33999999999999997</v>
      </c>
      <c r="I453" s="197"/>
      <c r="L453" s="193"/>
      <c r="M453" s="198"/>
      <c r="N453" s="199"/>
      <c r="O453" s="199"/>
      <c r="P453" s="199"/>
      <c r="Q453" s="199"/>
      <c r="R453" s="199"/>
      <c r="S453" s="199"/>
      <c r="T453" s="200"/>
      <c r="AT453" s="194" t="s">
        <v>132</v>
      </c>
      <c r="AU453" s="194" t="s">
        <v>130</v>
      </c>
      <c r="AV453" s="15" t="s">
        <v>129</v>
      </c>
      <c r="AW453" s="15" t="s">
        <v>30</v>
      </c>
      <c r="AX453" s="15" t="s">
        <v>82</v>
      </c>
      <c r="AY453" s="194" t="s">
        <v>123</v>
      </c>
    </row>
    <row r="454" spans="1:65" s="2" customFormat="1" ht="21.75" customHeight="1">
      <c r="A454" s="33"/>
      <c r="B454" s="162"/>
      <c r="C454" s="163" t="s">
        <v>499</v>
      </c>
      <c r="D454" s="163" t="s">
        <v>125</v>
      </c>
      <c r="E454" s="164" t="s">
        <v>500</v>
      </c>
      <c r="F454" s="165" t="s">
        <v>501</v>
      </c>
      <c r="G454" s="166" t="s">
        <v>128</v>
      </c>
      <c r="H454" s="167">
        <v>124.462</v>
      </c>
      <c r="I454" s="168"/>
      <c r="J454" s="167">
        <f>ROUND(I454*H454,3)</f>
        <v>0</v>
      </c>
      <c r="K454" s="169"/>
      <c r="L454" s="34"/>
      <c r="M454" s="170" t="s">
        <v>1</v>
      </c>
      <c r="N454" s="171" t="s">
        <v>41</v>
      </c>
      <c r="O454" s="59"/>
      <c r="P454" s="172">
        <f>O454*H454</f>
        <v>0</v>
      </c>
      <c r="Q454" s="172">
        <v>0</v>
      </c>
      <c r="R454" s="172">
        <f>Q454*H454</f>
        <v>0</v>
      </c>
      <c r="S454" s="172">
        <v>8.2000000000000003E-2</v>
      </c>
      <c r="T454" s="173">
        <f>S454*H454</f>
        <v>10.205884000000001</v>
      </c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R454" s="174" t="s">
        <v>129</v>
      </c>
      <c r="AT454" s="174" t="s">
        <v>125</v>
      </c>
      <c r="AU454" s="174" t="s">
        <v>130</v>
      </c>
      <c r="AY454" s="18" t="s">
        <v>123</v>
      </c>
      <c r="BE454" s="175">
        <f>IF(N454="základná",J454,0)</f>
        <v>0</v>
      </c>
      <c r="BF454" s="175">
        <f>IF(N454="znížená",J454,0)</f>
        <v>0</v>
      </c>
      <c r="BG454" s="175">
        <f>IF(N454="zákl. prenesená",J454,0)</f>
        <v>0</v>
      </c>
      <c r="BH454" s="175">
        <f>IF(N454="zníž. prenesená",J454,0)</f>
        <v>0</v>
      </c>
      <c r="BI454" s="175">
        <f>IF(N454="nulová",J454,0)</f>
        <v>0</v>
      </c>
      <c r="BJ454" s="18" t="s">
        <v>130</v>
      </c>
      <c r="BK454" s="176">
        <f>ROUND(I454*H454,3)</f>
        <v>0</v>
      </c>
      <c r="BL454" s="18" t="s">
        <v>129</v>
      </c>
      <c r="BM454" s="174" t="s">
        <v>502</v>
      </c>
    </row>
    <row r="455" spans="1:65" s="13" customFormat="1">
      <c r="B455" s="177"/>
      <c r="D455" s="178" t="s">
        <v>132</v>
      </c>
      <c r="E455" s="179" t="s">
        <v>1</v>
      </c>
      <c r="F455" s="180" t="s">
        <v>503</v>
      </c>
      <c r="H455" s="179" t="s">
        <v>1</v>
      </c>
      <c r="I455" s="181"/>
      <c r="L455" s="177"/>
      <c r="M455" s="182"/>
      <c r="N455" s="183"/>
      <c r="O455" s="183"/>
      <c r="P455" s="183"/>
      <c r="Q455" s="183"/>
      <c r="R455" s="183"/>
      <c r="S455" s="183"/>
      <c r="T455" s="184"/>
      <c r="AT455" s="179" t="s">
        <v>132</v>
      </c>
      <c r="AU455" s="179" t="s">
        <v>130</v>
      </c>
      <c r="AV455" s="13" t="s">
        <v>82</v>
      </c>
      <c r="AW455" s="13" t="s">
        <v>30</v>
      </c>
      <c r="AX455" s="13" t="s">
        <v>75</v>
      </c>
      <c r="AY455" s="179" t="s">
        <v>123</v>
      </c>
    </row>
    <row r="456" spans="1:65" s="14" customFormat="1">
      <c r="B456" s="185"/>
      <c r="D456" s="178" t="s">
        <v>132</v>
      </c>
      <c r="E456" s="186" t="s">
        <v>1</v>
      </c>
      <c r="F456" s="187" t="s">
        <v>504</v>
      </c>
      <c r="H456" s="188">
        <v>124.462</v>
      </c>
      <c r="I456" s="189"/>
      <c r="L456" s="185"/>
      <c r="M456" s="190"/>
      <c r="N456" s="191"/>
      <c r="O456" s="191"/>
      <c r="P456" s="191"/>
      <c r="Q456" s="191"/>
      <c r="R456" s="191"/>
      <c r="S456" s="191"/>
      <c r="T456" s="192"/>
      <c r="AT456" s="186" t="s">
        <v>132</v>
      </c>
      <c r="AU456" s="186" t="s">
        <v>130</v>
      </c>
      <c r="AV456" s="14" t="s">
        <v>130</v>
      </c>
      <c r="AW456" s="14" t="s">
        <v>30</v>
      </c>
      <c r="AX456" s="14" t="s">
        <v>82</v>
      </c>
      <c r="AY456" s="186" t="s">
        <v>123</v>
      </c>
    </row>
    <row r="457" spans="1:65" s="2" customFormat="1" ht="16.5" customHeight="1">
      <c r="A457" s="33"/>
      <c r="B457" s="162"/>
      <c r="C457" s="163" t="s">
        <v>505</v>
      </c>
      <c r="D457" s="163" t="s">
        <v>125</v>
      </c>
      <c r="E457" s="164" t="s">
        <v>506</v>
      </c>
      <c r="F457" s="165" t="s">
        <v>507</v>
      </c>
      <c r="G457" s="166" t="s">
        <v>210</v>
      </c>
      <c r="H457" s="167">
        <v>68.8</v>
      </c>
      <c r="I457" s="168"/>
      <c r="J457" s="167">
        <f>ROUND(I457*H457,3)</f>
        <v>0</v>
      </c>
      <c r="K457" s="169"/>
      <c r="L457" s="34"/>
      <c r="M457" s="170" t="s">
        <v>1</v>
      </c>
      <c r="N457" s="171" t="s">
        <v>41</v>
      </c>
      <c r="O457" s="59"/>
      <c r="P457" s="172">
        <f>O457*H457</f>
        <v>0</v>
      </c>
      <c r="Q457" s="172">
        <v>0</v>
      </c>
      <c r="R457" s="172">
        <f>Q457*H457</f>
        <v>0</v>
      </c>
      <c r="S457" s="172">
        <v>5.0000000000000001E-3</v>
      </c>
      <c r="T457" s="173">
        <f>S457*H457</f>
        <v>0.34399999999999997</v>
      </c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R457" s="174" t="s">
        <v>129</v>
      </c>
      <c r="AT457" s="174" t="s">
        <v>125</v>
      </c>
      <c r="AU457" s="174" t="s">
        <v>130</v>
      </c>
      <c r="AY457" s="18" t="s">
        <v>123</v>
      </c>
      <c r="BE457" s="175">
        <f>IF(N457="základná",J457,0)</f>
        <v>0</v>
      </c>
      <c r="BF457" s="175">
        <f>IF(N457="znížená",J457,0)</f>
        <v>0</v>
      </c>
      <c r="BG457" s="175">
        <f>IF(N457="zákl. prenesená",J457,0)</f>
        <v>0</v>
      </c>
      <c r="BH457" s="175">
        <f>IF(N457="zníž. prenesená",J457,0)</f>
        <v>0</v>
      </c>
      <c r="BI457" s="175">
        <f>IF(N457="nulová",J457,0)</f>
        <v>0</v>
      </c>
      <c r="BJ457" s="18" t="s">
        <v>130</v>
      </c>
      <c r="BK457" s="176">
        <f>ROUND(I457*H457,3)</f>
        <v>0</v>
      </c>
      <c r="BL457" s="18" t="s">
        <v>129</v>
      </c>
      <c r="BM457" s="174" t="s">
        <v>508</v>
      </c>
    </row>
    <row r="458" spans="1:65" s="13" customFormat="1">
      <c r="B458" s="177"/>
      <c r="D458" s="178" t="s">
        <v>132</v>
      </c>
      <c r="E458" s="179" t="s">
        <v>1</v>
      </c>
      <c r="F458" s="180" t="s">
        <v>314</v>
      </c>
      <c r="H458" s="179" t="s">
        <v>1</v>
      </c>
      <c r="I458" s="181"/>
      <c r="L458" s="177"/>
      <c r="M458" s="182"/>
      <c r="N458" s="183"/>
      <c r="O458" s="183"/>
      <c r="P458" s="183"/>
      <c r="Q458" s="183"/>
      <c r="R458" s="183"/>
      <c r="S458" s="183"/>
      <c r="T458" s="184"/>
      <c r="AT458" s="179" t="s">
        <v>132</v>
      </c>
      <c r="AU458" s="179" t="s">
        <v>130</v>
      </c>
      <c r="AV458" s="13" t="s">
        <v>82</v>
      </c>
      <c r="AW458" s="13" t="s">
        <v>30</v>
      </c>
      <c r="AX458" s="13" t="s">
        <v>75</v>
      </c>
      <c r="AY458" s="179" t="s">
        <v>123</v>
      </c>
    </row>
    <row r="459" spans="1:65" s="14" customFormat="1">
      <c r="B459" s="185"/>
      <c r="D459" s="178" t="s">
        <v>132</v>
      </c>
      <c r="E459" s="186" t="s">
        <v>1</v>
      </c>
      <c r="F459" s="187" t="s">
        <v>217</v>
      </c>
      <c r="H459" s="188">
        <v>30.8</v>
      </c>
      <c r="I459" s="189"/>
      <c r="L459" s="185"/>
      <c r="M459" s="190"/>
      <c r="N459" s="191"/>
      <c r="O459" s="191"/>
      <c r="P459" s="191"/>
      <c r="Q459" s="191"/>
      <c r="R459" s="191"/>
      <c r="S459" s="191"/>
      <c r="T459" s="192"/>
      <c r="AT459" s="186" t="s">
        <v>132</v>
      </c>
      <c r="AU459" s="186" t="s">
        <v>130</v>
      </c>
      <c r="AV459" s="14" t="s">
        <v>130</v>
      </c>
      <c r="AW459" s="14" t="s">
        <v>30</v>
      </c>
      <c r="AX459" s="14" t="s">
        <v>75</v>
      </c>
      <c r="AY459" s="186" t="s">
        <v>123</v>
      </c>
    </row>
    <row r="460" spans="1:65" s="13" customFormat="1">
      <c r="B460" s="177"/>
      <c r="D460" s="178" t="s">
        <v>132</v>
      </c>
      <c r="E460" s="179" t="s">
        <v>1</v>
      </c>
      <c r="F460" s="180" t="s">
        <v>509</v>
      </c>
      <c r="H460" s="179" t="s">
        <v>1</v>
      </c>
      <c r="I460" s="181"/>
      <c r="L460" s="177"/>
      <c r="M460" s="182"/>
      <c r="N460" s="183"/>
      <c r="O460" s="183"/>
      <c r="P460" s="183"/>
      <c r="Q460" s="183"/>
      <c r="R460" s="183"/>
      <c r="S460" s="183"/>
      <c r="T460" s="184"/>
      <c r="AT460" s="179" t="s">
        <v>132</v>
      </c>
      <c r="AU460" s="179" t="s">
        <v>130</v>
      </c>
      <c r="AV460" s="13" t="s">
        <v>82</v>
      </c>
      <c r="AW460" s="13" t="s">
        <v>30</v>
      </c>
      <c r="AX460" s="13" t="s">
        <v>75</v>
      </c>
      <c r="AY460" s="179" t="s">
        <v>123</v>
      </c>
    </row>
    <row r="461" spans="1:65" s="14" customFormat="1">
      <c r="B461" s="185"/>
      <c r="D461" s="178" t="s">
        <v>132</v>
      </c>
      <c r="E461" s="186" t="s">
        <v>1</v>
      </c>
      <c r="F461" s="187" t="s">
        <v>215</v>
      </c>
      <c r="H461" s="188">
        <v>38</v>
      </c>
      <c r="I461" s="189"/>
      <c r="L461" s="185"/>
      <c r="M461" s="190"/>
      <c r="N461" s="191"/>
      <c r="O461" s="191"/>
      <c r="P461" s="191"/>
      <c r="Q461" s="191"/>
      <c r="R461" s="191"/>
      <c r="S461" s="191"/>
      <c r="T461" s="192"/>
      <c r="AT461" s="186" t="s">
        <v>132</v>
      </c>
      <c r="AU461" s="186" t="s">
        <v>130</v>
      </c>
      <c r="AV461" s="14" t="s">
        <v>130</v>
      </c>
      <c r="AW461" s="14" t="s">
        <v>30</v>
      </c>
      <c r="AX461" s="14" t="s">
        <v>75</v>
      </c>
      <c r="AY461" s="186" t="s">
        <v>123</v>
      </c>
    </row>
    <row r="462" spans="1:65" s="15" customFormat="1">
      <c r="B462" s="193"/>
      <c r="D462" s="178" t="s">
        <v>132</v>
      </c>
      <c r="E462" s="194" t="s">
        <v>1</v>
      </c>
      <c r="F462" s="195" t="s">
        <v>140</v>
      </c>
      <c r="H462" s="196">
        <v>68.8</v>
      </c>
      <c r="I462" s="197"/>
      <c r="L462" s="193"/>
      <c r="M462" s="198"/>
      <c r="N462" s="199"/>
      <c r="O462" s="199"/>
      <c r="P462" s="199"/>
      <c r="Q462" s="199"/>
      <c r="R462" s="199"/>
      <c r="S462" s="199"/>
      <c r="T462" s="200"/>
      <c r="AT462" s="194" t="s">
        <v>132</v>
      </c>
      <c r="AU462" s="194" t="s">
        <v>130</v>
      </c>
      <c r="AV462" s="15" t="s">
        <v>129</v>
      </c>
      <c r="AW462" s="15" t="s">
        <v>30</v>
      </c>
      <c r="AX462" s="15" t="s">
        <v>82</v>
      </c>
      <c r="AY462" s="194" t="s">
        <v>123</v>
      </c>
    </row>
    <row r="463" spans="1:65" s="2" customFormat="1" ht="21.75" customHeight="1">
      <c r="A463" s="33"/>
      <c r="B463" s="162"/>
      <c r="C463" s="163" t="s">
        <v>510</v>
      </c>
      <c r="D463" s="163" t="s">
        <v>125</v>
      </c>
      <c r="E463" s="164" t="s">
        <v>511</v>
      </c>
      <c r="F463" s="165" t="s">
        <v>512</v>
      </c>
      <c r="G463" s="166" t="s">
        <v>210</v>
      </c>
      <c r="H463" s="167">
        <v>25</v>
      </c>
      <c r="I463" s="168"/>
      <c r="J463" s="167">
        <f>ROUND(I463*H463,3)</f>
        <v>0</v>
      </c>
      <c r="K463" s="169"/>
      <c r="L463" s="34"/>
      <c r="M463" s="170" t="s">
        <v>1</v>
      </c>
      <c r="N463" s="171" t="s">
        <v>41</v>
      </c>
      <c r="O463" s="59"/>
      <c r="P463" s="172">
        <f>O463*H463</f>
        <v>0</v>
      </c>
      <c r="Q463" s="172">
        <v>0</v>
      </c>
      <c r="R463" s="172">
        <f>Q463*H463</f>
        <v>0</v>
      </c>
      <c r="S463" s="172">
        <v>1.2E-2</v>
      </c>
      <c r="T463" s="173">
        <f>S463*H463</f>
        <v>0.3</v>
      </c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R463" s="174" t="s">
        <v>129</v>
      </c>
      <c r="AT463" s="174" t="s">
        <v>125</v>
      </c>
      <c r="AU463" s="174" t="s">
        <v>130</v>
      </c>
      <c r="AY463" s="18" t="s">
        <v>123</v>
      </c>
      <c r="BE463" s="175">
        <f>IF(N463="základná",J463,0)</f>
        <v>0</v>
      </c>
      <c r="BF463" s="175">
        <f>IF(N463="znížená",J463,0)</f>
        <v>0</v>
      </c>
      <c r="BG463" s="175">
        <f>IF(N463="zákl. prenesená",J463,0)</f>
        <v>0</v>
      </c>
      <c r="BH463" s="175">
        <f>IF(N463="zníž. prenesená",J463,0)</f>
        <v>0</v>
      </c>
      <c r="BI463" s="175">
        <f>IF(N463="nulová",J463,0)</f>
        <v>0</v>
      </c>
      <c r="BJ463" s="18" t="s">
        <v>130</v>
      </c>
      <c r="BK463" s="176">
        <f>ROUND(I463*H463,3)</f>
        <v>0</v>
      </c>
      <c r="BL463" s="18" t="s">
        <v>129</v>
      </c>
      <c r="BM463" s="174" t="s">
        <v>513</v>
      </c>
    </row>
    <row r="464" spans="1:65" s="13" customFormat="1">
      <c r="B464" s="177"/>
      <c r="D464" s="178" t="s">
        <v>132</v>
      </c>
      <c r="E464" s="179" t="s">
        <v>1</v>
      </c>
      <c r="F464" s="180" t="s">
        <v>514</v>
      </c>
      <c r="H464" s="179" t="s">
        <v>1</v>
      </c>
      <c r="I464" s="181"/>
      <c r="L464" s="177"/>
      <c r="M464" s="182"/>
      <c r="N464" s="183"/>
      <c r="O464" s="183"/>
      <c r="P464" s="183"/>
      <c r="Q464" s="183"/>
      <c r="R464" s="183"/>
      <c r="S464" s="183"/>
      <c r="T464" s="184"/>
      <c r="AT464" s="179" t="s">
        <v>132</v>
      </c>
      <c r="AU464" s="179" t="s">
        <v>130</v>
      </c>
      <c r="AV464" s="13" t="s">
        <v>82</v>
      </c>
      <c r="AW464" s="13" t="s">
        <v>30</v>
      </c>
      <c r="AX464" s="13" t="s">
        <v>75</v>
      </c>
      <c r="AY464" s="179" t="s">
        <v>123</v>
      </c>
    </row>
    <row r="465" spans="1:65" s="14" customFormat="1">
      <c r="B465" s="185"/>
      <c r="D465" s="178" t="s">
        <v>132</v>
      </c>
      <c r="E465" s="186" t="s">
        <v>1</v>
      </c>
      <c r="F465" s="187" t="s">
        <v>515</v>
      </c>
      <c r="H465" s="188">
        <v>18.399999999999999</v>
      </c>
      <c r="I465" s="189"/>
      <c r="L465" s="185"/>
      <c r="M465" s="190"/>
      <c r="N465" s="191"/>
      <c r="O465" s="191"/>
      <c r="P465" s="191"/>
      <c r="Q465" s="191"/>
      <c r="R465" s="191"/>
      <c r="S465" s="191"/>
      <c r="T465" s="192"/>
      <c r="AT465" s="186" t="s">
        <v>132</v>
      </c>
      <c r="AU465" s="186" t="s">
        <v>130</v>
      </c>
      <c r="AV465" s="14" t="s">
        <v>130</v>
      </c>
      <c r="AW465" s="14" t="s">
        <v>30</v>
      </c>
      <c r="AX465" s="14" t="s">
        <v>75</v>
      </c>
      <c r="AY465" s="186" t="s">
        <v>123</v>
      </c>
    </row>
    <row r="466" spans="1:65" s="14" customFormat="1">
      <c r="B466" s="185"/>
      <c r="D466" s="178" t="s">
        <v>132</v>
      </c>
      <c r="E466" s="186" t="s">
        <v>1</v>
      </c>
      <c r="F466" s="187" t="s">
        <v>219</v>
      </c>
      <c r="H466" s="188">
        <v>6.6</v>
      </c>
      <c r="I466" s="189"/>
      <c r="L466" s="185"/>
      <c r="M466" s="190"/>
      <c r="N466" s="191"/>
      <c r="O466" s="191"/>
      <c r="P466" s="191"/>
      <c r="Q466" s="191"/>
      <c r="R466" s="191"/>
      <c r="S466" s="191"/>
      <c r="T466" s="192"/>
      <c r="AT466" s="186" t="s">
        <v>132</v>
      </c>
      <c r="AU466" s="186" t="s">
        <v>130</v>
      </c>
      <c r="AV466" s="14" t="s">
        <v>130</v>
      </c>
      <c r="AW466" s="14" t="s">
        <v>30</v>
      </c>
      <c r="AX466" s="14" t="s">
        <v>75</v>
      </c>
      <c r="AY466" s="186" t="s">
        <v>123</v>
      </c>
    </row>
    <row r="467" spans="1:65" s="15" customFormat="1">
      <c r="B467" s="193"/>
      <c r="D467" s="178" t="s">
        <v>132</v>
      </c>
      <c r="E467" s="194" t="s">
        <v>1</v>
      </c>
      <c r="F467" s="195" t="s">
        <v>140</v>
      </c>
      <c r="H467" s="196">
        <v>25</v>
      </c>
      <c r="I467" s="197"/>
      <c r="L467" s="193"/>
      <c r="M467" s="198"/>
      <c r="N467" s="199"/>
      <c r="O467" s="199"/>
      <c r="P467" s="199"/>
      <c r="Q467" s="199"/>
      <c r="R467" s="199"/>
      <c r="S467" s="199"/>
      <c r="T467" s="200"/>
      <c r="AT467" s="194" t="s">
        <v>132</v>
      </c>
      <c r="AU467" s="194" t="s">
        <v>130</v>
      </c>
      <c r="AV467" s="15" t="s">
        <v>129</v>
      </c>
      <c r="AW467" s="15" t="s">
        <v>30</v>
      </c>
      <c r="AX467" s="15" t="s">
        <v>82</v>
      </c>
      <c r="AY467" s="194" t="s">
        <v>123</v>
      </c>
    </row>
    <row r="468" spans="1:65" s="2" customFormat="1" ht="21.75" customHeight="1">
      <c r="A468" s="33"/>
      <c r="B468" s="162"/>
      <c r="C468" s="163" t="s">
        <v>516</v>
      </c>
      <c r="D468" s="163" t="s">
        <v>125</v>
      </c>
      <c r="E468" s="164" t="s">
        <v>517</v>
      </c>
      <c r="F468" s="165" t="s">
        <v>518</v>
      </c>
      <c r="G468" s="166" t="s">
        <v>366</v>
      </c>
      <c r="H468" s="167">
        <v>4</v>
      </c>
      <c r="I468" s="168"/>
      <c r="J468" s="167">
        <f>ROUND(I468*H468,3)</f>
        <v>0</v>
      </c>
      <c r="K468" s="169"/>
      <c r="L468" s="34"/>
      <c r="M468" s="170" t="s">
        <v>1</v>
      </c>
      <c r="N468" s="171" t="s">
        <v>41</v>
      </c>
      <c r="O468" s="59"/>
      <c r="P468" s="172">
        <f>O468*H468</f>
        <v>0</v>
      </c>
      <c r="Q468" s="172">
        <v>0</v>
      </c>
      <c r="R468" s="172">
        <f>Q468*H468</f>
        <v>0</v>
      </c>
      <c r="S468" s="172">
        <v>1.4E-2</v>
      </c>
      <c r="T468" s="173">
        <f>S468*H468</f>
        <v>5.6000000000000001E-2</v>
      </c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R468" s="174" t="s">
        <v>129</v>
      </c>
      <c r="AT468" s="174" t="s">
        <v>125</v>
      </c>
      <c r="AU468" s="174" t="s">
        <v>130</v>
      </c>
      <c r="AY468" s="18" t="s">
        <v>123</v>
      </c>
      <c r="BE468" s="175">
        <f>IF(N468="základná",J468,0)</f>
        <v>0</v>
      </c>
      <c r="BF468" s="175">
        <f>IF(N468="znížená",J468,0)</f>
        <v>0</v>
      </c>
      <c r="BG468" s="175">
        <f>IF(N468="zákl. prenesená",J468,0)</f>
        <v>0</v>
      </c>
      <c r="BH468" s="175">
        <f>IF(N468="zníž. prenesená",J468,0)</f>
        <v>0</v>
      </c>
      <c r="BI468" s="175">
        <f>IF(N468="nulová",J468,0)</f>
        <v>0</v>
      </c>
      <c r="BJ468" s="18" t="s">
        <v>130</v>
      </c>
      <c r="BK468" s="176">
        <f>ROUND(I468*H468,3)</f>
        <v>0</v>
      </c>
      <c r="BL468" s="18" t="s">
        <v>129</v>
      </c>
      <c r="BM468" s="174" t="s">
        <v>519</v>
      </c>
    </row>
    <row r="469" spans="1:65" s="2" customFormat="1" ht="33" customHeight="1">
      <c r="A469" s="33"/>
      <c r="B469" s="162"/>
      <c r="C469" s="163" t="s">
        <v>520</v>
      </c>
      <c r="D469" s="163" t="s">
        <v>125</v>
      </c>
      <c r="E469" s="164" t="s">
        <v>521</v>
      </c>
      <c r="F469" s="165" t="s">
        <v>522</v>
      </c>
      <c r="G469" s="166" t="s">
        <v>128</v>
      </c>
      <c r="H469" s="167">
        <v>2116.8009999999999</v>
      </c>
      <c r="I469" s="168"/>
      <c r="J469" s="167">
        <f>ROUND(I469*H469,3)</f>
        <v>0</v>
      </c>
      <c r="K469" s="169"/>
      <c r="L469" s="34"/>
      <c r="M469" s="170" t="s">
        <v>1</v>
      </c>
      <c r="N469" s="171" t="s">
        <v>41</v>
      </c>
      <c r="O469" s="59"/>
      <c r="P469" s="172">
        <f>O469*H469</f>
        <v>0</v>
      </c>
      <c r="Q469" s="172">
        <v>0</v>
      </c>
      <c r="R469" s="172">
        <f>Q469*H469</f>
        <v>0</v>
      </c>
      <c r="S469" s="172">
        <v>1.6E-2</v>
      </c>
      <c r="T469" s="173">
        <f>S469*H469</f>
        <v>33.868816000000002</v>
      </c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R469" s="174" t="s">
        <v>129</v>
      </c>
      <c r="AT469" s="174" t="s">
        <v>125</v>
      </c>
      <c r="AU469" s="174" t="s">
        <v>130</v>
      </c>
      <c r="AY469" s="18" t="s">
        <v>123</v>
      </c>
      <c r="BE469" s="175">
        <f>IF(N469="základná",J469,0)</f>
        <v>0</v>
      </c>
      <c r="BF469" s="175">
        <f>IF(N469="znížená",J469,0)</f>
        <v>0</v>
      </c>
      <c r="BG469" s="175">
        <f>IF(N469="zákl. prenesená",J469,0)</f>
        <v>0</v>
      </c>
      <c r="BH469" s="175">
        <f>IF(N469="zníž. prenesená",J469,0)</f>
        <v>0</v>
      </c>
      <c r="BI469" s="175">
        <f>IF(N469="nulová",J469,0)</f>
        <v>0</v>
      </c>
      <c r="BJ469" s="18" t="s">
        <v>130</v>
      </c>
      <c r="BK469" s="176">
        <f>ROUND(I469*H469,3)</f>
        <v>0</v>
      </c>
      <c r="BL469" s="18" t="s">
        <v>129</v>
      </c>
      <c r="BM469" s="174" t="s">
        <v>523</v>
      </c>
    </row>
    <row r="470" spans="1:65" s="13" customFormat="1">
      <c r="B470" s="177"/>
      <c r="D470" s="178" t="s">
        <v>132</v>
      </c>
      <c r="E470" s="179" t="s">
        <v>1</v>
      </c>
      <c r="F470" s="180" t="s">
        <v>234</v>
      </c>
      <c r="H470" s="179" t="s">
        <v>1</v>
      </c>
      <c r="I470" s="181"/>
      <c r="L470" s="177"/>
      <c r="M470" s="182"/>
      <c r="N470" s="183"/>
      <c r="O470" s="183"/>
      <c r="P470" s="183"/>
      <c r="Q470" s="183"/>
      <c r="R470" s="183"/>
      <c r="S470" s="183"/>
      <c r="T470" s="184"/>
      <c r="AT470" s="179" t="s">
        <v>132</v>
      </c>
      <c r="AU470" s="179" t="s">
        <v>130</v>
      </c>
      <c r="AV470" s="13" t="s">
        <v>82</v>
      </c>
      <c r="AW470" s="13" t="s">
        <v>30</v>
      </c>
      <c r="AX470" s="13" t="s">
        <v>75</v>
      </c>
      <c r="AY470" s="179" t="s">
        <v>123</v>
      </c>
    </row>
    <row r="471" spans="1:65" s="14" customFormat="1">
      <c r="B471" s="185"/>
      <c r="D471" s="178" t="s">
        <v>132</v>
      </c>
      <c r="E471" s="186" t="s">
        <v>1</v>
      </c>
      <c r="F471" s="187" t="s">
        <v>235</v>
      </c>
      <c r="H471" s="188">
        <v>1565.8630000000001</v>
      </c>
      <c r="I471" s="189"/>
      <c r="L471" s="185"/>
      <c r="M471" s="190"/>
      <c r="N471" s="191"/>
      <c r="O471" s="191"/>
      <c r="P471" s="191"/>
      <c r="Q471" s="191"/>
      <c r="R471" s="191"/>
      <c r="S471" s="191"/>
      <c r="T471" s="192"/>
      <c r="AT471" s="186" t="s">
        <v>132</v>
      </c>
      <c r="AU471" s="186" t="s">
        <v>130</v>
      </c>
      <c r="AV471" s="14" t="s">
        <v>130</v>
      </c>
      <c r="AW471" s="14" t="s">
        <v>30</v>
      </c>
      <c r="AX471" s="14" t="s">
        <v>75</v>
      </c>
      <c r="AY471" s="186" t="s">
        <v>123</v>
      </c>
    </row>
    <row r="472" spans="1:65" s="13" customFormat="1">
      <c r="B472" s="177"/>
      <c r="D472" s="178" t="s">
        <v>132</v>
      </c>
      <c r="E472" s="179" t="s">
        <v>1</v>
      </c>
      <c r="F472" s="180" t="s">
        <v>236</v>
      </c>
      <c r="H472" s="179" t="s">
        <v>1</v>
      </c>
      <c r="I472" s="181"/>
      <c r="L472" s="177"/>
      <c r="M472" s="182"/>
      <c r="N472" s="183"/>
      <c r="O472" s="183"/>
      <c r="P472" s="183"/>
      <c r="Q472" s="183"/>
      <c r="R472" s="183"/>
      <c r="S472" s="183"/>
      <c r="T472" s="184"/>
      <c r="AT472" s="179" t="s">
        <v>132</v>
      </c>
      <c r="AU472" s="179" t="s">
        <v>130</v>
      </c>
      <c r="AV472" s="13" t="s">
        <v>82</v>
      </c>
      <c r="AW472" s="13" t="s">
        <v>30</v>
      </c>
      <c r="AX472" s="13" t="s">
        <v>75</v>
      </c>
      <c r="AY472" s="179" t="s">
        <v>123</v>
      </c>
    </row>
    <row r="473" spans="1:65" s="14" customFormat="1">
      <c r="B473" s="185"/>
      <c r="D473" s="178" t="s">
        <v>132</v>
      </c>
      <c r="E473" s="186" t="s">
        <v>1</v>
      </c>
      <c r="F473" s="187" t="s">
        <v>237</v>
      </c>
      <c r="H473" s="188">
        <v>425.52300000000002</v>
      </c>
      <c r="I473" s="189"/>
      <c r="L473" s="185"/>
      <c r="M473" s="190"/>
      <c r="N473" s="191"/>
      <c r="O473" s="191"/>
      <c r="P473" s="191"/>
      <c r="Q473" s="191"/>
      <c r="R473" s="191"/>
      <c r="S473" s="191"/>
      <c r="T473" s="192"/>
      <c r="AT473" s="186" t="s">
        <v>132</v>
      </c>
      <c r="AU473" s="186" t="s">
        <v>130</v>
      </c>
      <c r="AV473" s="14" t="s">
        <v>130</v>
      </c>
      <c r="AW473" s="14" t="s">
        <v>30</v>
      </c>
      <c r="AX473" s="14" t="s">
        <v>75</v>
      </c>
      <c r="AY473" s="186" t="s">
        <v>123</v>
      </c>
    </row>
    <row r="474" spans="1:65" s="13" customFormat="1">
      <c r="B474" s="177"/>
      <c r="D474" s="178" t="s">
        <v>132</v>
      </c>
      <c r="E474" s="179" t="s">
        <v>1</v>
      </c>
      <c r="F474" s="180" t="s">
        <v>243</v>
      </c>
      <c r="H474" s="179" t="s">
        <v>1</v>
      </c>
      <c r="I474" s="181"/>
      <c r="L474" s="177"/>
      <c r="M474" s="182"/>
      <c r="N474" s="183"/>
      <c r="O474" s="183"/>
      <c r="P474" s="183"/>
      <c r="Q474" s="183"/>
      <c r="R474" s="183"/>
      <c r="S474" s="183"/>
      <c r="T474" s="184"/>
      <c r="AT474" s="179" t="s">
        <v>132</v>
      </c>
      <c r="AU474" s="179" t="s">
        <v>130</v>
      </c>
      <c r="AV474" s="13" t="s">
        <v>82</v>
      </c>
      <c r="AW474" s="13" t="s">
        <v>30</v>
      </c>
      <c r="AX474" s="13" t="s">
        <v>75</v>
      </c>
      <c r="AY474" s="179" t="s">
        <v>123</v>
      </c>
    </row>
    <row r="475" spans="1:65" s="14" customFormat="1">
      <c r="B475" s="185"/>
      <c r="D475" s="178" t="s">
        <v>132</v>
      </c>
      <c r="E475" s="186" t="s">
        <v>1</v>
      </c>
      <c r="F475" s="187" t="s">
        <v>244</v>
      </c>
      <c r="H475" s="188">
        <v>82.844999999999999</v>
      </c>
      <c r="I475" s="189"/>
      <c r="L475" s="185"/>
      <c r="M475" s="190"/>
      <c r="N475" s="191"/>
      <c r="O475" s="191"/>
      <c r="P475" s="191"/>
      <c r="Q475" s="191"/>
      <c r="R475" s="191"/>
      <c r="S475" s="191"/>
      <c r="T475" s="192"/>
      <c r="AT475" s="186" t="s">
        <v>132</v>
      </c>
      <c r="AU475" s="186" t="s">
        <v>130</v>
      </c>
      <c r="AV475" s="14" t="s">
        <v>130</v>
      </c>
      <c r="AW475" s="14" t="s">
        <v>30</v>
      </c>
      <c r="AX475" s="14" t="s">
        <v>75</v>
      </c>
      <c r="AY475" s="186" t="s">
        <v>123</v>
      </c>
    </row>
    <row r="476" spans="1:65" s="13" customFormat="1">
      <c r="B476" s="177"/>
      <c r="D476" s="178" t="s">
        <v>132</v>
      </c>
      <c r="E476" s="179" t="s">
        <v>1</v>
      </c>
      <c r="F476" s="180" t="s">
        <v>248</v>
      </c>
      <c r="H476" s="179" t="s">
        <v>1</v>
      </c>
      <c r="I476" s="181"/>
      <c r="L476" s="177"/>
      <c r="M476" s="182"/>
      <c r="N476" s="183"/>
      <c r="O476" s="183"/>
      <c r="P476" s="183"/>
      <c r="Q476" s="183"/>
      <c r="R476" s="183"/>
      <c r="S476" s="183"/>
      <c r="T476" s="184"/>
      <c r="AT476" s="179" t="s">
        <v>132</v>
      </c>
      <c r="AU476" s="179" t="s">
        <v>130</v>
      </c>
      <c r="AV476" s="13" t="s">
        <v>82</v>
      </c>
      <c r="AW476" s="13" t="s">
        <v>30</v>
      </c>
      <c r="AX476" s="13" t="s">
        <v>75</v>
      </c>
      <c r="AY476" s="179" t="s">
        <v>123</v>
      </c>
    </row>
    <row r="477" spans="1:65" s="14" customFormat="1">
      <c r="B477" s="185"/>
      <c r="D477" s="178" t="s">
        <v>132</v>
      </c>
      <c r="E477" s="186" t="s">
        <v>1</v>
      </c>
      <c r="F477" s="187" t="s">
        <v>249</v>
      </c>
      <c r="H477" s="188">
        <v>42.57</v>
      </c>
      <c r="I477" s="189"/>
      <c r="L477" s="185"/>
      <c r="M477" s="190"/>
      <c r="N477" s="191"/>
      <c r="O477" s="191"/>
      <c r="P477" s="191"/>
      <c r="Q477" s="191"/>
      <c r="R477" s="191"/>
      <c r="S477" s="191"/>
      <c r="T477" s="192"/>
      <c r="AT477" s="186" t="s">
        <v>132</v>
      </c>
      <c r="AU477" s="186" t="s">
        <v>130</v>
      </c>
      <c r="AV477" s="14" t="s">
        <v>130</v>
      </c>
      <c r="AW477" s="14" t="s">
        <v>30</v>
      </c>
      <c r="AX477" s="14" t="s">
        <v>75</v>
      </c>
      <c r="AY477" s="186" t="s">
        <v>123</v>
      </c>
    </row>
    <row r="478" spans="1:65" s="15" customFormat="1">
      <c r="B478" s="193"/>
      <c r="D478" s="178" t="s">
        <v>132</v>
      </c>
      <c r="E478" s="194" t="s">
        <v>1</v>
      </c>
      <c r="F478" s="195" t="s">
        <v>140</v>
      </c>
      <c r="H478" s="196">
        <v>2116.8009999999999</v>
      </c>
      <c r="I478" s="197"/>
      <c r="L478" s="193"/>
      <c r="M478" s="198"/>
      <c r="N478" s="199"/>
      <c r="O478" s="199"/>
      <c r="P478" s="199"/>
      <c r="Q478" s="199"/>
      <c r="R478" s="199"/>
      <c r="S478" s="199"/>
      <c r="T478" s="200"/>
      <c r="AT478" s="194" t="s">
        <v>132</v>
      </c>
      <c r="AU478" s="194" t="s">
        <v>130</v>
      </c>
      <c r="AV478" s="15" t="s">
        <v>129</v>
      </c>
      <c r="AW478" s="15" t="s">
        <v>30</v>
      </c>
      <c r="AX478" s="15" t="s">
        <v>82</v>
      </c>
      <c r="AY478" s="194" t="s">
        <v>123</v>
      </c>
    </row>
    <row r="479" spans="1:65" s="2" customFormat="1" ht="33" customHeight="1">
      <c r="A479" s="33"/>
      <c r="B479" s="162"/>
      <c r="C479" s="163" t="s">
        <v>524</v>
      </c>
      <c r="D479" s="163" t="s">
        <v>125</v>
      </c>
      <c r="E479" s="164" t="s">
        <v>525</v>
      </c>
      <c r="F479" s="165" t="s">
        <v>526</v>
      </c>
      <c r="G479" s="166" t="s">
        <v>128</v>
      </c>
      <c r="H479" s="167">
        <v>239.83699999999999</v>
      </c>
      <c r="I479" s="168"/>
      <c r="J479" s="167">
        <f>ROUND(I479*H479,3)</f>
        <v>0</v>
      </c>
      <c r="K479" s="169"/>
      <c r="L479" s="34"/>
      <c r="M479" s="170" t="s">
        <v>1</v>
      </c>
      <c r="N479" s="171" t="s">
        <v>41</v>
      </c>
      <c r="O479" s="59"/>
      <c r="P479" s="172">
        <f>O479*H479</f>
        <v>0</v>
      </c>
      <c r="Q479" s="172">
        <v>0</v>
      </c>
      <c r="R479" s="172">
        <f>Q479*H479</f>
        <v>0</v>
      </c>
      <c r="S479" s="172">
        <v>8.8999999999999996E-2</v>
      </c>
      <c r="T479" s="173">
        <f>S479*H479</f>
        <v>21.345492999999998</v>
      </c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R479" s="174" t="s">
        <v>129</v>
      </c>
      <c r="AT479" s="174" t="s">
        <v>125</v>
      </c>
      <c r="AU479" s="174" t="s">
        <v>130</v>
      </c>
      <c r="AY479" s="18" t="s">
        <v>123</v>
      </c>
      <c r="BE479" s="175">
        <f>IF(N479="základná",J479,0)</f>
        <v>0</v>
      </c>
      <c r="BF479" s="175">
        <f>IF(N479="znížená",J479,0)</f>
        <v>0</v>
      </c>
      <c r="BG479" s="175">
        <f>IF(N479="zákl. prenesená",J479,0)</f>
        <v>0</v>
      </c>
      <c r="BH479" s="175">
        <f>IF(N479="zníž. prenesená",J479,0)</f>
        <v>0</v>
      </c>
      <c r="BI479" s="175">
        <f>IF(N479="nulová",J479,0)</f>
        <v>0</v>
      </c>
      <c r="BJ479" s="18" t="s">
        <v>130</v>
      </c>
      <c r="BK479" s="176">
        <f>ROUND(I479*H479,3)</f>
        <v>0</v>
      </c>
      <c r="BL479" s="18" t="s">
        <v>129</v>
      </c>
      <c r="BM479" s="174" t="s">
        <v>527</v>
      </c>
    </row>
    <row r="480" spans="1:65" s="13" customFormat="1">
      <c r="B480" s="177"/>
      <c r="D480" s="178" t="s">
        <v>132</v>
      </c>
      <c r="E480" s="179" t="s">
        <v>1</v>
      </c>
      <c r="F480" s="180" t="s">
        <v>528</v>
      </c>
      <c r="H480" s="179" t="s">
        <v>1</v>
      </c>
      <c r="I480" s="181"/>
      <c r="L480" s="177"/>
      <c r="M480" s="182"/>
      <c r="N480" s="183"/>
      <c r="O480" s="183"/>
      <c r="P480" s="183"/>
      <c r="Q480" s="183"/>
      <c r="R480" s="183"/>
      <c r="S480" s="183"/>
      <c r="T480" s="184"/>
      <c r="AT480" s="179" t="s">
        <v>132</v>
      </c>
      <c r="AU480" s="179" t="s">
        <v>130</v>
      </c>
      <c r="AV480" s="13" t="s">
        <v>82</v>
      </c>
      <c r="AW480" s="13" t="s">
        <v>30</v>
      </c>
      <c r="AX480" s="13" t="s">
        <v>75</v>
      </c>
      <c r="AY480" s="179" t="s">
        <v>123</v>
      </c>
    </row>
    <row r="481" spans="1:65" s="13" customFormat="1">
      <c r="B481" s="177"/>
      <c r="D481" s="178" t="s">
        <v>132</v>
      </c>
      <c r="E481" s="179" t="s">
        <v>1</v>
      </c>
      <c r="F481" s="180" t="s">
        <v>158</v>
      </c>
      <c r="H481" s="179" t="s">
        <v>1</v>
      </c>
      <c r="I481" s="181"/>
      <c r="L481" s="177"/>
      <c r="M481" s="182"/>
      <c r="N481" s="183"/>
      <c r="O481" s="183"/>
      <c r="P481" s="183"/>
      <c r="Q481" s="183"/>
      <c r="R481" s="183"/>
      <c r="S481" s="183"/>
      <c r="T481" s="184"/>
      <c r="AT481" s="179" t="s">
        <v>132</v>
      </c>
      <c r="AU481" s="179" t="s">
        <v>130</v>
      </c>
      <c r="AV481" s="13" t="s">
        <v>82</v>
      </c>
      <c r="AW481" s="13" t="s">
        <v>30</v>
      </c>
      <c r="AX481" s="13" t="s">
        <v>75</v>
      </c>
      <c r="AY481" s="179" t="s">
        <v>123</v>
      </c>
    </row>
    <row r="482" spans="1:65" s="14" customFormat="1">
      <c r="B482" s="185"/>
      <c r="D482" s="178" t="s">
        <v>132</v>
      </c>
      <c r="E482" s="186" t="s">
        <v>1</v>
      </c>
      <c r="F482" s="187" t="s">
        <v>529</v>
      </c>
      <c r="H482" s="188">
        <v>58.26</v>
      </c>
      <c r="I482" s="189"/>
      <c r="L482" s="185"/>
      <c r="M482" s="190"/>
      <c r="N482" s="191"/>
      <c r="O482" s="191"/>
      <c r="P482" s="191"/>
      <c r="Q482" s="191"/>
      <c r="R482" s="191"/>
      <c r="S482" s="191"/>
      <c r="T482" s="192"/>
      <c r="AT482" s="186" t="s">
        <v>132</v>
      </c>
      <c r="AU482" s="186" t="s">
        <v>130</v>
      </c>
      <c r="AV482" s="14" t="s">
        <v>130</v>
      </c>
      <c r="AW482" s="14" t="s">
        <v>30</v>
      </c>
      <c r="AX482" s="14" t="s">
        <v>75</v>
      </c>
      <c r="AY482" s="186" t="s">
        <v>123</v>
      </c>
    </row>
    <row r="483" spans="1:65" s="13" customFormat="1">
      <c r="B483" s="177"/>
      <c r="D483" s="178" t="s">
        <v>132</v>
      </c>
      <c r="E483" s="179" t="s">
        <v>1</v>
      </c>
      <c r="F483" s="180" t="s">
        <v>160</v>
      </c>
      <c r="H483" s="179" t="s">
        <v>1</v>
      </c>
      <c r="I483" s="181"/>
      <c r="L483" s="177"/>
      <c r="M483" s="182"/>
      <c r="N483" s="183"/>
      <c r="O483" s="183"/>
      <c r="P483" s="183"/>
      <c r="Q483" s="183"/>
      <c r="R483" s="183"/>
      <c r="S483" s="183"/>
      <c r="T483" s="184"/>
      <c r="AT483" s="179" t="s">
        <v>132</v>
      </c>
      <c r="AU483" s="179" t="s">
        <v>130</v>
      </c>
      <c r="AV483" s="13" t="s">
        <v>82</v>
      </c>
      <c r="AW483" s="13" t="s">
        <v>30</v>
      </c>
      <c r="AX483" s="13" t="s">
        <v>75</v>
      </c>
      <c r="AY483" s="179" t="s">
        <v>123</v>
      </c>
    </row>
    <row r="484" spans="1:65" s="14" customFormat="1">
      <c r="B484" s="185"/>
      <c r="D484" s="178" t="s">
        <v>132</v>
      </c>
      <c r="E484" s="186" t="s">
        <v>1</v>
      </c>
      <c r="F484" s="187" t="s">
        <v>240</v>
      </c>
      <c r="H484" s="188">
        <v>13.993</v>
      </c>
      <c r="I484" s="189"/>
      <c r="L484" s="185"/>
      <c r="M484" s="190"/>
      <c r="N484" s="191"/>
      <c r="O484" s="191"/>
      <c r="P484" s="191"/>
      <c r="Q484" s="191"/>
      <c r="R484" s="191"/>
      <c r="S484" s="191"/>
      <c r="T484" s="192"/>
      <c r="AT484" s="186" t="s">
        <v>132</v>
      </c>
      <c r="AU484" s="186" t="s">
        <v>130</v>
      </c>
      <c r="AV484" s="14" t="s">
        <v>130</v>
      </c>
      <c r="AW484" s="14" t="s">
        <v>30</v>
      </c>
      <c r="AX484" s="14" t="s">
        <v>75</v>
      </c>
      <c r="AY484" s="186" t="s">
        <v>123</v>
      </c>
    </row>
    <row r="485" spans="1:65" s="14" customFormat="1">
      <c r="B485" s="185"/>
      <c r="D485" s="178" t="s">
        <v>132</v>
      </c>
      <c r="E485" s="186" t="s">
        <v>1</v>
      </c>
      <c r="F485" s="187" t="s">
        <v>241</v>
      </c>
      <c r="H485" s="188">
        <v>15.837999999999999</v>
      </c>
      <c r="I485" s="189"/>
      <c r="L485" s="185"/>
      <c r="M485" s="190"/>
      <c r="N485" s="191"/>
      <c r="O485" s="191"/>
      <c r="P485" s="191"/>
      <c r="Q485" s="191"/>
      <c r="R485" s="191"/>
      <c r="S485" s="191"/>
      <c r="T485" s="192"/>
      <c r="AT485" s="186" t="s">
        <v>132</v>
      </c>
      <c r="AU485" s="186" t="s">
        <v>130</v>
      </c>
      <c r="AV485" s="14" t="s">
        <v>130</v>
      </c>
      <c r="AW485" s="14" t="s">
        <v>30</v>
      </c>
      <c r="AX485" s="14" t="s">
        <v>75</v>
      </c>
      <c r="AY485" s="186" t="s">
        <v>123</v>
      </c>
    </row>
    <row r="486" spans="1:65" s="14" customFormat="1">
      <c r="B486" s="185"/>
      <c r="D486" s="178" t="s">
        <v>132</v>
      </c>
      <c r="E486" s="186" t="s">
        <v>1</v>
      </c>
      <c r="F486" s="187" t="s">
        <v>242</v>
      </c>
      <c r="H486" s="188">
        <v>18.812000000000001</v>
      </c>
      <c r="I486" s="189"/>
      <c r="L486" s="185"/>
      <c r="M486" s="190"/>
      <c r="N486" s="191"/>
      <c r="O486" s="191"/>
      <c r="P486" s="191"/>
      <c r="Q486" s="191"/>
      <c r="R486" s="191"/>
      <c r="S486" s="191"/>
      <c r="T486" s="192"/>
      <c r="AT486" s="186" t="s">
        <v>132</v>
      </c>
      <c r="AU486" s="186" t="s">
        <v>130</v>
      </c>
      <c r="AV486" s="14" t="s">
        <v>130</v>
      </c>
      <c r="AW486" s="14" t="s">
        <v>30</v>
      </c>
      <c r="AX486" s="14" t="s">
        <v>75</v>
      </c>
      <c r="AY486" s="186" t="s">
        <v>123</v>
      </c>
    </row>
    <row r="487" spans="1:65" s="14" customFormat="1">
      <c r="B487" s="185"/>
      <c r="D487" s="178" t="s">
        <v>132</v>
      </c>
      <c r="E487" s="186" t="s">
        <v>1</v>
      </c>
      <c r="F487" s="187" t="s">
        <v>246</v>
      </c>
      <c r="H487" s="188">
        <v>20.452999999999999</v>
      </c>
      <c r="I487" s="189"/>
      <c r="L487" s="185"/>
      <c r="M487" s="190"/>
      <c r="N487" s="191"/>
      <c r="O487" s="191"/>
      <c r="P487" s="191"/>
      <c r="Q487" s="191"/>
      <c r="R487" s="191"/>
      <c r="S487" s="191"/>
      <c r="T487" s="192"/>
      <c r="AT487" s="186" t="s">
        <v>132</v>
      </c>
      <c r="AU487" s="186" t="s">
        <v>130</v>
      </c>
      <c r="AV487" s="14" t="s">
        <v>130</v>
      </c>
      <c r="AW487" s="14" t="s">
        <v>30</v>
      </c>
      <c r="AX487" s="14" t="s">
        <v>75</v>
      </c>
      <c r="AY487" s="186" t="s">
        <v>123</v>
      </c>
    </row>
    <row r="488" spans="1:65" s="14" customFormat="1">
      <c r="B488" s="185"/>
      <c r="D488" s="178" t="s">
        <v>132</v>
      </c>
      <c r="E488" s="186" t="s">
        <v>1</v>
      </c>
      <c r="F488" s="187" t="s">
        <v>247</v>
      </c>
      <c r="H488" s="188">
        <v>4.4409999999999998</v>
      </c>
      <c r="I488" s="189"/>
      <c r="L488" s="185"/>
      <c r="M488" s="190"/>
      <c r="N488" s="191"/>
      <c r="O488" s="191"/>
      <c r="P488" s="191"/>
      <c r="Q488" s="191"/>
      <c r="R488" s="191"/>
      <c r="S488" s="191"/>
      <c r="T488" s="192"/>
      <c r="AT488" s="186" t="s">
        <v>132</v>
      </c>
      <c r="AU488" s="186" t="s">
        <v>130</v>
      </c>
      <c r="AV488" s="14" t="s">
        <v>130</v>
      </c>
      <c r="AW488" s="14" t="s">
        <v>30</v>
      </c>
      <c r="AX488" s="14" t="s">
        <v>75</v>
      </c>
      <c r="AY488" s="186" t="s">
        <v>123</v>
      </c>
    </row>
    <row r="489" spans="1:65" s="13" customFormat="1">
      <c r="B489" s="177"/>
      <c r="D489" s="178" t="s">
        <v>132</v>
      </c>
      <c r="E489" s="179" t="s">
        <v>1</v>
      </c>
      <c r="F489" s="180" t="s">
        <v>224</v>
      </c>
      <c r="H489" s="179" t="s">
        <v>1</v>
      </c>
      <c r="I489" s="181"/>
      <c r="L489" s="177"/>
      <c r="M489" s="182"/>
      <c r="N489" s="183"/>
      <c r="O489" s="183"/>
      <c r="P489" s="183"/>
      <c r="Q489" s="183"/>
      <c r="R489" s="183"/>
      <c r="S489" s="183"/>
      <c r="T489" s="184"/>
      <c r="AT489" s="179" t="s">
        <v>132</v>
      </c>
      <c r="AU489" s="179" t="s">
        <v>130</v>
      </c>
      <c r="AV489" s="13" t="s">
        <v>82</v>
      </c>
      <c r="AW489" s="13" t="s">
        <v>30</v>
      </c>
      <c r="AX489" s="13" t="s">
        <v>75</v>
      </c>
      <c r="AY489" s="179" t="s">
        <v>123</v>
      </c>
    </row>
    <row r="490" spans="1:65" s="14" customFormat="1">
      <c r="B490" s="185"/>
      <c r="D490" s="178" t="s">
        <v>132</v>
      </c>
      <c r="E490" s="186" t="s">
        <v>1</v>
      </c>
      <c r="F490" s="187" t="s">
        <v>225</v>
      </c>
      <c r="H490" s="188">
        <v>108.04</v>
      </c>
      <c r="I490" s="189"/>
      <c r="L490" s="185"/>
      <c r="M490" s="190"/>
      <c r="N490" s="191"/>
      <c r="O490" s="191"/>
      <c r="P490" s="191"/>
      <c r="Q490" s="191"/>
      <c r="R490" s="191"/>
      <c r="S490" s="191"/>
      <c r="T490" s="192"/>
      <c r="AT490" s="186" t="s">
        <v>132</v>
      </c>
      <c r="AU490" s="186" t="s">
        <v>130</v>
      </c>
      <c r="AV490" s="14" t="s">
        <v>130</v>
      </c>
      <c r="AW490" s="14" t="s">
        <v>30</v>
      </c>
      <c r="AX490" s="14" t="s">
        <v>75</v>
      </c>
      <c r="AY490" s="186" t="s">
        <v>123</v>
      </c>
    </row>
    <row r="491" spans="1:65" s="15" customFormat="1">
      <c r="B491" s="193"/>
      <c r="D491" s="178" t="s">
        <v>132</v>
      </c>
      <c r="E491" s="194" t="s">
        <v>1</v>
      </c>
      <c r="F491" s="195" t="s">
        <v>140</v>
      </c>
      <c r="H491" s="196">
        <v>239.83699999999999</v>
      </c>
      <c r="I491" s="197"/>
      <c r="L491" s="193"/>
      <c r="M491" s="198"/>
      <c r="N491" s="199"/>
      <c r="O491" s="199"/>
      <c r="P491" s="199"/>
      <c r="Q491" s="199"/>
      <c r="R491" s="199"/>
      <c r="S491" s="199"/>
      <c r="T491" s="200"/>
      <c r="AT491" s="194" t="s">
        <v>132</v>
      </c>
      <c r="AU491" s="194" t="s">
        <v>130</v>
      </c>
      <c r="AV491" s="15" t="s">
        <v>129</v>
      </c>
      <c r="AW491" s="15" t="s">
        <v>30</v>
      </c>
      <c r="AX491" s="15" t="s">
        <v>82</v>
      </c>
      <c r="AY491" s="194" t="s">
        <v>123</v>
      </c>
    </row>
    <row r="492" spans="1:65" s="2" customFormat="1" ht="21.75" customHeight="1">
      <c r="A492" s="33"/>
      <c r="B492" s="162"/>
      <c r="C492" s="163" t="s">
        <v>530</v>
      </c>
      <c r="D492" s="163" t="s">
        <v>125</v>
      </c>
      <c r="E492" s="164" t="s">
        <v>531</v>
      </c>
      <c r="F492" s="165" t="s">
        <v>532</v>
      </c>
      <c r="G492" s="166" t="s">
        <v>533</v>
      </c>
      <c r="H492" s="167">
        <v>84.457999999999998</v>
      </c>
      <c r="I492" s="168"/>
      <c r="J492" s="167">
        <f>ROUND(I492*H492,3)</f>
        <v>0</v>
      </c>
      <c r="K492" s="169"/>
      <c r="L492" s="34"/>
      <c r="M492" s="170" t="s">
        <v>1</v>
      </c>
      <c r="N492" s="171" t="s">
        <v>41</v>
      </c>
      <c r="O492" s="59"/>
      <c r="P492" s="172">
        <f>O492*H492</f>
        <v>0</v>
      </c>
      <c r="Q492" s="172">
        <v>0</v>
      </c>
      <c r="R492" s="172">
        <f>Q492*H492</f>
        <v>0</v>
      </c>
      <c r="S492" s="172">
        <v>0</v>
      </c>
      <c r="T492" s="173">
        <f>S492*H492</f>
        <v>0</v>
      </c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R492" s="174" t="s">
        <v>129</v>
      </c>
      <c r="AT492" s="174" t="s">
        <v>125</v>
      </c>
      <c r="AU492" s="174" t="s">
        <v>130</v>
      </c>
      <c r="AY492" s="18" t="s">
        <v>123</v>
      </c>
      <c r="BE492" s="175">
        <f>IF(N492="základná",J492,0)</f>
        <v>0</v>
      </c>
      <c r="BF492" s="175">
        <f>IF(N492="znížená",J492,0)</f>
        <v>0</v>
      </c>
      <c r="BG492" s="175">
        <f>IF(N492="zákl. prenesená",J492,0)</f>
        <v>0</v>
      </c>
      <c r="BH492" s="175">
        <f>IF(N492="zníž. prenesená",J492,0)</f>
        <v>0</v>
      </c>
      <c r="BI492" s="175">
        <f>IF(N492="nulová",J492,0)</f>
        <v>0</v>
      </c>
      <c r="BJ492" s="18" t="s">
        <v>130</v>
      </c>
      <c r="BK492" s="176">
        <f>ROUND(I492*H492,3)</f>
        <v>0</v>
      </c>
      <c r="BL492" s="18" t="s">
        <v>129</v>
      </c>
      <c r="BM492" s="174" t="s">
        <v>534</v>
      </c>
    </row>
    <row r="493" spans="1:65" s="2" customFormat="1" ht="21.75" customHeight="1">
      <c r="A493" s="33"/>
      <c r="B493" s="162"/>
      <c r="C493" s="163" t="s">
        <v>535</v>
      </c>
      <c r="D493" s="163" t="s">
        <v>125</v>
      </c>
      <c r="E493" s="164" t="s">
        <v>536</v>
      </c>
      <c r="F493" s="165" t="s">
        <v>537</v>
      </c>
      <c r="G493" s="166" t="s">
        <v>533</v>
      </c>
      <c r="H493" s="167">
        <v>84.457999999999998</v>
      </c>
      <c r="I493" s="168"/>
      <c r="J493" s="167">
        <f>ROUND(I493*H493,3)</f>
        <v>0</v>
      </c>
      <c r="K493" s="169"/>
      <c r="L493" s="34"/>
      <c r="M493" s="170" t="s">
        <v>1</v>
      </c>
      <c r="N493" s="171" t="s">
        <v>41</v>
      </c>
      <c r="O493" s="59"/>
      <c r="P493" s="172">
        <f>O493*H493</f>
        <v>0</v>
      </c>
      <c r="Q493" s="172">
        <v>0</v>
      </c>
      <c r="R493" s="172">
        <f>Q493*H493</f>
        <v>0</v>
      </c>
      <c r="S493" s="172">
        <v>0</v>
      </c>
      <c r="T493" s="173">
        <f>S493*H493</f>
        <v>0</v>
      </c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R493" s="174" t="s">
        <v>129</v>
      </c>
      <c r="AT493" s="174" t="s">
        <v>125</v>
      </c>
      <c r="AU493" s="174" t="s">
        <v>130</v>
      </c>
      <c r="AY493" s="18" t="s">
        <v>123</v>
      </c>
      <c r="BE493" s="175">
        <f>IF(N493="základná",J493,0)</f>
        <v>0</v>
      </c>
      <c r="BF493" s="175">
        <f>IF(N493="znížená",J493,0)</f>
        <v>0</v>
      </c>
      <c r="BG493" s="175">
        <f>IF(N493="zákl. prenesená",J493,0)</f>
        <v>0</v>
      </c>
      <c r="BH493" s="175">
        <f>IF(N493="zníž. prenesená",J493,0)</f>
        <v>0</v>
      </c>
      <c r="BI493" s="175">
        <f>IF(N493="nulová",J493,0)</f>
        <v>0</v>
      </c>
      <c r="BJ493" s="18" t="s">
        <v>130</v>
      </c>
      <c r="BK493" s="176">
        <f>ROUND(I493*H493,3)</f>
        <v>0</v>
      </c>
      <c r="BL493" s="18" t="s">
        <v>129</v>
      </c>
      <c r="BM493" s="174" t="s">
        <v>538</v>
      </c>
    </row>
    <row r="494" spans="1:65" s="2" customFormat="1" ht="16.5" customHeight="1">
      <c r="A494" s="33"/>
      <c r="B494" s="162"/>
      <c r="C494" s="163" t="s">
        <v>539</v>
      </c>
      <c r="D494" s="163" t="s">
        <v>125</v>
      </c>
      <c r="E494" s="164" t="s">
        <v>540</v>
      </c>
      <c r="F494" s="165" t="s">
        <v>541</v>
      </c>
      <c r="G494" s="166" t="s">
        <v>533</v>
      </c>
      <c r="H494" s="167">
        <v>84.457999999999998</v>
      </c>
      <c r="I494" s="168"/>
      <c r="J494" s="167">
        <f>ROUND(I494*H494,3)</f>
        <v>0</v>
      </c>
      <c r="K494" s="169"/>
      <c r="L494" s="34"/>
      <c r="M494" s="170" t="s">
        <v>1</v>
      </c>
      <c r="N494" s="171" t="s">
        <v>41</v>
      </c>
      <c r="O494" s="59"/>
      <c r="P494" s="172">
        <f>O494*H494</f>
        <v>0</v>
      </c>
      <c r="Q494" s="172">
        <v>0</v>
      </c>
      <c r="R494" s="172">
        <f>Q494*H494</f>
        <v>0</v>
      </c>
      <c r="S494" s="172">
        <v>0</v>
      </c>
      <c r="T494" s="173">
        <f>S494*H494</f>
        <v>0</v>
      </c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R494" s="174" t="s">
        <v>129</v>
      </c>
      <c r="AT494" s="174" t="s">
        <v>125</v>
      </c>
      <c r="AU494" s="174" t="s">
        <v>130</v>
      </c>
      <c r="AY494" s="18" t="s">
        <v>123</v>
      </c>
      <c r="BE494" s="175">
        <f>IF(N494="základná",J494,0)</f>
        <v>0</v>
      </c>
      <c r="BF494" s="175">
        <f>IF(N494="znížená",J494,0)</f>
        <v>0</v>
      </c>
      <c r="BG494" s="175">
        <f>IF(N494="zákl. prenesená",J494,0)</f>
        <v>0</v>
      </c>
      <c r="BH494" s="175">
        <f>IF(N494="zníž. prenesená",J494,0)</f>
        <v>0</v>
      </c>
      <c r="BI494" s="175">
        <f>IF(N494="nulová",J494,0)</f>
        <v>0</v>
      </c>
      <c r="BJ494" s="18" t="s">
        <v>130</v>
      </c>
      <c r="BK494" s="176">
        <f>ROUND(I494*H494,3)</f>
        <v>0</v>
      </c>
      <c r="BL494" s="18" t="s">
        <v>129</v>
      </c>
      <c r="BM494" s="174" t="s">
        <v>542</v>
      </c>
    </row>
    <row r="495" spans="1:65" s="2" customFormat="1" ht="21.75" customHeight="1">
      <c r="A495" s="33"/>
      <c r="B495" s="162"/>
      <c r="C495" s="163" t="s">
        <v>543</v>
      </c>
      <c r="D495" s="163" t="s">
        <v>125</v>
      </c>
      <c r="E495" s="164" t="s">
        <v>544</v>
      </c>
      <c r="F495" s="165" t="s">
        <v>545</v>
      </c>
      <c r="G495" s="166" t="s">
        <v>533</v>
      </c>
      <c r="H495" s="167">
        <v>2026.992</v>
      </c>
      <c r="I495" s="168"/>
      <c r="J495" s="167">
        <f>ROUND(I495*H495,3)</f>
        <v>0</v>
      </c>
      <c r="K495" s="169"/>
      <c r="L495" s="34"/>
      <c r="M495" s="170" t="s">
        <v>1</v>
      </c>
      <c r="N495" s="171" t="s">
        <v>41</v>
      </c>
      <c r="O495" s="59"/>
      <c r="P495" s="172">
        <f>O495*H495</f>
        <v>0</v>
      </c>
      <c r="Q495" s="172">
        <v>0</v>
      </c>
      <c r="R495" s="172">
        <f>Q495*H495</f>
        <v>0</v>
      </c>
      <c r="S495" s="172">
        <v>0</v>
      </c>
      <c r="T495" s="173">
        <f>S495*H495</f>
        <v>0</v>
      </c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R495" s="174" t="s">
        <v>129</v>
      </c>
      <c r="AT495" s="174" t="s">
        <v>125</v>
      </c>
      <c r="AU495" s="174" t="s">
        <v>130</v>
      </c>
      <c r="AY495" s="18" t="s">
        <v>123</v>
      </c>
      <c r="BE495" s="175">
        <f>IF(N495="základná",J495,0)</f>
        <v>0</v>
      </c>
      <c r="BF495" s="175">
        <f>IF(N495="znížená",J495,0)</f>
        <v>0</v>
      </c>
      <c r="BG495" s="175">
        <f>IF(N495="zákl. prenesená",J495,0)</f>
        <v>0</v>
      </c>
      <c r="BH495" s="175">
        <f>IF(N495="zníž. prenesená",J495,0)</f>
        <v>0</v>
      </c>
      <c r="BI495" s="175">
        <f>IF(N495="nulová",J495,0)</f>
        <v>0</v>
      </c>
      <c r="BJ495" s="18" t="s">
        <v>130</v>
      </c>
      <c r="BK495" s="176">
        <f>ROUND(I495*H495,3)</f>
        <v>0</v>
      </c>
      <c r="BL495" s="18" t="s">
        <v>129</v>
      </c>
      <c r="BM495" s="174" t="s">
        <v>546</v>
      </c>
    </row>
    <row r="496" spans="1:65" s="14" customFormat="1">
      <c r="B496" s="185"/>
      <c r="D496" s="178" t="s">
        <v>132</v>
      </c>
      <c r="F496" s="187" t="s">
        <v>547</v>
      </c>
      <c r="H496" s="188">
        <v>2026.992</v>
      </c>
      <c r="I496" s="189"/>
      <c r="L496" s="185"/>
      <c r="M496" s="190"/>
      <c r="N496" s="191"/>
      <c r="O496" s="191"/>
      <c r="P496" s="191"/>
      <c r="Q496" s="191"/>
      <c r="R496" s="191"/>
      <c r="S496" s="191"/>
      <c r="T496" s="192"/>
      <c r="AT496" s="186" t="s">
        <v>132</v>
      </c>
      <c r="AU496" s="186" t="s">
        <v>130</v>
      </c>
      <c r="AV496" s="14" t="s">
        <v>130</v>
      </c>
      <c r="AW496" s="14" t="s">
        <v>3</v>
      </c>
      <c r="AX496" s="14" t="s">
        <v>82</v>
      </c>
      <c r="AY496" s="186" t="s">
        <v>123</v>
      </c>
    </row>
    <row r="497" spans="1:65" s="2" customFormat="1" ht="21.75" customHeight="1">
      <c r="A497" s="33"/>
      <c r="B497" s="162"/>
      <c r="C497" s="163" t="s">
        <v>548</v>
      </c>
      <c r="D497" s="163" t="s">
        <v>125</v>
      </c>
      <c r="E497" s="164" t="s">
        <v>549</v>
      </c>
      <c r="F497" s="165" t="s">
        <v>550</v>
      </c>
      <c r="G497" s="166" t="s">
        <v>533</v>
      </c>
      <c r="H497" s="167">
        <v>84.457999999999998</v>
      </c>
      <c r="I497" s="168"/>
      <c r="J497" s="167">
        <f>ROUND(I497*H497,3)</f>
        <v>0</v>
      </c>
      <c r="K497" s="169"/>
      <c r="L497" s="34"/>
      <c r="M497" s="170" t="s">
        <v>1</v>
      </c>
      <c r="N497" s="171" t="s">
        <v>41</v>
      </c>
      <c r="O497" s="59"/>
      <c r="P497" s="172">
        <f>O497*H497</f>
        <v>0</v>
      </c>
      <c r="Q497" s="172">
        <v>0</v>
      </c>
      <c r="R497" s="172">
        <f>Q497*H497</f>
        <v>0</v>
      </c>
      <c r="S497" s="172">
        <v>0</v>
      </c>
      <c r="T497" s="173">
        <f>S497*H497</f>
        <v>0</v>
      </c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R497" s="174" t="s">
        <v>129</v>
      </c>
      <c r="AT497" s="174" t="s">
        <v>125</v>
      </c>
      <c r="AU497" s="174" t="s">
        <v>130</v>
      </c>
      <c r="AY497" s="18" t="s">
        <v>123</v>
      </c>
      <c r="BE497" s="175">
        <f>IF(N497="základná",J497,0)</f>
        <v>0</v>
      </c>
      <c r="BF497" s="175">
        <f>IF(N497="znížená",J497,0)</f>
        <v>0</v>
      </c>
      <c r="BG497" s="175">
        <f>IF(N497="zákl. prenesená",J497,0)</f>
        <v>0</v>
      </c>
      <c r="BH497" s="175">
        <f>IF(N497="zníž. prenesená",J497,0)</f>
        <v>0</v>
      </c>
      <c r="BI497" s="175">
        <f>IF(N497="nulová",J497,0)</f>
        <v>0</v>
      </c>
      <c r="BJ497" s="18" t="s">
        <v>130</v>
      </c>
      <c r="BK497" s="176">
        <f>ROUND(I497*H497,3)</f>
        <v>0</v>
      </c>
      <c r="BL497" s="18" t="s">
        <v>129</v>
      </c>
      <c r="BM497" s="174" t="s">
        <v>551</v>
      </c>
    </row>
    <row r="498" spans="1:65" s="2" customFormat="1" ht="21.75" customHeight="1">
      <c r="A498" s="33"/>
      <c r="B498" s="162"/>
      <c r="C498" s="163" t="s">
        <v>552</v>
      </c>
      <c r="D498" s="163" t="s">
        <v>125</v>
      </c>
      <c r="E498" s="164" t="s">
        <v>553</v>
      </c>
      <c r="F498" s="165" t="s">
        <v>554</v>
      </c>
      <c r="G498" s="166" t="s">
        <v>533</v>
      </c>
      <c r="H498" s="167">
        <v>675.66399999999999</v>
      </c>
      <c r="I498" s="168"/>
      <c r="J498" s="167">
        <f>ROUND(I498*H498,3)</f>
        <v>0</v>
      </c>
      <c r="K498" s="169"/>
      <c r="L498" s="34"/>
      <c r="M498" s="170" t="s">
        <v>1</v>
      </c>
      <c r="N498" s="171" t="s">
        <v>41</v>
      </c>
      <c r="O498" s="59"/>
      <c r="P498" s="172">
        <f>O498*H498</f>
        <v>0</v>
      </c>
      <c r="Q498" s="172">
        <v>0</v>
      </c>
      <c r="R498" s="172">
        <f>Q498*H498</f>
        <v>0</v>
      </c>
      <c r="S498" s="172">
        <v>0</v>
      </c>
      <c r="T498" s="173">
        <f>S498*H498</f>
        <v>0</v>
      </c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R498" s="174" t="s">
        <v>129</v>
      </c>
      <c r="AT498" s="174" t="s">
        <v>125</v>
      </c>
      <c r="AU498" s="174" t="s">
        <v>130</v>
      </c>
      <c r="AY498" s="18" t="s">
        <v>123</v>
      </c>
      <c r="BE498" s="175">
        <f>IF(N498="základná",J498,0)</f>
        <v>0</v>
      </c>
      <c r="BF498" s="175">
        <f>IF(N498="znížená",J498,0)</f>
        <v>0</v>
      </c>
      <c r="BG498" s="175">
        <f>IF(N498="zákl. prenesená",J498,0)</f>
        <v>0</v>
      </c>
      <c r="BH498" s="175">
        <f>IF(N498="zníž. prenesená",J498,0)</f>
        <v>0</v>
      </c>
      <c r="BI498" s="175">
        <f>IF(N498="nulová",J498,0)</f>
        <v>0</v>
      </c>
      <c r="BJ498" s="18" t="s">
        <v>130</v>
      </c>
      <c r="BK498" s="176">
        <f>ROUND(I498*H498,3)</f>
        <v>0</v>
      </c>
      <c r="BL498" s="18" t="s">
        <v>129</v>
      </c>
      <c r="BM498" s="174" t="s">
        <v>555</v>
      </c>
    </row>
    <row r="499" spans="1:65" s="14" customFormat="1">
      <c r="B499" s="185"/>
      <c r="D499" s="178" t="s">
        <v>132</v>
      </c>
      <c r="F499" s="187" t="s">
        <v>556</v>
      </c>
      <c r="H499" s="188">
        <v>675.66399999999999</v>
      </c>
      <c r="I499" s="189"/>
      <c r="L499" s="185"/>
      <c r="M499" s="190"/>
      <c r="N499" s="191"/>
      <c r="O499" s="191"/>
      <c r="P499" s="191"/>
      <c r="Q499" s="191"/>
      <c r="R499" s="191"/>
      <c r="S499" s="191"/>
      <c r="T499" s="192"/>
      <c r="AT499" s="186" t="s">
        <v>132</v>
      </c>
      <c r="AU499" s="186" t="s">
        <v>130</v>
      </c>
      <c r="AV499" s="14" t="s">
        <v>130</v>
      </c>
      <c r="AW499" s="14" t="s">
        <v>3</v>
      </c>
      <c r="AX499" s="14" t="s">
        <v>82</v>
      </c>
      <c r="AY499" s="186" t="s">
        <v>123</v>
      </c>
    </row>
    <row r="500" spans="1:65" s="2" customFormat="1" ht="21.75" customHeight="1">
      <c r="A500" s="33"/>
      <c r="B500" s="162"/>
      <c r="C500" s="163" t="s">
        <v>557</v>
      </c>
      <c r="D500" s="163" t="s">
        <v>125</v>
      </c>
      <c r="E500" s="164" t="s">
        <v>558</v>
      </c>
      <c r="F500" s="165" t="s">
        <v>559</v>
      </c>
      <c r="G500" s="166" t="s">
        <v>533</v>
      </c>
      <c r="H500" s="167">
        <v>84.457999999999998</v>
      </c>
      <c r="I500" s="168"/>
      <c r="J500" s="167">
        <f>ROUND(I500*H500,3)</f>
        <v>0</v>
      </c>
      <c r="K500" s="169"/>
      <c r="L500" s="34"/>
      <c r="M500" s="170" t="s">
        <v>1</v>
      </c>
      <c r="N500" s="171" t="s">
        <v>41</v>
      </c>
      <c r="O500" s="59"/>
      <c r="P500" s="172">
        <f>O500*H500</f>
        <v>0</v>
      </c>
      <c r="Q500" s="172">
        <v>0</v>
      </c>
      <c r="R500" s="172">
        <f>Q500*H500</f>
        <v>0</v>
      </c>
      <c r="S500" s="172">
        <v>0</v>
      </c>
      <c r="T500" s="173">
        <f>S500*H500</f>
        <v>0</v>
      </c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R500" s="174" t="s">
        <v>129</v>
      </c>
      <c r="AT500" s="174" t="s">
        <v>125</v>
      </c>
      <c r="AU500" s="174" t="s">
        <v>130</v>
      </c>
      <c r="AY500" s="18" t="s">
        <v>123</v>
      </c>
      <c r="BE500" s="175">
        <f>IF(N500="základná",J500,0)</f>
        <v>0</v>
      </c>
      <c r="BF500" s="175">
        <f>IF(N500="znížená",J500,0)</f>
        <v>0</v>
      </c>
      <c r="BG500" s="175">
        <f>IF(N500="zákl. prenesená",J500,0)</f>
        <v>0</v>
      </c>
      <c r="BH500" s="175">
        <f>IF(N500="zníž. prenesená",J500,0)</f>
        <v>0</v>
      </c>
      <c r="BI500" s="175">
        <f>IF(N500="nulová",J500,0)</f>
        <v>0</v>
      </c>
      <c r="BJ500" s="18" t="s">
        <v>130</v>
      </c>
      <c r="BK500" s="176">
        <f>ROUND(I500*H500,3)</f>
        <v>0</v>
      </c>
      <c r="BL500" s="18" t="s">
        <v>129</v>
      </c>
      <c r="BM500" s="174" t="s">
        <v>560</v>
      </c>
    </row>
    <row r="501" spans="1:65" s="12" customFormat="1" ht="22.9" customHeight="1">
      <c r="B501" s="149"/>
      <c r="D501" s="150" t="s">
        <v>74</v>
      </c>
      <c r="E501" s="160" t="s">
        <v>561</v>
      </c>
      <c r="F501" s="160" t="s">
        <v>562</v>
      </c>
      <c r="I501" s="152"/>
      <c r="J501" s="161">
        <f>BK501</f>
        <v>0</v>
      </c>
      <c r="L501" s="149"/>
      <c r="M501" s="154"/>
      <c r="N501" s="155"/>
      <c r="O501" s="155"/>
      <c r="P501" s="156">
        <f>P502</f>
        <v>0</v>
      </c>
      <c r="Q501" s="155"/>
      <c r="R501" s="156">
        <f>R502</f>
        <v>0</v>
      </c>
      <c r="S501" s="155"/>
      <c r="T501" s="157">
        <f>T502</f>
        <v>0</v>
      </c>
      <c r="AR501" s="150" t="s">
        <v>82</v>
      </c>
      <c r="AT501" s="158" t="s">
        <v>74</v>
      </c>
      <c r="AU501" s="158" t="s">
        <v>82</v>
      </c>
      <c r="AY501" s="150" t="s">
        <v>123</v>
      </c>
      <c r="BK501" s="159">
        <f>BK502</f>
        <v>0</v>
      </c>
    </row>
    <row r="502" spans="1:65" s="2" customFormat="1" ht="21.75" customHeight="1">
      <c r="A502" s="33"/>
      <c r="B502" s="162"/>
      <c r="C502" s="163" t="s">
        <v>563</v>
      </c>
      <c r="D502" s="163" t="s">
        <v>125</v>
      </c>
      <c r="E502" s="164" t="s">
        <v>564</v>
      </c>
      <c r="F502" s="165" t="s">
        <v>565</v>
      </c>
      <c r="G502" s="166" t="s">
        <v>533</v>
      </c>
      <c r="H502" s="167">
        <v>377.12700000000001</v>
      </c>
      <c r="I502" s="168"/>
      <c r="J502" s="167">
        <f>ROUND(I502*H502,3)</f>
        <v>0</v>
      </c>
      <c r="K502" s="169"/>
      <c r="L502" s="34"/>
      <c r="M502" s="170" t="s">
        <v>1</v>
      </c>
      <c r="N502" s="171" t="s">
        <v>41</v>
      </c>
      <c r="O502" s="59"/>
      <c r="P502" s="172">
        <f>O502*H502</f>
        <v>0</v>
      </c>
      <c r="Q502" s="172">
        <v>0</v>
      </c>
      <c r="R502" s="172">
        <f>Q502*H502</f>
        <v>0</v>
      </c>
      <c r="S502" s="172">
        <v>0</v>
      </c>
      <c r="T502" s="173">
        <f>S502*H502</f>
        <v>0</v>
      </c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R502" s="174" t="s">
        <v>129</v>
      </c>
      <c r="AT502" s="174" t="s">
        <v>125</v>
      </c>
      <c r="AU502" s="174" t="s">
        <v>130</v>
      </c>
      <c r="AY502" s="18" t="s">
        <v>123</v>
      </c>
      <c r="BE502" s="175">
        <f>IF(N502="základná",J502,0)</f>
        <v>0</v>
      </c>
      <c r="BF502" s="175">
        <f>IF(N502="znížená",J502,0)</f>
        <v>0</v>
      </c>
      <c r="BG502" s="175">
        <f>IF(N502="zákl. prenesená",J502,0)</f>
        <v>0</v>
      </c>
      <c r="BH502" s="175">
        <f>IF(N502="zníž. prenesená",J502,0)</f>
        <v>0</v>
      </c>
      <c r="BI502" s="175">
        <f>IF(N502="nulová",J502,0)</f>
        <v>0</v>
      </c>
      <c r="BJ502" s="18" t="s">
        <v>130</v>
      </c>
      <c r="BK502" s="176">
        <f>ROUND(I502*H502,3)</f>
        <v>0</v>
      </c>
      <c r="BL502" s="18" t="s">
        <v>129</v>
      </c>
      <c r="BM502" s="174" t="s">
        <v>566</v>
      </c>
    </row>
    <row r="503" spans="1:65" s="12" customFormat="1" ht="25.9" customHeight="1">
      <c r="B503" s="149"/>
      <c r="D503" s="150" t="s">
        <v>74</v>
      </c>
      <c r="E503" s="151" t="s">
        <v>567</v>
      </c>
      <c r="F503" s="151" t="s">
        <v>568</v>
      </c>
      <c r="I503" s="152"/>
      <c r="J503" s="153">
        <f>BK503</f>
        <v>0</v>
      </c>
      <c r="L503" s="149"/>
      <c r="M503" s="154"/>
      <c r="N503" s="155"/>
      <c r="O503" s="155"/>
      <c r="P503" s="156">
        <f>P504+P511+P524+P546+P554+P575</f>
        <v>0</v>
      </c>
      <c r="Q503" s="155"/>
      <c r="R503" s="156">
        <f>R504+R511+R524+R546+R554+R575</f>
        <v>10.456066059999999</v>
      </c>
      <c r="S503" s="155"/>
      <c r="T503" s="157">
        <f>T504+T511+T524+T546+T554+T575</f>
        <v>0.64334559999999996</v>
      </c>
      <c r="AR503" s="150" t="s">
        <v>130</v>
      </c>
      <c r="AT503" s="158" t="s">
        <v>74</v>
      </c>
      <c r="AU503" s="158" t="s">
        <v>75</v>
      </c>
      <c r="AY503" s="150" t="s">
        <v>123</v>
      </c>
      <c r="BK503" s="159">
        <f>BK504+BK511+BK524+BK546+BK554+BK575</f>
        <v>0</v>
      </c>
    </row>
    <row r="504" spans="1:65" s="12" customFormat="1" ht="22.9" customHeight="1">
      <c r="B504" s="149"/>
      <c r="D504" s="150" t="s">
        <v>74</v>
      </c>
      <c r="E504" s="160" t="s">
        <v>569</v>
      </c>
      <c r="F504" s="160" t="s">
        <v>570</v>
      </c>
      <c r="I504" s="152"/>
      <c r="J504" s="161">
        <f>BK504</f>
        <v>0</v>
      </c>
      <c r="L504" s="149"/>
      <c r="M504" s="154"/>
      <c r="N504" s="155"/>
      <c r="O504" s="155"/>
      <c r="P504" s="156">
        <f>SUM(P505:P510)</f>
        <v>0</v>
      </c>
      <c r="Q504" s="155"/>
      <c r="R504" s="156">
        <f>SUM(R505:R510)</f>
        <v>7.3546356599999996</v>
      </c>
      <c r="S504" s="155"/>
      <c r="T504" s="157">
        <f>SUM(T505:T510)</f>
        <v>0</v>
      </c>
      <c r="AR504" s="150" t="s">
        <v>130</v>
      </c>
      <c r="AT504" s="158" t="s">
        <v>74</v>
      </c>
      <c r="AU504" s="158" t="s">
        <v>82</v>
      </c>
      <c r="AY504" s="150" t="s">
        <v>123</v>
      </c>
      <c r="BK504" s="159">
        <f>SUM(BK505:BK510)</f>
        <v>0</v>
      </c>
    </row>
    <row r="505" spans="1:65" s="2" customFormat="1" ht="21.75" customHeight="1">
      <c r="A505" s="33"/>
      <c r="B505" s="162"/>
      <c r="C505" s="163" t="s">
        <v>571</v>
      </c>
      <c r="D505" s="163" t="s">
        <v>125</v>
      </c>
      <c r="E505" s="164" t="s">
        <v>572</v>
      </c>
      <c r="F505" s="165" t="s">
        <v>573</v>
      </c>
      <c r="G505" s="166" t="s">
        <v>128</v>
      </c>
      <c r="H505" s="167">
        <v>119.142</v>
      </c>
      <c r="I505" s="168"/>
      <c r="J505" s="167">
        <f>ROUND(I505*H505,3)</f>
        <v>0</v>
      </c>
      <c r="K505" s="169"/>
      <c r="L505" s="34"/>
      <c r="M505" s="170" t="s">
        <v>1</v>
      </c>
      <c r="N505" s="171" t="s">
        <v>41</v>
      </c>
      <c r="O505" s="59"/>
      <c r="P505" s="172">
        <f>O505*H505</f>
        <v>0</v>
      </c>
      <c r="Q505" s="172">
        <v>6.173E-2</v>
      </c>
      <c r="R505" s="172">
        <f>Q505*H505</f>
        <v>7.3546356599999996</v>
      </c>
      <c r="S505" s="172">
        <v>0</v>
      </c>
      <c r="T505" s="173">
        <f>S505*H505</f>
        <v>0</v>
      </c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R505" s="174" t="s">
        <v>226</v>
      </c>
      <c r="AT505" s="174" t="s">
        <v>125</v>
      </c>
      <c r="AU505" s="174" t="s">
        <v>130</v>
      </c>
      <c r="AY505" s="18" t="s">
        <v>123</v>
      </c>
      <c r="BE505" s="175">
        <f>IF(N505="základná",J505,0)</f>
        <v>0</v>
      </c>
      <c r="BF505" s="175">
        <f>IF(N505="znížená",J505,0)</f>
        <v>0</v>
      </c>
      <c r="BG505" s="175">
        <f>IF(N505="zákl. prenesená",J505,0)</f>
        <v>0</v>
      </c>
      <c r="BH505" s="175">
        <f>IF(N505="zníž. prenesená",J505,0)</f>
        <v>0</v>
      </c>
      <c r="BI505" s="175">
        <f>IF(N505="nulová",J505,0)</f>
        <v>0</v>
      </c>
      <c r="BJ505" s="18" t="s">
        <v>130</v>
      </c>
      <c r="BK505" s="176">
        <f>ROUND(I505*H505,3)</f>
        <v>0</v>
      </c>
      <c r="BL505" s="18" t="s">
        <v>226</v>
      </c>
      <c r="BM505" s="174" t="s">
        <v>574</v>
      </c>
    </row>
    <row r="506" spans="1:65" s="13" customFormat="1">
      <c r="B506" s="177"/>
      <c r="D506" s="178" t="s">
        <v>132</v>
      </c>
      <c r="E506" s="179" t="s">
        <v>1</v>
      </c>
      <c r="F506" s="180" t="s">
        <v>575</v>
      </c>
      <c r="H506" s="179" t="s">
        <v>1</v>
      </c>
      <c r="I506" s="181"/>
      <c r="L506" s="177"/>
      <c r="M506" s="182"/>
      <c r="N506" s="183"/>
      <c r="O506" s="183"/>
      <c r="P506" s="183"/>
      <c r="Q506" s="183"/>
      <c r="R506" s="183"/>
      <c r="S506" s="183"/>
      <c r="T506" s="184"/>
      <c r="AT506" s="179" t="s">
        <v>132</v>
      </c>
      <c r="AU506" s="179" t="s">
        <v>130</v>
      </c>
      <c r="AV506" s="13" t="s">
        <v>82</v>
      </c>
      <c r="AW506" s="13" t="s">
        <v>30</v>
      </c>
      <c r="AX506" s="13" t="s">
        <v>75</v>
      </c>
      <c r="AY506" s="179" t="s">
        <v>123</v>
      </c>
    </row>
    <row r="507" spans="1:65" s="14" customFormat="1">
      <c r="B507" s="185"/>
      <c r="D507" s="178" t="s">
        <v>132</v>
      </c>
      <c r="E507" s="186" t="s">
        <v>1</v>
      </c>
      <c r="F507" s="187" t="s">
        <v>576</v>
      </c>
      <c r="H507" s="188">
        <v>123.702</v>
      </c>
      <c r="I507" s="189"/>
      <c r="L507" s="185"/>
      <c r="M507" s="190"/>
      <c r="N507" s="191"/>
      <c r="O507" s="191"/>
      <c r="P507" s="191"/>
      <c r="Q507" s="191"/>
      <c r="R507" s="191"/>
      <c r="S507" s="191"/>
      <c r="T507" s="192"/>
      <c r="AT507" s="186" t="s">
        <v>132</v>
      </c>
      <c r="AU507" s="186" t="s">
        <v>130</v>
      </c>
      <c r="AV507" s="14" t="s">
        <v>130</v>
      </c>
      <c r="AW507" s="14" t="s">
        <v>30</v>
      </c>
      <c r="AX507" s="14" t="s">
        <v>75</v>
      </c>
      <c r="AY507" s="186" t="s">
        <v>123</v>
      </c>
    </row>
    <row r="508" spans="1:65" s="14" customFormat="1">
      <c r="B508" s="185"/>
      <c r="D508" s="178" t="s">
        <v>132</v>
      </c>
      <c r="E508" s="186" t="s">
        <v>1</v>
      </c>
      <c r="F508" s="187" t="s">
        <v>577</v>
      </c>
      <c r="H508" s="188">
        <v>-4.5599999999999996</v>
      </c>
      <c r="I508" s="189"/>
      <c r="L508" s="185"/>
      <c r="M508" s="190"/>
      <c r="N508" s="191"/>
      <c r="O508" s="191"/>
      <c r="P508" s="191"/>
      <c r="Q508" s="191"/>
      <c r="R508" s="191"/>
      <c r="S508" s="191"/>
      <c r="T508" s="192"/>
      <c r="AT508" s="186" t="s">
        <v>132</v>
      </c>
      <c r="AU508" s="186" t="s">
        <v>130</v>
      </c>
      <c r="AV508" s="14" t="s">
        <v>130</v>
      </c>
      <c r="AW508" s="14" t="s">
        <v>30</v>
      </c>
      <c r="AX508" s="14" t="s">
        <v>75</v>
      </c>
      <c r="AY508" s="186" t="s">
        <v>123</v>
      </c>
    </row>
    <row r="509" spans="1:65" s="15" customFormat="1">
      <c r="B509" s="193"/>
      <c r="D509" s="178" t="s">
        <v>132</v>
      </c>
      <c r="E509" s="194" t="s">
        <v>1</v>
      </c>
      <c r="F509" s="195" t="s">
        <v>140</v>
      </c>
      <c r="H509" s="196">
        <v>119.142</v>
      </c>
      <c r="I509" s="197"/>
      <c r="L509" s="193"/>
      <c r="M509" s="198"/>
      <c r="N509" s="199"/>
      <c r="O509" s="199"/>
      <c r="P509" s="199"/>
      <c r="Q509" s="199"/>
      <c r="R509" s="199"/>
      <c r="S509" s="199"/>
      <c r="T509" s="200"/>
      <c r="AT509" s="194" t="s">
        <v>132</v>
      </c>
      <c r="AU509" s="194" t="s">
        <v>130</v>
      </c>
      <c r="AV509" s="15" t="s">
        <v>129</v>
      </c>
      <c r="AW509" s="15" t="s">
        <v>30</v>
      </c>
      <c r="AX509" s="15" t="s">
        <v>82</v>
      </c>
      <c r="AY509" s="194" t="s">
        <v>123</v>
      </c>
    </row>
    <row r="510" spans="1:65" s="2" customFormat="1" ht="21.75" customHeight="1">
      <c r="A510" s="33"/>
      <c r="B510" s="162"/>
      <c r="C510" s="163" t="s">
        <v>578</v>
      </c>
      <c r="D510" s="163" t="s">
        <v>125</v>
      </c>
      <c r="E510" s="164" t="s">
        <v>579</v>
      </c>
      <c r="F510" s="165" t="s">
        <v>580</v>
      </c>
      <c r="G510" s="166" t="s">
        <v>581</v>
      </c>
      <c r="H510" s="168"/>
      <c r="I510" s="168"/>
      <c r="J510" s="167">
        <f>ROUND(I510*H510,3)</f>
        <v>0</v>
      </c>
      <c r="K510" s="169"/>
      <c r="L510" s="34"/>
      <c r="M510" s="170" t="s">
        <v>1</v>
      </c>
      <c r="N510" s="171" t="s">
        <v>41</v>
      </c>
      <c r="O510" s="59"/>
      <c r="P510" s="172">
        <f>O510*H510</f>
        <v>0</v>
      </c>
      <c r="Q510" s="172">
        <v>0</v>
      </c>
      <c r="R510" s="172">
        <f>Q510*H510</f>
        <v>0</v>
      </c>
      <c r="S510" s="172">
        <v>0</v>
      </c>
      <c r="T510" s="173">
        <f>S510*H510</f>
        <v>0</v>
      </c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R510" s="174" t="s">
        <v>226</v>
      </c>
      <c r="AT510" s="174" t="s">
        <v>125</v>
      </c>
      <c r="AU510" s="174" t="s">
        <v>130</v>
      </c>
      <c r="AY510" s="18" t="s">
        <v>123</v>
      </c>
      <c r="BE510" s="175">
        <f>IF(N510="základná",J510,0)</f>
        <v>0</v>
      </c>
      <c r="BF510" s="175">
        <f>IF(N510="znížená",J510,0)</f>
        <v>0</v>
      </c>
      <c r="BG510" s="175">
        <f>IF(N510="zákl. prenesená",J510,0)</f>
        <v>0</v>
      </c>
      <c r="BH510" s="175">
        <f>IF(N510="zníž. prenesená",J510,0)</f>
        <v>0</v>
      </c>
      <c r="BI510" s="175">
        <f>IF(N510="nulová",J510,0)</f>
        <v>0</v>
      </c>
      <c r="BJ510" s="18" t="s">
        <v>130</v>
      </c>
      <c r="BK510" s="176">
        <f>ROUND(I510*H510,3)</f>
        <v>0</v>
      </c>
      <c r="BL510" s="18" t="s">
        <v>226</v>
      </c>
      <c r="BM510" s="174" t="s">
        <v>582</v>
      </c>
    </row>
    <row r="511" spans="1:65" s="12" customFormat="1" ht="22.9" customHeight="1">
      <c r="B511" s="149"/>
      <c r="D511" s="150" t="s">
        <v>74</v>
      </c>
      <c r="E511" s="160" t="s">
        <v>583</v>
      </c>
      <c r="F511" s="160" t="s">
        <v>584</v>
      </c>
      <c r="I511" s="152"/>
      <c r="J511" s="161">
        <f>BK511</f>
        <v>0</v>
      </c>
      <c r="L511" s="149"/>
      <c r="M511" s="154"/>
      <c r="N511" s="155"/>
      <c r="O511" s="155"/>
      <c r="P511" s="156">
        <f>SUM(P512:P523)</f>
        <v>0</v>
      </c>
      <c r="Q511" s="155"/>
      <c r="R511" s="156">
        <f>SUM(R512:R523)</f>
        <v>0.97820200000000002</v>
      </c>
      <c r="S511" s="155"/>
      <c r="T511" s="157">
        <f>SUM(T512:T523)</f>
        <v>0.63434559999999995</v>
      </c>
      <c r="AR511" s="150" t="s">
        <v>130</v>
      </c>
      <c r="AT511" s="158" t="s">
        <v>74</v>
      </c>
      <c r="AU511" s="158" t="s">
        <v>82</v>
      </c>
      <c r="AY511" s="150" t="s">
        <v>123</v>
      </c>
      <c r="BK511" s="159">
        <f>SUM(BK512:BK523)</f>
        <v>0</v>
      </c>
    </row>
    <row r="512" spans="1:65" s="2" customFormat="1" ht="21.75" customHeight="1">
      <c r="A512" s="33"/>
      <c r="B512" s="162"/>
      <c r="C512" s="163" t="s">
        <v>585</v>
      </c>
      <c r="D512" s="163" t="s">
        <v>125</v>
      </c>
      <c r="E512" s="164" t="s">
        <v>586</v>
      </c>
      <c r="F512" s="165" t="s">
        <v>587</v>
      </c>
      <c r="G512" s="166" t="s">
        <v>210</v>
      </c>
      <c r="H512" s="167">
        <v>209.23</v>
      </c>
      <c r="I512" s="168"/>
      <c r="J512" s="167">
        <f>ROUND(I512*H512,3)</f>
        <v>0</v>
      </c>
      <c r="K512" s="169"/>
      <c r="L512" s="34"/>
      <c r="M512" s="170" t="s">
        <v>1</v>
      </c>
      <c r="N512" s="171" t="s">
        <v>41</v>
      </c>
      <c r="O512" s="59"/>
      <c r="P512" s="172">
        <f>O512*H512</f>
        <v>0</v>
      </c>
      <c r="Q512" s="172">
        <v>2.0500000000000002E-3</v>
      </c>
      <c r="R512" s="172">
        <f>Q512*H512</f>
        <v>0.42892150000000001</v>
      </c>
      <c r="S512" s="172">
        <v>0</v>
      </c>
      <c r="T512" s="173">
        <f>S512*H512</f>
        <v>0</v>
      </c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R512" s="174" t="s">
        <v>226</v>
      </c>
      <c r="AT512" s="174" t="s">
        <v>125</v>
      </c>
      <c r="AU512" s="174" t="s">
        <v>130</v>
      </c>
      <c r="AY512" s="18" t="s">
        <v>123</v>
      </c>
      <c r="BE512" s="175">
        <f>IF(N512="základná",J512,0)</f>
        <v>0</v>
      </c>
      <c r="BF512" s="175">
        <f>IF(N512="znížená",J512,0)</f>
        <v>0</v>
      </c>
      <c r="BG512" s="175">
        <f>IF(N512="zákl. prenesená",J512,0)</f>
        <v>0</v>
      </c>
      <c r="BH512" s="175">
        <f>IF(N512="zníž. prenesená",J512,0)</f>
        <v>0</v>
      </c>
      <c r="BI512" s="175">
        <f>IF(N512="nulová",J512,0)</f>
        <v>0</v>
      </c>
      <c r="BJ512" s="18" t="s">
        <v>130</v>
      </c>
      <c r="BK512" s="176">
        <f>ROUND(I512*H512,3)</f>
        <v>0</v>
      </c>
      <c r="BL512" s="18" t="s">
        <v>226</v>
      </c>
      <c r="BM512" s="174" t="s">
        <v>588</v>
      </c>
    </row>
    <row r="513" spans="1:65" s="13" customFormat="1">
      <c r="B513" s="177"/>
      <c r="D513" s="178" t="s">
        <v>132</v>
      </c>
      <c r="E513" s="179" t="s">
        <v>1</v>
      </c>
      <c r="F513" s="180" t="s">
        <v>589</v>
      </c>
      <c r="H513" s="179" t="s">
        <v>1</v>
      </c>
      <c r="I513" s="181"/>
      <c r="L513" s="177"/>
      <c r="M513" s="182"/>
      <c r="N513" s="183"/>
      <c r="O513" s="183"/>
      <c r="P513" s="183"/>
      <c r="Q513" s="183"/>
      <c r="R513" s="183"/>
      <c r="S513" s="183"/>
      <c r="T513" s="184"/>
      <c r="AT513" s="179" t="s">
        <v>132</v>
      </c>
      <c r="AU513" s="179" t="s">
        <v>130</v>
      </c>
      <c r="AV513" s="13" t="s">
        <v>82</v>
      </c>
      <c r="AW513" s="13" t="s">
        <v>30</v>
      </c>
      <c r="AX513" s="13" t="s">
        <v>75</v>
      </c>
      <c r="AY513" s="179" t="s">
        <v>123</v>
      </c>
    </row>
    <row r="514" spans="1:65" s="14" customFormat="1">
      <c r="B514" s="185"/>
      <c r="D514" s="178" t="s">
        <v>132</v>
      </c>
      <c r="E514" s="186" t="s">
        <v>1</v>
      </c>
      <c r="F514" s="187" t="s">
        <v>590</v>
      </c>
      <c r="H514" s="188">
        <v>209.23</v>
      </c>
      <c r="I514" s="189"/>
      <c r="L514" s="185"/>
      <c r="M514" s="190"/>
      <c r="N514" s="191"/>
      <c r="O514" s="191"/>
      <c r="P514" s="191"/>
      <c r="Q514" s="191"/>
      <c r="R514" s="191"/>
      <c r="S514" s="191"/>
      <c r="T514" s="192"/>
      <c r="AT514" s="186" t="s">
        <v>132</v>
      </c>
      <c r="AU514" s="186" t="s">
        <v>130</v>
      </c>
      <c r="AV514" s="14" t="s">
        <v>130</v>
      </c>
      <c r="AW514" s="14" t="s">
        <v>30</v>
      </c>
      <c r="AX514" s="14" t="s">
        <v>82</v>
      </c>
      <c r="AY514" s="186" t="s">
        <v>123</v>
      </c>
    </row>
    <row r="515" spans="1:65" s="2" customFormat="1" ht="21.75" customHeight="1">
      <c r="A515" s="33"/>
      <c r="B515" s="162"/>
      <c r="C515" s="163" t="s">
        <v>591</v>
      </c>
      <c r="D515" s="163" t="s">
        <v>125</v>
      </c>
      <c r="E515" s="164" t="s">
        <v>592</v>
      </c>
      <c r="F515" s="165" t="s">
        <v>593</v>
      </c>
      <c r="G515" s="166" t="s">
        <v>210</v>
      </c>
      <c r="H515" s="167">
        <v>10.15</v>
      </c>
      <c r="I515" s="168"/>
      <c r="J515" s="167">
        <f>ROUND(I515*H515,3)</f>
        <v>0</v>
      </c>
      <c r="K515" s="169"/>
      <c r="L515" s="34"/>
      <c r="M515" s="170" t="s">
        <v>1</v>
      </c>
      <c r="N515" s="171" t="s">
        <v>41</v>
      </c>
      <c r="O515" s="59"/>
      <c r="P515" s="172">
        <f>O515*H515</f>
        <v>0</v>
      </c>
      <c r="Q515" s="172">
        <v>2.4299999999999999E-3</v>
      </c>
      <c r="R515" s="172">
        <f>Q515*H515</f>
        <v>2.4664499999999999E-2</v>
      </c>
      <c r="S515" s="172">
        <v>0</v>
      </c>
      <c r="T515" s="173">
        <f>S515*H515</f>
        <v>0</v>
      </c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R515" s="174" t="s">
        <v>226</v>
      </c>
      <c r="AT515" s="174" t="s">
        <v>125</v>
      </c>
      <c r="AU515" s="174" t="s">
        <v>130</v>
      </c>
      <c r="AY515" s="18" t="s">
        <v>123</v>
      </c>
      <c r="BE515" s="175">
        <f>IF(N515="základná",J515,0)</f>
        <v>0</v>
      </c>
      <c r="BF515" s="175">
        <f>IF(N515="znížená",J515,0)</f>
        <v>0</v>
      </c>
      <c r="BG515" s="175">
        <f>IF(N515="zákl. prenesená",J515,0)</f>
        <v>0</v>
      </c>
      <c r="BH515" s="175">
        <f>IF(N515="zníž. prenesená",J515,0)</f>
        <v>0</v>
      </c>
      <c r="BI515" s="175">
        <f>IF(N515="nulová",J515,0)</f>
        <v>0</v>
      </c>
      <c r="BJ515" s="18" t="s">
        <v>130</v>
      </c>
      <c r="BK515" s="176">
        <f>ROUND(I515*H515,3)</f>
        <v>0</v>
      </c>
      <c r="BL515" s="18" t="s">
        <v>226</v>
      </c>
      <c r="BM515" s="174" t="s">
        <v>594</v>
      </c>
    </row>
    <row r="516" spans="1:65" s="2" customFormat="1" ht="21.75" customHeight="1">
      <c r="A516" s="33"/>
      <c r="B516" s="162"/>
      <c r="C516" s="163" t="s">
        <v>595</v>
      </c>
      <c r="D516" s="163" t="s">
        <v>125</v>
      </c>
      <c r="E516" s="164" t="s">
        <v>596</v>
      </c>
      <c r="F516" s="165" t="s">
        <v>597</v>
      </c>
      <c r="G516" s="166" t="s">
        <v>210</v>
      </c>
      <c r="H516" s="167">
        <v>219.38</v>
      </c>
      <c r="I516" s="168"/>
      <c r="J516" s="167">
        <f>ROUND(I516*H516,3)</f>
        <v>0</v>
      </c>
      <c r="K516" s="169"/>
      <c r="L516" s="34"/>
      <c r="M516" s="170" t="s">
        <v>1</v>
      </c>
      <c r="N516" s="171" t="s">
        <v>41</v>
      </c>
      <c r="O516" s="59"/>
      <c r="P516" s="172">
        <f>O516*H516</f>
        <v>0</v>
      </c>
      <c r="Q516" s="172">
        <v>0</v>
      </c>
      <c r="R516" s="172">
        <f>Q516*H516</f>
        <v>0</v>
      </c>
      <c r="S516" s="172">
        <v>2.8700000000000002E-3</v>
      </c>
      <c r="T516" s="173">
        <f>S516*H516</f>
        <v>0.62962059999999997</v>
      </c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R516" s="174" t="s">
        <v>226</v>
      </c>
      <c r="AT516" s="174" t="s">
        <v>125</v>
      </c>
      <c r="AU516" s="174" t="s">
        <v>130</v>
      </c>
      <c r="AY516" s="18" t="s">
        <v>123</v>
      </c>
      <c r="BE516" s="175">
        <f>IF(N516="základná",J516,0)</f>
        <v>0</v>
      </c>
      <c r="BF516" s="175">
        <f>IF(N516="znížená",J516,0)</f>
        <v>0</v>
      </c>
      <c r="BG516" s="175">
        <f>IF(N516="zákl. prenesená",J516,0)</f>
        <v>0</v>
      </c>
      <c r="BH516" s="175">
        <f>IF(N516="zníž. prenesená",J516,0)</f>
        <v>0</v>
      </c>
      <c r="BI516" s="175">
        <f>IF(N516="nulová",J516,0)</f>
        <v>0</v>
      </c>
      <c r="BJ516" s="18" t="s">
        <v>130</v>
      </c>
      <c r="BK516" s="176">
        <f>ROUND(I516*H516,3)</f>
        <v>0</v>
      </c>
      <c r="BL516" s="18" t="s">
        <v>226</v>
      </c>
      <c r="BM516" s="174" t="s">
        <v>598</v>
      </c>
    </row>
    <row r="517" spans="1:65" s="14" customFormat="1">
      <c r="B517" s="185"/>
      <c r="D517" s="178" t="s">
        <v>132</v>
      </c>
      <c r="E517" s="186" t="s">
        <v>1</v>
      </c>
      <c r="F517" s="187" t="s">
        <v>599</v>
      </c>
      <c r="H517" s="188">
        <v>219.38</v>
      </c>
      <c r="I517" s="189"/>
      <c r="L517" s="185"/>
      <c r="M517" s="190"/>
      <c r="N517" s="191"/>
      <c r="O517" s="191"/>
      <c r="P517" s="191"/>
      <c r="Q517" s="191"/>
      <c r="R517" s="191"/>
      <c r="S517" s="191"/>
      <c r="T517" s="192"/>
      <c r="AT517" s="186" t="s">
        <v>132</v>
      </c>
      <c r="AU517" s="186" t="s">
        <v>130</v>
      </c>
      <c r="AV517" s="14" t="s">
        <v>130</v>
      </c>
      <c r="AW517" s="14" t="s">
        <v>30</v>
      </c>
      <c r="AX517" s="14" t="s">
        <v>82</v>
      </c>
      <c r="AY517" s="186" t="s">
        <v>123</v>
      </c>
    </row>
    <row r="518" spans="1:65" s="2" customFormat="1" ht="33" customHeight="1">
      <c r="A518" s="33"/>
      <c r="B518" s="162"/>
      <c r="C518" s="163" t="s">
        <v>600</v>
      </c>
      <c r="D518" s="163" t="s">
        <v>125</v>
      </c>
      <c r="E518" s="164" t="s">
        <v>601</v>
      </c>
      <c r="F518" s="165" t="s">
        <v>602</v>
      </c>
      <c r="G518" s="166" t="s">
        <v>210</v>
      </c>
      <c r="H518" s="167">
        <v>59.4</v>
      </c>
      <c r="I518" s="168"/>
      <c r="J518" s="167">
        <f>ROUND(I518*H518,3)</f>
        <v>0</v>
      </c>
      <c r="K518" s="169"/>
      <c r="L518" s="34"/>
      <c r="M518" s="170" t="s">
        <v>1</v>
      </c>
      <c r="N518" s="171" t="s">
        <v>41</v>
      </c>
      <c r="O518" s="59"/>
      <c r="P518" s="172">
        <f>O518*H518</f>
        <v>0</v>
      </c>
      <c r="Q518" s="172">
        <v>5.1000000000000004E-3</v>
      </c>
      <c r="R518" s="172">
        <f>Q518*H518</f>
        <v>0.30293999999999999</v>
      </c>
      <c r="S518" s="172">
        <v>0</v>
      </c>
      <c r="T518" s="173">
        <f>S518*H518</f>
        <v>0</v>
      </c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R518" s="174" t="s">
        <v>226</v>
      </c>
      <c r="AT518" s="174" t="s">
        <v>125</v>
      </c>
      <c r="AU518" s="174" t="s">
        <v>130</v>
      </c>
      <c r="AY518" s="18" t="s">
        <v>123</v>
      </c>
      <c r="BE518" s="175">
        <f>IF(N518="základná",J518,0)</f>
        <v>0</v>
      </c>
      <c r="BF518" s="175">
        <f>IF(N518="znížená",J518,0)</f>
        <v>0</v>
      </c>
      <c r="BG518" s="175">
        <f>IF(N518="zákl. prenesená",J518,0)</f>
        <v>0</v>
      </c>
      <c r="BH518" s="175">
        <f>IF(N518="zníž. prenesená",J518,0)</f>
        <v>0</v>
      </c>
      <c r="BI518" s="175">
        <f>IF(N518="nulová",J518,0)</f>
        <v>0</v>
      </c>
      <c r="BJ518" s="18" t="s">
        <v>130</v>
      </c>
      <c r="BK518" s="176">
        <f>ROUND(I518*H518,3)</f>
        <v>0</v>
      </c>
      <c r="BL518" s="18" t="s">
        <v>226</v>
      </c>
      <c r="BM518" s="174" t="s">
        <v>603</v>
      </c>
    </row>
    <row r="519" spans="1:65" s="2" customFormat="1" ht="21.75" customHeight="1">
      <c r="A519" s="33"/>
      <c r="B519" s="162"/>
      <c r="C519" s="163" t="s">
        <v>604</v>
      </c>
      <c r="D519" s="163" t="s">
        <v>125</v>
      </c>
      <c r="E519" s="164" t="s">
        <v>605</v>
      </c>
      <c r="F519" s="165" t="s">
        <v>606</v>
      </c>
      <c r="G519" s="166" t="s">
        <v>210</v>
      </c>
      <c r="H519" s="167">
        <v>52.5</v>
      </c>
      <c r="I519" s="168"/>
      <c r="J519" s="167">
        <f>ROUND(I519*H519,3)</f>
        <v>0</v>
      </c>
      <c r="K519" s="169"/>
      <c r="L519" s="34"/>
      <c r="M519" s="170" t="s">
        <v>1</v>
      </c>
      <c r="N519" s="171" t="s">
        <v>41</v>
      </c>
      <c r="O519" s="59"/>
      <c r="P519" s="172">
        <f>O519*H519</f>
        <v>0</v>
      </c>
      <c r="Q519" s="172">
        <v>0</v>
      </c>
      <c r="R519" s="172">
        <f>Q519*H519</f>
        <v>0</v>
      </c>
      <c r="S519" s="172">
        <v>9.0000000000000006E-5</v>
      </c>
      <c r="T519" s="173">
        <f>S519*H519</f>
        <v>4.725E-3</v>
      </c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R519" s="174" t="s">
        <v>226</v>
      </c>
      <c r="AT519" s="174" t="s">
        <v>125</v>
      </c>
      <c r="AU519" s="174" t="s">
        <v>130</v>
      </c>
      <c r="AY519" s="18" t="s">
        <v>123</v>
      </c>
      <c r="BE519" s="175">
        <f>IF(N519="základná",J519,0)</f>
        <v>0</v>
      </c>
      <c r="BF519" s="175">
        <f>IF(N519="znížená",J519,0)</f>
        <v>0</v>
      </c>
      <c r="BG519" s="175">
        <f>IF(N519="zákl. prenesená",J519,0)</f>
        <v>0</v>
      </c>
      <c r="BH519" s="175">
        <f>IF(N519="zníž. prenesená",J519,0)</f>
        <v>0</v>
      </c>
      <c r="BI519" s="175">
        <f>IF(N519="nulová",J519,0)</f>
        <v>0</v>
      </c>
      <c r="BJ519" s="18" t="s">
        <v>130</v>
      </c>
      <c r="BK519" s="176">
        <f>ROUND(I519*H519,3)</f>
        <v>0</v>
      </c>
      <c r="BL519" s="18" t="s">
        <v>226</v>
      </c>
      <c r="BM519" s="174" t="s">
        <v>607</v>
      </c>
    </row>
    <row r="520" spans="1:65" s="13" customFormat="1">
      <c r="B520" s="177"/>
      <c r="D520" s="178" t="s">
        <v>132</v>
      </c>
      <c r="E520" s="179" t="s">
        <v>1</v>
      </c>
      <c r="F520" s="180" t="s">
        <v>608</v>
      </c>
      <c r="H520" s="179" t="s">
        <v>1</v>
      </c>
      <c r="I520" s="181"/>
      <c r="L520" s="177"/>
      <c r="M520" s="182"/>
      <c r="N520" s="183"/>
      <c r="O520" s="183"/>
      <c r="P520" s="183"/>
      <c r="Q520" s="183"/>
      <c r="R520" s="183"/>
      <c r="S520" s="183"/>
      <c r="T520" s="184"/>
      <c r="AT520" s="179" t="s">
        <v>132</v>
      </c>
      <c r="AU520" s="179" t="s">
        <v>130</v>
      </c>
      <c r="AV520" s="13" t="s">
        <v>82</v>
      </c>
      <c r="AW520" s="13" t="s">
        <v>30</v>
      </c>
      <c r="AX520" s="13" t="s">
        <v>75</v>
      </c>
      <c r="AY520" s="179" t="s">
        <v>123</v>
      </c>
    </row>
    <row r="521" spans="1:65" s="14" customFormat="1">
      <c r="B521" s="185"/>
      <c r="D521" s="178" t="s">
        <v>132</v>
      </c>
      <c r="E521" s="186" t="s">
        <v>1</v>
      </c>
      <c r="F521" s="187" t="s">
        <v>609</v>
      </c>
      <c r="H521" s="188">
        <v>52.5</v>
      </c>
      <c r="I521" s="189"/>
      <c r="L521" s="185"/>
      <c r="M521" s="190"/>
      <c r="N521" s="191"/>
      <c r="O521" s="191"/>
      <c r="P521" s="191"/>
      <c r="Q521" s="191"/>
      <c r="R521" s="191"/>
      <c r="S521" s="191"/>
      <c r="T521" s="192"/>
      <c r="AT521" s="186" t="s">
        <v>132</v>
      </c>
      <c r="AU521" s="186" t="s">
        <v>130</v>
      </c>
      <c r="AV521" s="14" t="s">
        <v>130</v>
      </c>
      <c r="AW521" s="14" t="s">
        <v>30</v>
      </c>
      <c r="AX521" s="14" t="s">
        <v>82</v>
      </c>
      <c r="AY521" s="186" t="s">
        <v>123</v>
      </c>
    </row>
    <row r="522" spans="1:65" s="2" customFormat="1" ht="21.75" customHeight="1">
      <c r="A522" s="33"/>
      <c r="B522" s="162"/>
      <c r="C522" s="163" t="s">
        <v>610</v>
      </c>
      <c r="D522" s="163" t="s">
        <v>125</v>
      </c>
      <c r="E522" s="164" t="s">
        <v>611</v>
      </c>
      <c r="F522" s="165" t="s">
        <v>612</v>
      </c>
      <c r="G522" s="166" t="s">
        <v>210</v>
      </c>
      <c r="H522" s="167">
        <v>34.799999999999997</v>
      </c>
      <c r="I522" s="168"/>
      <c r="J522" s="167">
        <f>ROUND(I522*H522,3)</f>
        <v>0</v>
      </c>
      <c r="K522" s="169"/>
      <c r="L522" s="34"/>
      <c r="M522" s="170" t="s">
        <v>1</v>
      </c>
      <c r="N522" s="171" t="s">
        <v>41</v>
      </c>
      <c r="O522" s="59"/>
      <c r="P522" s="172">
        <f>O522*H522</f>
        <v>0</v>
      </c>
      <c r="Q522" s="172">
        <v>6.3699999999999998E-3</v>
      </c>
      <c r="R522" s="172">
        <f>Q522*H522</f>
        <v>0.22167599999999998</v>
      </c>
      <c r="S522" s="172">
        <v>0</v>
      </c>
      <c r="T522" s="173">
        <f>S522*H522</f>
        <v>0</v>
      </c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R522" s="174" t="s">
        <v>226</v>
      </c>
      <c r="AT522" s="174" t="s">
        <v>125</v>
      </c>
      <c r="AU522" s="174" t="s">
        <v>130</v>
      </c>
      <c r="AY522" s="18" t="s">
        <v>123</v>
      </c>
      <c r="BE522" s="175">
        <f>IF(N522="základná",J522,0)</f>
        <v>0</v>
      </c>
      <c r="BF522" s="175">
        <f>IF(N522="znížená",J522,0)</f>
        <v>0</v>
      </c>
      <c r="BG522" s="175">
        <f>IF(N522="zákl. prenesená",J522,0)</f>
        <v>0</v>
      </c>
      <c r="BH522" s="175">
        <f>IF(N522="zníž. prenesená",J522,0)</f>
        <v>0</v>
      </c>
      <c r="BI522" s="175">
        <f>IF(N522="nulová",J522,0)</f>
        <v>0</v>
      </c>
      <c r="BJ522" s="18" t="s">
        <v>130</v>
      </c>
      <c r="BK522" s="176">
        <f>ROUND(I522*H522,3)</f>
        <v>0</v>
      </c>
      <c r="BL522" s="18" t="s">
        <v>226</v>
      </c>
      <c r="BM522" s="174" t="s">
        <v>613</v>
      </c>
    </row>
    <row r="523" spans="1:65" s="2" customFormat="1" ht="21.75" customHeight="1">
      <c r="A523" s="33"/>
      <c r="B523" s="162"/>
      <c r="C523" s="163" t="s">
        <v>614</v>
      </c>
      <c r="D523" s="163" t="s">
        <v>125</v>
      </c>
      <c r="E523" s="164" t="s">
        <v>615</v>
      </c>
      <c r="F523" s="165" t="s">
        <v>616</v>
      </c>
      <c r="G523" s="166" t="s">
        <v>581</v>
      </c>
      <c r="H523" s="168"/>
      <c r="I523" s="168"/>
      <c r="J523" s="167">
        <f>ROUND(I523*H523,3)</f>
        <v>0</v>
      </c>
      <c r="K523" s="169"/>
      <c r="L523" s="34"/>
      <c r="M523" s="170" t="s">
        <v>1</v>
      </c>
      <c r="N523" s="171" t="s">
        <v>41</v>
      </c>
      <c r="O523" s="59"/>
      <c r="P523" s="172">
        <f>O523*H523</f>
        <v>0</v>
      </c>
      <c r="Q523" s="172">
        <v>0</v>
      </c>
      <c r="R523" s="172">
        <f>Q523*H523</f>
        <v>0</v>
      </c>
      <c r="S523" s="172">
        <v>0</v>
      </c>
      <c r="T523" s="173">
        <f>S523*H523</f>
        <v>0</v>
      </c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R523" s="174" t="s">
        <v>226</v>
      </c>
      <c r="AT523" s="174" t="s">
        <v>125</v>
      </c>
      <c r="AU523" s="174" t="s">
        <v>130</v>
      </c>
      <c r="AY523" s="18" t="s">
        <v>123</v>
      </c>
      <c r="BE523" s="175">
        <f>IF(N523="základná",J523,0)</f>
        <v>0</v>
      </c>
      <c r="BF523" s="175">
        <f>IF(N523="znížená",J523,0)</f>
        <v>0</v>
      </c>
      <c r="BG523" s="175">
        <f>IF(N523="zákl. prenesená",J523,0)</f>
        <v>0</v>
      </c>
      <c r="BH523" s="175">
        <f>IF(N523="zníž. prenesená",J523,0)</f>
        <v>0</v>
      </c>
      <c r="BI523" s="175">
        <f>IF(N523="nulová",J523,0)</f>
        <v>0</v>
      </c>
      <c r="BJ523" s="18" t="s">
        <v>130</v>
      </c>
      <c r="BK523" s="176">
        <f>ROUND(I523*H523,3)</f>
        <v>0</v>
      </c>
      <c r="BL523" s="18" t="s">
        <v>226</v>
      </c>
      <c r="BM523" s="174" t="s">
        <v>617</v>
      </c>
    </row>
    <row r="524" spans="1:65" s="12" customFormat="1" ht="22.9" customHeight="1">
      <c r="B524" s="149"/>
      <c r="D524" s="150" t="s">
        <v>74</v>
      </c>
      <c r="E524" s="160" t="s">
        <v>618</v>
      </c>
      <c r="F524" s="160" t="s">
        <v>619</v>
      </c>
      <c r="I524" s="152"/>
      <c r="J524" s="161">
        <f>BK524</f>
        <v>0</v>
      </c>
      <c r="L524" s="149"/>
      <c r="M524" s="154"/>
      <c r="N524" s="155"/>
      <c r="O524" s="155"/>
      <c r="P524" s="156">
        <f>SUM(P525:P545)</f>
        <v>0</v>
      </c>
      <c r="Q524" s="155"/>
      <c r="R524" s="156">
        <f>SUM(R525:R545)</f>
        <v>1.6530600000000002</v>
      </c>
      <c r="S524" s="155"/>
      <c r="T524" s="157">
        <f>SUM(T525:T545)</f>
        <v>0</v>
      </c>
      <c r="AR524" s="150" t="s">
        <v>130</v>
      </c>
      <c r="AT524" s="158" t="s">
        <v>74</v>
      </c>
      <c r="AU524" s="158" t="s">
        <v>82</v>
      </c>
      <c r="AY524" s="150" t="s">
        <v>123</v>
      </c>
      <c r="BK524" s="159">
        <f>SUM(BK525:BK545)</f>
        <v>0</v>
      </c>
    </row>
    <row r="525" spans="1:65" s="2" customFormat="1" ht="21.75" customHeight="1">
      <c r="A525" s="33"/>
      <c r="B525" s="162"/>
      <c r="C525" s="163" t="s">
        <v>620</v>
      </c>
      <c r="D525" s="163" t="s">
        <v>125</v>
      </c>
      <c r="E525" s="164" t="s">
        <v>621</v>
      </c>
      <c r="F525" s="165" t="s">
        <v>622</v>
      </c>
      <c r="G525" s="166" t="s">
        <v>210</v>
      </c>
      <c r="H525" s="167">
        <v>68.8</v>
      </c>
      <c r="I525" s="168"/>
      <c r="J525" s="167">
        <f>ROUND(I525*H525,3)</f>
        <v>0</v>
      </c>
      <c r="K525" s="169"/>
      <c r="L525" s="34"/>
      <c r="M525" s="170" t="s">
        <v>1</v>
      </c>
      <c r="N525" s="171" t="s">
        <v>41</v>
      </c>
      <c r="O525" s="59"/>
      <c r="P525" s="172">
        <f>O525*H525</f>
        <v>0</v>
      </c>
      <c r="Q525" s="172">
        <v>2.1000000000000001E-4</v>
      </c>
      <c r="R525" s="172">
        <f>Q525*H525</f>
        <v>1.4448000000000001E-2</v>
      </c>
      <c r="S525" s="172">
        <v>0</v>
      </c>
      <c r="T525" s="173">
        <f>S525*H525</f>
        <v>0</v>
      </c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R525" s="174" t="s">
        <v>226</v>
      </c>
      <c r="AT525" s="174" t="s">
        <v>125</v>
      </c>
      <c r="AU525" s="174" t="s">
        <v>130</v>
      </c>
      <c r="AY525" s="18" t="s">
        <v>123</v>
      </c>
      <c r="BE525" s="175">
        <f>IF(N525="základná",J525,0)</f>
        <v>0</v>
      </c>
      <c r="BF525" s="175">
        <f>IF(N525="znížená",J525,0)</f>
        <v>0</v>
      </c>
      <c r="BG525" s="175">
        <f>IF(N525="zákl. prenesená",J525,0)</f>
        <v>0</v>
      </c>
      <c r="BH525" s="175">
        <f>IF(N525="zníž. prenesená",J525,0)</f>
        <v>0</v>
      </c>
      <c r="BI525" s="175">
        <f>IF(N525="nulová",J525,0)</f>
        <v>0</v>
      </c>
      <c r="BJ525" s="18" t="s">
        <v>130</v>
      </c>
      <c r="BK525" s="176">
        <f>ROUND(I525*H525,3)</f>
        <v>0</v>
      </c>
      <c r="BL525" s="18" t="s">
        <v>226</v>
      </c>
      <c r="BM525" s="174" t="s">
        <v>623</v>
      </c>
    </row>
    <row r="526" spans="1:65" s="13" customFormat="1">
      <c r="B526" s="177"/>
      <c r="D526" s="178" t="s">
        <v>132</v>
      </c>
      <c r="E526" s="179" t="s">
        <v>1</v>
      </c>
      <c r="F526" s="180" t="s">
        <v>214</v>
      </c>
      <c r="H526" s="179" t="s">
        <v>1</v>
      </c>
      <c r="I526" s="181"/>
      <c r="L526" s="177"/>
      <c r="M526" s="182"/>
      <c r="N526" s="183"/>
      <c r="O526" s="183"/>
      <c r="P526" s="183"/>
      <c r="Q526" s="183"/>
      <c r="R526" s="183"/>
      <c r="S526" s="183"/>
      <c r="T526" s="184"/>
      <c r="AT526" s="179" t="s">
        <v>132</v>
      </c>
      <c r="AU526" s="179" t="s">
        <v>130</v>
      </c>
      <c r="AV526" s="13" t="s">
        <v>82</v>
      </c>
      <c r="AW526" s="13" t="s">
        <v>30</v>
      </c>
      <c r="AX526" s="13" t="s">
        <v>75</v>
      </c>
      <c r="AY526" s="179" t="s">
        <v>123</v>
      </c>
    </row>
    <row r="527" spans="1:65" s="14" customFormat="1">
      <c r="B527" s="185"/>
      <c r="D527" s="178" t="s">
        <v>132</v>
      </c>
      <c r="E527" s="186" t="s">
        <v>1</v>
      </c>
      <c r="F527" s="187" t="s">
        <v>215</v>
      </c>
      <c r="H527" s="188">
        <v>38</v>
      </c>
      <c r="I527" s="189"/>
      <c r="L527" s="185"/>
      <c r="M527" s="190"/>
      <c r="N527" s="191"/>
      <c r="O527" s="191"/>
      <c r="P527" s="191"/>
      <c r="Q527" s="191"/>
      <c r="R527" s="191"/>
      <c r="S527" s="191"/>
      <c r="T527" s="192"/>
      <c r="AT527" s="186" t="s">
        <v>132</v>
      </c>
      <c r="AU527" s="186" t="s">
        <v>130</v>
      </c>
      <c r="AV527" s="14" t="s">
        <v>130</v>
      </c>
      <c r="AW527" s="14" t="s">
        <v>30</v>
      </c>
      <c r="AX527" s="14" t="s">
        <v>75</v>
      </c>
      <c r="AY527" s="186" t="s">
        <v>123</v>
      </c>
    </row>
    <row r="528" spans="1:65" s="13" customFormat="1">
      <c r="B528" s="177"/>
      <c r="D528" s="178" t="s">
        <v>132</v>
      </c>
      <c r="E528" s="179" t="s">
        <v>1</v>
      </c>
      <c r="F528" s="180" t="s">
        <v>216</v>
      </c>
      <c r="H528" s="179" t="s">
        <v>1</v>
      </c>
      <c r="I528" s="181"/>
      <c r="L528" s="177"/>
      <c r="M528" s="182"/>
      <c r="N528" s="183"/>
      <c r="O528" s="183"/>
      <c r="P528" s="183"/>
      <c r="Q528" s="183"/>
      <c r="R528" s="183"/>
      <c r="S528" s="183"/>
      <c r="T528" s="184"/>
      <c r="AT528" s="179" t="s">
        <v>132</v>
      </c>
      <c r="AU528" s="179" t="s">
        <v>130</v>
      </c>
      <c r="AV528" s="13" t="s">
        <v>82</v>
      </c>
      <c r="AW528" s="13" t="s">
        <v>30</v>
      </c>
      <c r="AX528" s="13" t="s">
        <v>75</v>
      </c>
      <c r="AY528" s="179" t="s">
        <v>123</v>
      </c>
    </row>
    <row r="529" spans="1:65" s="14" customFormat="1">
      <c r="B529" s="185"/>
      <c r="D529" s="178" t="s">
        <v>132</v>
      </c>
      <c r="E529" s="186" t="s">
        <v>1</v>
      </c>
      <c r="F529" s="187" t="s">
        <v>217</v>
      </c>
      <c r="H529" s="188">
        <v>30.8</v>
      </c>
      <c r="I529" s="189"/>
      <c r="L529" s="185"/>
      <c r="M529" s="190"/>
      <c r="N529" s="191"/>
      <c r="O529" s="191"/>
      <c r="P529" s="191"/>
      <c r="Q529" s="191"/>
      <c r="R529" s="191"/>
      <c r="S529" s="191"/>
      <c r="T529" s="192"/>
      <c r="AT529" s="186" t="s">
        <v>132</v>
      </c>
      <c r="AU529" s="186" t="s">
        <v>130</v>
      </c>
      <c r="AV529" s="14" t="s">
        <v>130</v>
      </c>
      <c r="AW529" s="14" t="s">
        <v>30</v>
      </c>
      <c r="AX529" s="14" t="s">
        <v>75</v>
      </c>
      <c r="AY529" s="186" t="s">
        <v>123</v>
      </c>
    </row>
    <row r="530" spans="1:65" s="15" customFormat="1">
      <c r="B530" s="193"/>
      <c r="D530" s="178" t="s">
        <v>132</v>
      </c>
      <c r="E530" s="194" t="s">
        <v>1</v>
      </c>
      <c r="F530" s="195" t="s">
        <v>140</v>
      </c>
      <c r="H530" s="196">
        <v>68.8</v>
      </c>
      <c r="I530" s="197"/>
      <c r="L530" s="193"/>
      <c r="M530" s="198"/>
      <c r="N530" s="199"/>
      <c r="O530" s="199"/>
      <c r="P530" s="199"/>
      <c r="Q530" s="199"/>
      <c r="R530" s="199"/>
      <c r="S530" s="199"/>
      <c r="T530" s="200"/>
      <c r="AT530" s="194" t="s">
        <v>132</v>
      </c>
      <c r="AU530" s="194" t="s">
        <v>130</v>
      </c>
      <c r="AV530" s="15" t="s">
        <v>129</v>
      </c>
      <c r="AW530" s="15" t="s">
        <v>30</v>
      </c>
      <c r="AX530" s="15" t="s">
        <v>82</v>
      </c>
      <c r="AY530" s="194" t="s">
        <v>123</v>
      </c>
    </row>
    <row r="531" spans="1:65" s="2" customFormat="1" ht="33" customHeight="1">
      <c r="A531" s="33"/>
      <c r="B531" s="162"/>
      <c r="C531" s="201" t="s">
        <v>624</v>
      </c>
      <c r="D531" s="201" t="s">
        <v>201</v>
      </c>
      <c r="E531" s="202" t="s">
        <v>625</v>
      </c>
      <c r="F531" s="203" t="s">
        <v>626</v>
      </c>
      <c r="G531" s="204" t="s">
        <v>210</v>
      </c>
      <c r="H531" s="205">
        <v>72.239999999999995</v>
      </c>
      <c r="I531" s="206"/>
      <c r="J531" s="205">
        <f>ROUND(I531*H531,3)</f>
        <v>0</v>
      </c>
      <c r="K531" s="207"/>
      <c r="L531" s="208"/>
      <c r="M531" s="209" t="s">
        <v>1</v>
      </c>
      <c r="N531" s="210" t="s">
        <v>41</v>
      </c>
      <c r="O531" s="59"/>
      <c r="P531" s="172">
        <f>O531*H531</f>
        <v>0</v>
      </c>
      <c r="Q531" s="172">
        <v>1E-4</v>
      </c>
      <c r="R531" s="172">
        <f>Q531*H531</f>
        <v>7.2239999999999995E-3</v>
      </c>
      <c r="S531" s="172">
        <v>0</v>
      </c>
      <c r="T531" s="173">
        <f>S531*H531</f>
        <v>0</v>
      </c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R531" s="174" t="s">
        <v>373</v>
      </c>
      <c r="AT531" s="174" t="s">
        <v>201</v>
      </c>
      <c r="AU531" s="174" t="s">
        <v>130</v>
      </c>
      <c r="AY531" s="18" t="s">
        <v>123</v>
      </c>
      <c r="BE531" s="175">
        <f>IF(N531="základná",J531,0)</f>
        <v>0</v>
      </c>
      <c r="BF531" s="175">
        <f>IF(N531="znížená",J531,0)</f>
        <v>0</v>
      </c>
      <c r="BG531" s="175">
        <f>IF(N531="zákl. prenesená",J531,0)</f>
        <v>0</v>
      </c>
      <c r="BH531" s="175">
        <f>IF(N531="zníž. prenesená",J531,0)</f>
        <v>0</v>
      </c>
      <c r="BI531" s="175">
        <f>IF(N531="nulová",J531,0)</f>
        <v>0</v>
      </c>
      <c r="BJ531" s="18" t="s">
        <v>130</v>
      </c>
      <c r="BK531" s="176">
        <f>ROUND(I531*H531,3)</f>
        <v>0</v>
      </c>
      <c r="BL531" s="18" t="s">
        <v>226</v>
      </c>
      <c r="BM531" s="174" t="s">
        <v>627</v>
      </c>
    </row>
    <row r="532" spans="1:65" s="2" customFormat="1" ht="33" customHeight="1">
      <c r="A532" s="33"/>
      <c r="B532" s="162"/>
      <c r="C532" s="201" t="s">
        <v>628</v>
      </c>
      <c r="D532" s="201" t="s">
        <v>201</v>
      </c>
      <c r="E532" s="202" t="s">
        <v>629</v>
      </c>
      <c r="F532" s="203" t="s">
        <v>630</v>
      </c>
      <c r="G532" s="204" t="s">
        <v>210</v>
      </c>
      <c r="H532" s="205">
        <v>72.239999999999995</v>
      </c>
      <c r="I532" s="206"/>
      <c r="J532" s="205">
        <f>ROUND(I532*H532,3)</f>
        <v>0</v>
      </c>
      <c r="K532" s="207"/>
      <c r="L532" s="208"/>
      <c r="M532" s="209" t="s">
        <v>1</v>
      </c>
      <c r="N532" s="210" t="s">
        <v>41</v>
      </c>
      <c r="O532" s="59"/>
      <c r="P532" s="172">
        <f>O532*H532</f>
        <v>0</v>
      </c>
      <c r="Q532" s="172">
        <v>1E-4</v>
      </c>
      <c r="R532" s="172">
        <f>Q532*H532</f>
        <v>7.2239999999999995E-3</v>
      </c>
      <c r="S532" s="172">
        <v>0</v>
      </c>
      <c r="T532" s="173">
        <f>S532*H532</f>
        <v>0</v>
      </c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R532" s="174" t="s">
        <v>373</v>
      </c>
      <c r="AT532" s="174" t="s">
        <v>201</v>
      </c>
      <c r="AU532" s="174" t="s">
        <v>130</v>
      </c>
      <c r="AY532" s="18" t="s">
        <v>123</v>
      </c>
      <c r="BE532" s="175">
        <f>IF(N532="základná",J532,0)</f>
        <v>0</v>
      </c>
      <c r="BF532" s="175">
        <f>IF(N532="znížená",J532,0)</f>
        <v>0</v>
      </c>
      <c r="BG532" s="175">
        <f>IF(N532="zákl. prenesená",J532,0)</f>
        <v>0</v>
      </c>
      <c r="BH532" s="175">
        <f>IF(N532="zníž. prenesená",J532,0)</f>
        <v>0</v>
      </c>
      <c r="BI532" s="175">
        <f>IF(N532="nulová",J532,0)</f>
        <v>0</v>
      </c>
      <c r="BJ532" s="18" t="s">
        <v>130</v>
      </c>
      <c r="BK532" s="176">
        <f>ROUND(I532*H532,3)</f>
        <v>0</v>
      </c>
      <c r="BL532" s="18" t="s">
        <v>226</v>
      </c>
      <c r="BM532" s="174" t="s">
        <v>631</v>
      </c>
    </row>
    <row r="533" spans="1:65" s="2" customFormat="1" ht="33" customHeight="1">
      <c r="A533" s="33"/>
      <c r="B533" s="162"/>
      <c r="C533" s="201" t="s">
        <v>632</v>
      </c>
      <c r="D533" s="201" t="s">
        <v>201</v>
      </c>
      <c r="E533" s="202" t="s">
        <v>633</v>
      </c>
      <c r="F533" s="203" t="s">
        <v>634</v>
      </c>
      <c r="G533" s="204" t="s">
        <v>366</v>
      </c>
      <c r="H533" s="205">
        <v>19</v>
      </c>
      <c r="I533" s="206"/>
      <c r="J533" s="205">
        <f>ROUND(I533*H533,3)</f>
        <v>0</v>
      </c>
      <c r="K533" s="207"/>
      <c r="L533" s="208"/>
      <c r="M533" s="209" t="s">
        <v>1</v>
      </c>
      <c r="N533" s="210" t="s">
        <v>41</v>
      </c>
      <c r="O533" s="59"/>
      <c r="P533" s="172">
        <f>O533*H533</f>
        <v>0</v>
      </c>
      <c r="Q533" s="172">
        <v>2.4E-2</v>
      </c>
      <c r="R533" s="172">
        <f>Q533*H533</f>
        <v>0.45600000000000002</v>
      </c>
      <c r="S533" s="172">
        <v>0</v>
      </c>
      <c r="T533" s="173">
        <f>S533*H533</f>
        <v>0</v>
      </c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R533" s="174" t="s">
        <v>373</v>
      </c>
      <c r="AT533" s="174" t="s">
        <v>201</v>
      </c>
      <c r="AU533" s="174" t="s">
        <v>130</v>
      </c>
      <c r="AY533" s="18" t="s">
        <v>123</v>
      </c>
      <c r="BE533" s="175">
        <f>IF(N533="základná",J533,0)</f>
        <v>0</v>
      </c>
      <c r="BF533" s="175">
        <f>IF(N533="znížená",J533,0)</f>
        <v>0</v>
      </c>
      <c r="BG533" s="175">
        <f>IF(N533="zákl. prenesená",J533,0)</f>
        <v>0</v>
      </c>
      <c r="BH533" s="175">
        <f>IF(N533="zníž. prenesená",J533,0)</f>
        <v>0</v>
      </c>
      <c r="BI533" s="175">
        <f>IF(N533="nulová",J533,0)</f>
        <v>0</v>
      </c>
      <c r="BJ533" s="18" t="s">
        <v>130</v>
      </c>
      <c r="BK533" s="176">
        <f>ROUND(I533*H533,3)</f>
        <v>0</v>
      </c>
      <c r="BL533" s="18" t="s">
        <v>226</v>
      </c>
      <c r="BM533" s="174" t="s">
        <v>635</v>
      </c>
    </row>
    <row r="534" spans="1:65" s="2" customFormat="1" ht="33" customHeight="1">
      <c r="A534" s="33"/>
      <c r="B534" s="162"/>
      <c r="C534" s="201" t="s">
        <v>636</v>
      </c>
      <c r="D534" s="201" t="s">
        <v>201</v>
      </c>
      <c r="E534" s="202" t="s">
        <v>637</v>
      </c>
      <c r="F534" s="203" t="s">
        <v>638</v>
      </c>
      <c r="G534" s="204" t="s">
        <v>366</v>
      </c>
      <c r="H534" s="205">
        <v>7</v>
      </c>
      <c r="I534" s="206"/>
      <c r="J534" s="205">
        <f>ROUND(I534*H534,3)</f>
        <v>0</v>
      </c>
      <c r="K534" s="207"/>
      <c r="L534" s="208"/>
      <c r="M534" s="209" t="s">
        <v>1</v>
      </c>
      <c r="N534" s="210" t="s">
        <v>41</v>
      </c>
      <c r="O534" s="59"/>
      <c r="P534" s="172">
        <f>O534*H534</f>
        <v>0</v>
      </c>
      <c r="Q534" s="172">
        <v>2.4E-2</v>
      </c>
      <c r="R534" s="172">
        <f>Q534*H534</f>
        <v>0.16800000000000001</v>
      </c>
      <c r="S534" s="172">
        <v>0</v>
      </c>
      <c r="T534" s="173">
        <f>S534*H534</f>
        <v>0</v>
      </c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R534" s="174" t="s">
        <v>373</v>
      </c>
      <c r="AT534" s="174" t="s">
        <v>201</v>
      </c>
      <c r="AU534" s="174" t="s">
        <v>130</v>
      </c>
      <c r="AY534" s="18" t="s">
        <v>123</v>
      </c>
      <c r="BE534" s="175">
        <f>IF(N534="základná",J534,0)</f>
        <v>0</v>
      </c>
      <c r="BF534" s="175">
        <f>IF(N534="znížená",J534,0)</f>
        <v>0</v>
      </c>
      <c r="BG534" s="175">
        <f>IF(N534="zákl. prenesená",J534,0)</f>
        <v>0</v>
      </c>
      <c r="BH534" s="175">
        <f>IF(N534="zníž. prenesená",J534,0)</f>
        <v>0</v>
      </c>
      <c r="BI534" s="175">
        <f>IF(N534="nulová",J534,0)</f>
        <v>0</v>
      </c>
      <c r="BJ534" s="18" t="s">
        <v>130</v>
      </c>
      <c r="BK534" s="176">
        <f>ROUND(I534*H534,3)</f>
        <v>0</v>
      </c>
      <c r="BL534" s="18" t="s">
        <v>226</v>
      </c>
      <c r="BM534" s="174" t="s">
        <v>639</v>
      </c>
    </row>
    <row r="535" spans="1:65" s="2" customFormat="1" ht="21.75" customHeight="1">
      <c r="A535" s="33"/>
      <c r="B535" s="162"/>
      <c r="C535" s="163" t="s">
        <v>640</v>
      </c>
      <c r="D535" s="163" t="s">
        <v>125</v>
      </c>
      <c r="E535" s="164" t="s">
        <v>641</v>
      </c>
      <c r="F535" s="165" t="s">
        <v>642</v>
      </c>
      <c r="G535" s="166" t="s">
        <v>210</v>
      </c>
      <c r="H535" s="167">
        <v>24.2</v>
      </c>
      <c r="I535" s="168"/>
      <c r="J535" s="167">
        <f>ROUND(I535*H535,3)</f>
        <v>0</v>
      </c>
      <c r="K535" s="169"/>
      <c r="L535" s="34"/>
      <c r="M535" s="170" t="s">
        <v>1</v>
      </c>
      <c r="N535" s="171" t="s">
        <v>41</v>
      </c>
      <c r="O535" s="59"/>
      <c r="P535" s="172">
        <f>O535*H535</f>
        <v>0</v>
      </c>
      <c r="Q535" s="172">
        <v>2.1000000000000001E-4</v>
      </c>
      <c r="R535" s="172">
        <f>Q535*H535</f>
        <v>5.0819999999999997E-3</v>
      </c>
      <c r="S535" s="172">
        <v>0</v>
      </c>
      <c r="T535" s="173">
        <f>S535*H535</f>
        <v>0</v>
      </c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R535" s="174" t="s">
        <v>226</v>
      </c>
      <c r="AT535" s="174" t="s">
        <v>125</v>
      </c>
      <c r="AU535" s="174" t="s">
        <v>130</v>
      </c>
      <c r="AY535" s="18" t="s">
        <v>123</v>
      </c>
      <c r="BE535" s="175">
        <f>IF(N535="základná",J535,0)</f>
        <v>0</v>
      </c>
      <c r="BF535" s="175">
        <f>IF(N535="znížená",J535,0)</f>
        <v>0</v>
      </c>
      <c r="BG535" s="175">
        <f>IF(N535="zákl. prenesená",J535,0)</f>
        <v>0</v>
      </c>
      <c r="BH535" s="175">
        <f>IF(N535="zníž. prenesená",J535,0)</f>
        <v>0</v>
      </c>
      <c r="BI535" s="175">
        <f>IF(N535="nulová",J535,0)</f>
        <v>0</v>
      </c>
      <c r="BJ535" s="18" t="s">
        <v>130</v>
      </c>
      <c r="BK535" s="176">
        <f>ROUND(I535*H535,3)</f>
        <v>0</v>
      </c>
      <c r="BL535" s="18" t="s">
        <v>226</v>
      </c>
      <c r="BM535" s="174" t="s">
        <v>643</v>
      </c>
    </row>
    <row r="536" spans="1:65" s="13" customFormat="1">
      <c r="B536" s="177"/>
      <c r="D536" s="178" t="s">
        <v>132</v>
      </c>
      <c r="E536" s="179" t="s">
        <v>1</v>
      </c>
      <c r="F536" s="180" t="s">
        <v>212</v>
      </c>
      <c r="H536" s="179" t="s">
        <v>1</v>
      </c>
      <c r="I536" s="181"/>
      <c r="L536" s="177"/>
      <c r="M536" s="182"/>
      <c r="N536" s="183"/>
      <c r="O536" s="183"/>
      <c r="P536" s="183"/>
      <c r="Q536" s="183"/>
      <c r="R536" s="183"/>
      <c r="S536" s="183"/>
      <c r="T536" s="184"/>
      <c r="AT536" s="179" t="s">
        <v>132</v>
      </c>
      <c r="AU536" s="179" t="s">
        <v>130</v>
      </c>
      <c r="AV536" s="13" t="s">
        <v>82</v>
      </c>
      <c r="AW536" s="13" t="s">
        <v>30</v>
      </c>
      <c r="AX536" s="13" t="s">
        <v>75</v>
      </c>
      <c r="AY536" s="179" t="s">
        <v>123</v>
      </c>
    </row>
    <row r="537" spans="1:65" s="14" customFormat="1">
      <c r="B537" s="185"/>
      <c r="D537" s="178" t="s">
        <v>132</v>
      </c>
      <c r="E537" s="186" t="s">
        <v>1</v>
      </c>
      <c r="F537" s="187" t="s">
        <v>644</v>
      </c>
      <c r="H537" s="188">
        <v>17.600000000000001</v>
      </c>
      <c r="I537" s="189"/>
      <c r="L537" s="185"/>
      <c r="M537" s="190"/>
      <c r="N537" s="191"/>
      <c r="O537" s="191"/>
      <c r="P537" s="191"/>
      <c r="Q537" s="191"/>
      <c r="R537" s="191"/>
      <c r="S537" s="191"/>
      <c r="T537" s="192"/>
      <c r="AT537" s="186" t="s">
        <v>132</v>
      </c>
      <c r="AU537" s="186" t="s">
        <v>130</v>
      </c>
      <c r="AV537" s="14" t="s">
        <v>130</v>
      </c>
      <c r="AW537" s="14" t="s">
        <v>30</v>
      </c>
      <c r="AX537" s="14" t="s">
        <v>75</v>
      </c>
      <c r="AY537" s="186" t="s">
        <v>123</v>
      </c>
    </row>
    <row r="538" spans="1:65" s="13" customFormat="1">
      <c r="B538" s="177"/>
      <c r="D538" s="178" t="s">
        <v>132</v>
      </c>
      <c r="E538" s="179" t="s">
        <v>1</v>
      </c>
      <c r="F538" s="180" t="s">
        <v>218</v>
      </c>
      <c r="H538" s="179" t="s">
        <v>1</v>
      </c>
      <c r="I538" s="181"/>
      <c r="L538" s="177"/>
      <c r="M538" s="182"/>
      <c r="N538" s="183"/>
      <c r="O538" s="183"/>
      <c r="P538" s="183"/>
      <c r="Q538" s="183"/>
      <c r="R538" s="183"/>
      <c r="S538" s="183"/>
      <c r="T538" s="184"/>
      <c r="AT538" s="179" t="s">
        <v>132</v>
      </c>
      <c r="AU538" s="179" t="s">
        <v>130</v>
      </c>
      <c r="AV538" s="13" t="s">
        <v>82</v>
      </c>
      <c r="AW538" s="13" t="s">
        <v>30</v>
      </c>
      <c r="AX538" s="13" t="s">
        <v>75</v>
      </c>
      <c r="AY538" s="179" t="s">
        <v>123</v>
      </c>
    </row>
    <row r="539" spans="1:65" s="14" customFormat="1">
      <c r="B539" s="185"/>
      <c r="D539" s="178" t="s">
        <v>132</v>
      </c>
      <c r="E539" s="186" t="s">
        <v>1</v>
      </c>
      <c r="F539" s="187" t="s">
        <v>219</v>
      </c>
      <c r="H539" s="188">
        <v>6.6</v>
      </c>
      <c r="I539" s="189"/>
      <c r="L539" s="185"/>
      <c r="M539" s="190"/>
      <c r="N539" s="191"/>
      <c r="O539" s="191"/>
      <c r="P539" s="191"/>
      <c r="Q539" s="191"/>
      <c r="R539" s="191"/>
      <c r="S539" s="191"/>
      <c r="T539" s="192"/>
      <c r="AT539" s="186" t="s">
        <v>132</v>
      </c>
      <c r="AU539" s="186" t="s">
        <v>130</v>
      </c>
      <c r="AV539" s="14" t="s">
        <v>130</v>
      </c>
      <c r="AW539" s="14" t="s">
        <v>30</v>
      </c>
      <c r="AX539" s="14" t="s">
        <v>75</v>
      </c>
      <c r="AY539" s="186" t="s">
        <v>123</v>
      </c>
    </row>
    <row r="540" spans="1:65" s="15" customFormat="1">
      <c r="B540" s="193"/>
      <c r="D540" s="178" t="s">
        <v>132</v>
      </c>
      <c r="E540" s="194" t="s">
        <v>1</v>
      </c>
      <c r="F540" s="195" t="s">
        <v>140</v>
      </c>
      <c r="H540" s="196">
        <v>24.200000000000003</v>
      </c>
      <c r="I540" s="197"/>
      <c r="L540" s="193"/>
      <c r="M540" s="198"/>
      <c r="N540" s="199"/>
      <c r="O540" s="199"/>
      <c r="P540" s="199"/>
      <c r="Q540" s="199"/>
      <c r="R540" s="199"/>
      <c r="S540" s="199"/>
      <c r="T540" s="200"/>
      <c r="AT540" s="194" t="s">
        <v>132</v>
      </c>
      <c r="AU540" s="194" t="s">
        <v>130</v>
      </c>
      <c r="AV540" s="15" t="s">
        <v>129</v>
      </c>
      <c r="AW540" s="15" t="s">
        <v>30</v>
      </c>
      <c r="AX540" s="15" t="s">
        <v>82</v>
      </c>
      <c r="AY540" s="194" t="s">
        <v>123</v>
      </c>
    </row>
    <row r="541" spans="1:65" s="2" customFormat="1" ht="33" customHeight="1">
      <c r="A541" s="33"/>
      <c r="B541" s="162"/>
      <c r="C541" s="201" t="s">
        <v>645</v>
      </c>
      <c r="D541" s="201" t="s">
        <v>201</v>
      </c>
      <c r="E541" s="202" t="s">
        <v>625</v>
      </c>
      <c r="F541" s="203" t="s">
        <v>626</v>
      </c>
      <c r="G541" s="204" t="s">
        <v>210</v>
      </c>
      <c r="H541" s="205">
        <v>25.41</v>
      </c>
      <c r="I541" s="206"/>
      <c r="J541" s="205">
        <f>ROUND(I541*H541,3)</f>
        <v>0</v>
      </c>
      <c r="K541" s="207"/>
      <c r="L541" s="208"/>
      <c r="M541" s="209" t="s">
        <v>1</v>
      </c>
      <c r="N541" s="210" t="s">
        <v>41</v>
      </c>
      <c r="O541" s="59"/>
      <c r="P541" s="172">
        <f>O541*H541</f>
        <v>0</v>
      </c>
      <c r="Q541" s="172">
        <v>1E-4</v>
      </c>
      <c r="R541" s="172">
        <f>Q541*H541</f>
        <v>2.5410000000000003E-3</v>
      </c>
      <c r="S541" s="172">
        <v>0</v>
      </c>
      <c r="T541" s="173">
        <f>S541*H541</f>
        <v>0</v>
      </c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R541" s="174" t="s">
        <v>373</v>
      </c>
      <c r="AT541" s="174" t="s">
        <v>201</v>
      </c>
      <c r="AU541" s="174" t="s">
        <v>130</v>
      </c>
      <c r="AY541" s="18" t="s">
        <v>123</v>
      </c>
      <c r="BE541" s="175">
        <f>IF(N541="základná",J541,0)</f>
        <v>0</v>
      </c>
      <c r="BF541" s="175">
        <f>IF(N541="znížená",J541,0)</f>
        <v>0</v>
      </c>
      <c r="BG541" s="175">
        <f>IF(N541="zákl. prenesená",J541,0)</f>
        <v>0</v>
      </c>
      <c r="BH541" s="175">
        <f>IF(N541="zníž. prenesená",J541,0)</f>
        <v>0</v>
      </c>
      <c r="BI541" s="175">
        <f>IF(N541="nulová",J541,0)</f>
        <v>0</v>
      </c>
      <c r="BJ541" s="18" t="s">
        <v>130</v>
      </c>
      <c r="BK541" s="176">
        <f>ROUND(I541*H541,3)</f>
        <v>0</v>
      </c>
      <c r="BL541" s="18" t="s">
        <v>226</v>
      </c>
      <c r="BM541" s="174" t="s">
        <v>646</v>
      </c>
    </row>
    <row r="542" spans="1:65" s="2" customFormat="1" ht="33" customHeight="1">
      <c r="A542" s="33"/>
      <c r="B542" s="162"/>
      <c r="C542" s="201" t="s">
        <v>647</v>
      </c>
      <c r="D542" s="201" t="s">
        <v>201</v>
      </c>
      <c r="E542" s="202" t="s">
        <v>629</v>
      </c>
      <c r="F542" s="203" t="s">
        <v>630</v>
      </c>
      <c r="G542" s="204" t="s">
        <v>210</v>
      </c>
      <c r="H542" s="205">
        <v>25.41</v>
      </c>
      <c r="I542" s="206"/>
      <c r="J542" s="205">
        <f>ROUND(I542*H542,3)</f>
        <v>0</v>
      </c>
      <c r="K542" s="207"/>
      <c r="L542" s="208"/>
      <c r="M542" s="209" t="s">
        <v>1</v>
      </c>
      <c r="N542" s="210" t="s">
        <v>41</v>
      </c>
      <c r="O542" s="59"/>
      <c r="P542" s="172">
        <f>O542*H542</f>
        <v>0</v>
      </c>
      <c r="Q542" s="172">
        <v>1E-4</v>
      </c>
      <c r="R542" s="172">
        <f>Q542*H542</f>
        <v>2.5410000000000003E-3</v>
      </c>
      <c r="S542" s="172">
        <v>0</v>
      </c>
      <c r="T542" s="173">
        <f>S542*H542</f>
        <v>0</v>
      </c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R542" s="174" t="s">
        <v>373</v>
      </c>
      <c r="AT542" s="174" t="s">
        <v>201</v>
      </c>
      <c r="AU542" s="174" t="s">
        <v>130</v>
      </c>
      <c r="AY542" s="18" t="s">
        <v>123</v>
      </c>
      <c r="BE542" s="175">
        <f>IF(N542="základná",J542,0)</f>
        <v>0</v>
      </c>
      <c r="BF542" s="175">
        <f>IF(N542="znížená",J542,0)</f>
        <v>0</v>
      </c>
      <c r="BG542" s="175">
        <f>IF(N542="zákl. prenesená",J542,0)</f>
        <v>0</v>
      </c>
      <c r="BH542" s="175">
        <f>IF(N542="zníž. prenesená",J542,0)</f>
        <v>0</v>
      </c>
      <c r="BI542" s="175">
        <f>IF(N542="nulová",J542,0)</f>
        <v>0</v>
      </c>
      <c r="BJ542" s="18" t="s">
        <v>130</v>
      </c>
      <c r="BK542" s="176">
        <f>ROUND(I542*H542,3)</f>
        <v>0</v>
      </c>
      <c r="BL542" s="18" t="s">
        <v>226</v>
      </c>
      <c r="BM542" s="174" t="s">
        <v>648</v>
      </c>
    </row>
    <row r="543" spans="1:65" s="2" customFormat="1" ht="33" customHeight="1">
      <c r="A543" s="33"/>
      <c r="B543" s="162"/>
      <c r="C543" s="201" t="s">
        <v>649</v>
      </c>
      <c r="D543" s="201" t="s">
        <v>201</v>
      </c>
      <c r="E543" s="202" t="s">
        <v>650</v>
      </c>
      <c r="F543" s="203" t="s">
        <v>651</v>
      </c>
      <c r="G543" s="204" t="s">
        <v>366</v>
      </c>
      <c r="H543" s="205">
        <v>2</v>
      </c>
      <c r="I543" s="206"/>
      <c r="J543" s="205">
        <f>ROUND(I543*H543,3)</f>
        <v>0</v>
      </c>
      <c r="K543" s="207"/>
      <c r="L543" s="208"/>
      <c r="M543" s="209" t="s">
        <v>1</v>
      </c>
      <c r="N543" s="210" t="s">
        <v>41</v>
      </c>
      <c r="O543" s="59"/>
      <c r="P543" s="172">
        <f>O543*H543</f>
        <v>0</v>
      </c>
      <c r="Q543" s="172">
        <v>0.33</v>
      </c>
      <c r="R543" s="172">
        <f>Q543*H543</f>
        <v>0.66</v>
      </c>
      <c r="S543" s="172">
        <v>0</v>
      </c>
      <c r="T543" s="173">
        <f>S543*H543</f>
        <v>0</v>
      </c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R543" s="174" t="s">
        <v>373</v>
      </c>
      <c r="AT543" s="174" t="s">
        <v>201</v>
      </c>
      <c r="AU543" s="174" t="s">
        <v>130</v>
      </c>
      <c r="AY543" s="18" t="s">
        <v>123</v>
      </c>
      <c r="BE543" s="175">
        <f>IF(N543="základná",J543,0)</f>
        <v>0</v>
      </c>
      <c r="BF543" s="175">
        <f>IF(N543="znížená",J543,0)</f>
        <v>0</v>
      </c>
      <c r="BG543" s="175">
        <f>IF(N543="zákl. prenesená",J543,0)</f>
        <v>0</v>
      </c>
      <c r="BH543" s="175">
        <f>IF(N543="zníž. prenesená",J543,0)</f>
        <v>0</v>
      </c>
      <c r="BI543" s="175">
        <f>IF(N543="nulová",J543,0)</f>
        <v>0</v>
      </c>
      <c r="BJ543" s="18" t="s">
        <v>130</v>
      </c>
      <c r="BK543" s="176">
        <f>ROUND(I543*H543,3)</f>
        <v>0</v>
      </c>
      <c r="BL543" s="18" t="s">
        <v>226</v>
      </c>
      <c r="BM543" s="174" t="s">
        <v>652</v>
      </c>
    </row>
    <row r="544" spans="1:65" s="2" customFormat="1" ht="33" customHeight="1">
      <c r="A544" s="33"/>
      <c r="B544" s="162"/>
      <c r="C544" s="201" t="s">
        <v>653</v>
      </c>
      <c r="D544" s="201" t="s">
        <v>201</v>
      </c>
      <c r="E544" s="202" t="s">
        <v>654</v>
      </c>
      <c r="F544" s="203" t="s">
        <v>655</v>
      </c>
      <c r="G544" s="204" t="s">
        <v>366</v>
      </c>
      <c r="H544" s="205">
        <v>1</v>
      </c>
      <c r="I544" s="206"/>
      <c r="J544" s="205">
        <f>ROUND(I544*H544,3)</f>
        <v>0</v>
      </c>
      <c r="K544" s="207"/>
      <c r="L544" s="208"/>
      <c r="M544" s="209" t="s">
        <v>1</v>
      </c>
      <c r="N544" s="210" t="s">
        <v>41</v>
      </c>
      <c r="O544" s="59"/>
      <c r="P544" s="172">
        <f>O544*H544</f>
        <v>0</v>
      </c>
      <c r="Q544" s="172">
        <v>0.33</v>
      </c>
      <c r="R544" s="172">
        <f>Q544*H544</f>
        <v>0.33</v>
      </c>
      <c r="S544" s="172">
        <v>0</v>
      </c>
      <c r="T544" s="173">
        <f>S544*H544</f>
        <v>0</v>
      </c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R544" s="174" t="s">
        <v>373</v>
      </c>
      <c r="AT544" s="174" t="s">
        <v>201</v>
      </c>
      <c r="AU544" s="174" t="s">
        <v>130</v>
      </c>
      <c r="AY544" s="18" t="s">
        <v>123</v>
      </c>
      <c r="BE544" s="175">
        <f>IF(N544="základná",J544,0)</f>
        <v>0</v>
      </c>
      <c r="BF544" s="175">
        <f>IF(N544="znížená",J544,0)</f>
        <v>0</v>
      </c>
      <c r="BG544" s="175">
        <f>IF(N544="zákl. prenesená",J544,0)</f>
        <v>0</v>
      </c>
      <c r="BH544" s="175">
        <f>IF(N544="zníž. prenesená",J544,0)</f>
        <v>0</v>
      </c>
      <c r="BI544" s="175">
        <f>IF(N544="nulová",J544,0)</f>
        <v>0</v>
      </c>
      <c r="BJ544" s="18" t="s">
        <v>130</v>
      </c>
      <c r="BK544" s="176">
        <f>ROUND(I544*H544,3)</f>
        <v>0</v>
      </c>
      <c r="BL544" s="18" t="s">
        <v>226</v>
      </c>
      <c r="BM544" s="174" t="s">
        <v>656</v>
      </c>
    </row>
    <row r="545" spans="1:65" s="2" customFormat="1" ht="21.75" customHeight="1">
      <c r="A545" s="33"/>
      <c r="B545" s="162"/>
      <c r="C545" s="163" t="s">
        <v>657</v>
      </c>
      <c r="D545" s="163" t="s">
        <v>125</v>
      </c>
      <c r="E545" s="164" t="s">
        <v>658</v>
      </c>
      <c r="F545" s="165" t="s">
        <v>659</v>
      </c>
      <c r="G545" s="166" t="s">
        <v>581</v>
      </c>
      <c r="H545" s="168"/>
      <c r="I545" s="168"/>
      <c r="J545" s="167">
        <f>ROUND(I545*H545,3)</f>
        <v>0</v>
      </c>
      <c r="K545" s="169"/>
      <c r="L545" s="34"/>
      <c r="M545" s="170" t="s">
        <v>1</v>
      </c>
      <c r="N545" s="171" t="s">
        <v>41</v>
      </c>
      <c r="O545" s="59"/>
      <c r="P545" s="172">
        <f>O545*H545</f>
        <v>0</v>
      </c>
      <c r="Q545" s="172">
        <v>0</v>
      </c>
      <c r="R545" s="172">
        <f>Q545*H545</f>
        <v>0</v>
      </c>
      <c r="S545" s="172">
        <v>0</v>
      </c>
      <c r="T545" s="173">
        <f>S545*H545</f>
        <v>0</v>
      </c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R545" s="174" t="s">
        <v>226</v>
      </c>
      <c r="AT545" s="174" t="s">
        <v>125</v>
      </c>
      <c r="AU545" s="174" t="s">
        <v>130</v>
      </c>
      <c r="AY545" s="18" t="s">
        <v>123</v>
      </c>
      <c r="BE545" s="175">
        <f>IF(N545="základná",J545,0)</f>
        <v>0</v>
      </c>
      <c r="BF545" s="175">
        <f>IF(N545="znížená",J545,0)</f>
        <v>0</v>
      </c>
      <c r="BG545" s="175">
        <f>IF(N545="zákl. prenesená",J545,0)</f>
        <v>0</v>
      </c>
      <c r="BH545" s="175">
        <f>IF(N545="zníž. prenesená",J545,0)</f>
        <v>0</v>
      </c>
      <c r="BI545" s="175">
        <f>IF(N545="nulová",J545,0)</f>
        <v>0</v>
      </c>
      <c r="BJ545" s="18" t="s">
        <v>130</v>
      </c>
      <c r="BK545" s="176">
        <f>ROUND(I545*H545,3)</f>
        <v>0</v>
      </c>
      <c r="BL545" s="18" t="s">
        <v>226</v>
      </c>
      <c r="BM545" s="174" t="s">
        <v>660</v>
      </c>
    </row>
    <row r="546" spans="1:65" s="12" customFormat="1" ht="22.9" customHeight="1">
      <c r="B546" s="149"/>
      <c r="D546" s="150" t="s">
        <v>74</v>
      </c>
      <c r="E546" s="160" t="s">
        <v>661</v>
      </c>
      <c r="F546" s="160" t="s">
        <v>662</v>
      </c>
      <c r="I546" s="152"/>
      <c r="J546" s="161">
        <f>BK546</f>
        <v>0</v>
      </c>
      <c r="L546" s="149"/>
      <c r="M546" s="154"/>
      <c r="N546" s="155"/>
      <c r="O546" s="155"/>
      <c r="P546" s="156">
        <f>SUM(P547:P553)</f>
        <v>0</v>
      </c>
      <c r="Q546" s="155"/>
      <c r="R546" s="156">
        <f>SUM(R547:R553)</f>
        <v>0</v>
      </c>
      <c r="S546" s="155"/>
      <c r="T546" s="157">
        <f>SUM(T547:T553)</f>
        <v>8.9999999999999993E-3</v>
      </c>
      <c r="AR546" s="150" t="s">
        <v>130</v>
      </c>
      <c r="AT546" s="158" t="s">
        <v>74</v>
      </c>
      <c r="AU546" s="158" t="s">
        <v>82</v>
      </c>
      <c r="AY546" s="150" t="s">
        <v>123</v>
      </c>
      <c r="BK546" s="159">
        <f>SUM(BK547:BK553)</f>
        <v>0</v>
      </c>
    </row>
    <row r="547" spans="1:65" s="2" customFormat="1" ht="21.75" customHeight="1">
      <c r="A547" s="33"/>
      <c r="B547" s="162"/>
      <c r="C547" s="163" t="s">
        <v>663</v>
      </c>
      <c r="D547" s="163" t="s">
        <v>125</v>
      </c>
      <c r="E547" s="164" t="s">
        <v>664</v>
      </c>
      <c r="F547" s="165" t="s">
        <v>665</v>
      </c>
      <c r="G547" s="166" t="s">
        <v>366</v>
      </c>
      <c r="H547" s="167">
        <v>1</v>
      </c>
      <c r="I547" s="168"/>
      <c r="J547" s="167">
        <f>ROUND(I547*H547,3)</f>
        <v>0</v>
      </c>
      <c r="K547" s="169"/>
      <c r="L547" s="34"/>
      <c r="M547" s="170" t="s">
        <v>1</v>
      </c>
      <c r="N547" s="171" t="s">
        <v>41</v>
      </c>
      <c r="O547" s="59"/>
      <c r="P547" s="172">
        <f>O547*H547</f>
        <v>0</v>
      </c>
      <c r="Q547" s="172">
        <v>0</v>
      </c>
      <c r="R547" s="172">
        <f>Q547*H547</f>
        <v>0</v>
      </c>
      <c r="S547" s="172">
        <v>0</v>
      </c>
      <c r="T547" s="173">
        <f>S547*H547</f>
        <v>0</v>
      </c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R547" s="174" t="s">
        <v>226</v>
      </c>
      <c r="AT547" s="174" t="s">
        <v>125</v>
      </c>
      <c r="AU547" s="174" t="s">
        <v>130</v>
      </c>
      <c r="AY547" s="18" t="s">
        <v>123</v>
      </c>
      <c r="BE547" s="175">
        <f>IF(N547="základná",J547,0)</f>
        <v>0</v>
      </c>
      <c r="BF547" s="175">
        <f>IF(N547="znížená",J547,0)</f>
        <v>0</v>
      </c>
      <c r="BG547" s="175">
        <f>IF(N547="zákl. prenesená",J547,0)</f>
        <v>0</v>
      </c>
      <c r="BH547" s="175">
        <f>IF(N547="zníž. prenesená",J547,0)</f>
        <v>0</v>
      </c>
      <c r="BI547" s="175">
        <f>IF(N547="nulová",J547,0)</f>
        <v>0</v>
      </c>
      <c r="BJ547" s="18" t="s">
        <v>130</v>
      </c>
      <c r="BK547" s="176">
        <f>ROUND(I547*H547,3)</f>
        <v>0</v>
      </c>
      <c r="BL547" s="18" t="s">
        <v>226</v>
      </c>
      <c r="BM547" s="174" t="s">
        <v>666</v>
      </c>
    </row>
    <row r="548" spans="1:65" s="2" customFormat="1" ht="16.5" customHeight="1">
      <c r="A548" s="33"/>
      <c r="B548" s="162"/>
      <c r="C548" s="163" t="s">
        <v>667</v>
      </c>
      <c r="D548" s="163" t="s">
        <v>125</v>
      </c>
      <c r="E548" s="164" t="s">
        <v>668</v>
      </c>
      <c r="F548" s="165" t="s">
        <v>669</v>
      </c>
      <c r="G548" s="166" t="s">
        <v>366</v>
      </c>
      <c r="H548" s="167">
        <v>47</v>
      </c>
      <c r="I548" s="168"/>
      <c r="J548" s="167">
        <f>ROUND(I548*H548,3)</f>
        <v>0</v>
      </c>
      <c r="K548" s="169"/>
      <c r="L548" s="34"/>
      <c r="M548" s="170" t="s">
        <v>1</v>
      </c>
      <c r="N548" s="171" t="s">
        <v>41</v>
      </c>
      <c r="O548" s="59"/>
      <c r="P548" s="172">
        <f>O548*H548</f>
        <v>0</v>
      </c>
      <c r="Q548" s="172">
        <v>0</v>
      </c>
      <c r="R548" s="172">
        <f>Q548*H548</f>
        <v>0</v>
      </c>
      <c r="S548" s="172">
        <v>0</v>
      </c>
      <c r="T548" s="173">
        <f>S548*H548</f>
        <v>0</v>
      </c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R548" s="174" t="s">
        <v>226</v>
      </c>
      <c r="AT548" s="174" t="s">
        <v>125</v>
      </c>
      <c r="AU548" s="174" t="s">
        <v>130</v>
      </c>
      <c r="AY548" s="18" t="s">
        <v>123</v>
      </c>
      <c r="BE548" s="175">
        <f>IF(N548="základná",J548,0)</f>
        <v>0</v>
      </c>
      <c r="BF548" s="175">
        <f>IF(N548="znížená",J548,0)</f>
        <v>0</v>
      </c>
      <c r="BG548" s="175">
        <f>IF(N548="zákl. prenesená",J548,0)</f>
        <v>0</v>
      </c>
      <c r="BH548" s="175">
        <f>IF(N548="zníž. prenesená",J548,0)</f>
        <v>0</v>
      </c>
      <c r="BI548" s="175">
        <f>IF(N548="nulová",J548,0)</f>
        <v>0</v>
      </c>
      <c r="BJ548" s="18" t="s">
        <v>130</v>
      </c>
      <c r="BK548" s="176">
        <f>ROUND(I548*H548,3)</f>
        <v>0</v>
      </c>
      <c r="BL548" s="18" t="s">
        <v>226</v>
      </c>
      <c r="BM548" s="174" t="s">
        <v>670</v>
      </c>
    </row>
    <row r="549" spans="1:65" s="14" customFormat="1">
      <c r="B549" s="185"/>
      <c r="D549" s="178" t="s">
        <v>132</v>
      </c>
      <c r="E549" s="186" t="s">
        <v>1</v>
      </c>
      <c r="F549" s="187" t="s">
        <v>671</v>
      </c>
      <c r="H549" s="188">
        <v>20</v>
      </c>
      <c r="I549" s="189"/>
      <c r="L549" s="185"/>
      <c r="M549" s="190"/>
      <c r="N549" s="191"/>
      <c r="O549" s="191"/>
      <c r="P549" s="191"/>
      <c r="Q549" s="191"/>
      <c r="R549" s="191"/>
      <c r="S549" s="191"/>
      <c r="T549" s="192"/>
      <c r="AT549" s="186" t="s">
        <v>132</v>
      </c>
      <c r="AU549" s="186" t="s">
        <v>130</v>
      </c>
      <c r="AV549" s="14" t="s">
        <v>130</v>
      </c>
      <c r="AW549" s="14" t="s">
        <v>30</v>
      </c>
      <c r="AX549" s="14" t="s">
        <v>75</v>
      </c>
      <c r="AY549" s="186" t="s">
        <v>123</v>
      </c>
    </row>
    <row r="550" spans="1:65" s="14" customFormat="1">
      <c r="B550" s="185"/>
      <c r="D550" s="178" t="s">
        <v>132</v>
      </c>
      <c r="E550" s="186" t="s">
        <v>1</v>
      </c>
      <c r="F550" s="187" t="s">
        <v>672</v>
      </c>
      <c r="H550" s="188">
        <v>27</v>
      </c>
      <c r="I550" s="189"/>
      <c r="L550" s="185"/>
      <c r="M550" s="190"/>
      <c r="N550" s="191"/>
      <c r="O550" s="191"/>
      <c r="P550" s="191"/>
      <c r="Q550" s="191"/>
      <c r="R550" s="191"/>
      <c r="S550" s="191"/>
      <c r="T550" s="192"/>
      <c r="AT550" s="186" t="s">
        <v>132</v>
      </c>
      <c r="AU550" s="186" t="s">
        <v>130</v>
      </c>
      <c r="AV550" s="14" t="s">
        <v>130</v>
      </c>
      <c r="AW550" s="14" t="s">
        <v>30</v>
      </c>
      <c r="AX550" s="14" t="s">
        <v>75</v>
      </c>
      <c r="AY550" s="186" t="s">
        <v>123</v>
      </c>
    </row>
    <row r="551" spans="1:65" s="15" customFormat="1">
      <c r="B551" s="193"/>
      <c r="D551" s="178" t="s">
        <v>132</v>
      </c>
      <c r="E551" s="194" t="s">
        <v>1</v>
      </c>
      <c r="F551" s="195" t="s">
        <v>140</v>
      </c>
      <c r="H551" s="196">
        <v>47</v>
      </c>
      <c r="I551" s="197"/>
      <c r="L551" s="193"/>
      <c r="M551" s="198"/>
      <c r="N551" s="199"/>
      <c r="O551" s="199"/>
      <c r="P551" s="199"/>
      <c r="Q551" s="199"/>
      <c r="R551" s="199"/>
      <c r="S551" s="199"/>
      <c r="T551" s="200"/>
      <c r="AT551" s="194" t="s">
        <v>132</v>
      </c>
      <c r="AU551" s="194" t="s">
        <v>130</v>
      </c>
      <c r="AV551" s="15" t="s">
        <v>129</v>
      </c>
      <c r="AW551" s="15" t="s">
        <v>30</v>
      </c>
      <c r="AX551" s="15" t="s">
        <v>82</v>
      </c>
      <c r="AY551" s="194" t="s">
        <v>123</v>
      </c>
    </row>
    <row r="552" spans="1:65" s="2" customFormat="1" ht="21.75" customHeight="1">
      <c r="A552" s="33"/>
      <c r="B552" s="162"/>
      <c r="C552" s="163" t="s">
        <v>673</v>
      </c>
      <c r="D552" s="163" t="s">
        <v>125</v>
      </c>
      <c r="E552" s="164" t="s">
        <v>674</v>
      </c>
      <c r="F552" s="165" t="s">
        <v>675</v>
      </c>
      <c r="G552" s="166" t="s">
        <v>210</v>
      </c>
      <c r="H552" s="167">
        <v>1</v>
      </c>
      <c r="I552" s="168"/>
      <c r="J552" s="167">
        <f>ROUND(I552*H552,3)</f>
        <v>0</v>
      </c>
      <c r="K552" s="169"/>
      <c r="L552" s="34"/>
      <c r="M552" s="170" t="s">
        <v>1</v>
      </c>
      <c r="N552" s="171" t="s">
        <v>41</v>
      </c>
      <c r="O552" s="59"/>
      <c r="P552" s="172">
        <f>O552*H552</f>
        <v>0</v>
      </c>
      <c r="Q552" s="172">
        <v>0</v>
      </c>
      <c r="R552" s="172">
        <f>Q552*H552</f>
        <v>0</v>
      </c>
      <c r="S552" s="172">
        <v>8.9999999999999993E-3</v>
      </c>
      <c r="T552" s="173">
        <f>S552*H552</f>
        <v>8.9999999999999993E-3</v>
      </c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R552" s="174" t="s">
        <v>226</v>
      </c>
      <c r="AT552" s="174" t="s">
        <v>125</v>
      </c>
      <c r="AU552" s="174" t="s">
        <v>130</v>
      </c>
      <c r="AY552" s="18" t="s">
        <v>123</v>
      </c>
      <c r="BE552" s="175">
        <f>IF(N552="základná",J552,0)</f>
        <v>0</v>
      </c>
      <c r="BF552" s="175">
        <f>IF(N552="znížená",J552,0)</f>
        <v>0</v>
      </c>
      <c r="BG552" s="175">
        <f>IF(N552="zákl. prenesená",J552,0)</f>
        <v>0</v>
      </c>
      <c r="BH552" s="175">
        <f>IF(N552="zníž. prenesená",J552,0)</f>
        <v>0</v>
      </c>
      <c r="BI552" s="175">
        <f>IF(N552="nulová",J552,0)</f>
        <v>0</v>
      </c>
      <c r="BJ552" s="18" t="s">
        <v>130</v>
      </c>
      <c r="BK552" s="176">
        <f>ROUND(I552*H552,3)</f>
        <v>0</v>
      </c>
      <c r="BL552" s="18" t="s">
        <v>226</v>
      </c>
      <c r="BM552" s="174" t="s">
        <v>676</v>
      </c>
    </row>
    <row r="553" spans="1:65" s="2" customFormat="1" ht="21.75" customHeight="1">
      <c r="A553" s="33"/>
      <c r="B553" s="162"/>
      <c r="C553" s="163" t="s">
        <v>677</v>
      </c>
      <c r="D553" s="163" t="s">
        <v>125</v>
      </c>
      <c r="E553" s="164" t="s">
        <v>678</v>
      </c>
      <c r="F553" s="165" t="s">
        <v>679</v>
      </c>
      <c r="G553" s="166" t="s">
        <v>581</v>
      </c>
      <c r="H553" s="168"/>
      <c r="I553" s="168"/>
      <c r="J553" s="167">
        <f>ROUND(I553*H553,3)</f>
        <v>0</v>
      </c>
      <c r="K553" s="169"/>
      <c r="L553" s="34"/>
      <c r="M553" s="170" t="s">
        <v>1</v>
      </c>
      <c r="N553" s="171" t="s">
        <v>41</v>
      </c>
      <c r="O553" s="59"/>
      <c r="P553" s="172">
        <f>O553*H553</f>
        <v>0</v>
      </c>
      <c r="Q553" s="172">
        <v>0</v>
      </c>
      <c r="R553" s="172">
        <f>Q553*H553</f>
        <v>0</v>
      </c>
      <c r="S553" s="172">
        <v>0</v>
      </c>
      <c r="T553" s="173">
        <f>S553*H553</f>
        <v>0</v>
      </c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R553" s="174" t="s">
        <v>226</v>
      </c>
      <c r="AT553" s="174" t="s">
        <v>125</v>
      </c>
      <c r="AU553" s="174" t="s">
        <v>130</v>
      </c>
      <c r="AY553" s="18" t="s">
        <v>123</v>
      </c>
      <c r="BE553" s="175">
        <f>IF(N553="základná",J553,0)</f>
        <v>0</v>
      </c>
      <c r="BF553" s="175">
        <f>IF(N553="znížená",J553,0)</f>
        <v>0</v>
      </c>
      <c r="BG553" s="175">
        <f>IF(N553="zákl. prenesená",J553,0)</f>
        <v>0</v>
      </c>
      <c r="BH553" s="175">
        <f>IF(N553="zníž. prenesená",J553,0)</f>
        <v>0</v>
      </c>
      <c r="BI553" s="175">
        <f>IF(N553="nulová",J553,0)</f>
        <v>0</v>
      </c>
      <c r="BJ553" s="18" t="s">
        <v>130</v>
      </c>
      <c r="BK553" s="176">
        <f>ROUND(I553*H553,3)</f>
        <v>0</v>
      </c>
      <c r="BL553" s="18" t="s">
        <v>226</v>
      </c>
      <c r="BM553" s="174" t="s">
        <v>680</v>
      </c>
    </row>
    <row r="554" spans="1:65" s="12" customFormat="1" ht="22.9" customHeight="1">
      <c r="B554" s="149"/>
      <c r="D554" s="150" t="s">
        <v>74</v>
      </c>
      <c r="E554" s="160" t="s">
        <v>681</v>
      </c>
      <c r="F554" s="160" t="s">
        <v>682</v>
      </c>
      <c r="I554" s="152"/>
      <c r="J554" s="161">
        <f>BK554</f>
        <v>0</v>
      </c>
      <c r="L554" s="149"/>
      <c r="M554" s="154"/>
      <c r="N554" s="155"/>
      <c r="O554" s="155"/>
      <c r="P554" s="156">
        <f>SUM(P555:P574)</f>
        <v>0</v>
      </c>
      <c r="Q554" s="155"/>
      <c r="R554" s="156">
        <f>SUM(R555:R574)</f>
        <v>0.43017840000000007</v>
      </c>
      <c r="S554" s="155"/>
      <c r="T554" s="157">
        <f>SUM(T555:T574)</f>
        <v>0</v>
      </c>
      <c r="AR554" s="150" t="s">
        <v>130</v>
      </c>
      <c r="AT554" s="158" t="s">
        <v>74</v>
      </c>
      <c r="AU554" s="158" t="s">
        <v>82</v>
      </c>
      <c r="AY554" s="150" t="s">
        <v>123</v>
      </c>
      <c r="BK554" s="159">
        <f>SUM(BK555:BK574)</f>
        <v>0</v>
      </c>
    </row>
    <row r="555" spans="1:65" s="2" customFormat="1" ht="21.75" customHeight="1">
      <c r="A555" s="33"/>
      <c r="B555" s="162"/>
      <c r="C555" s="163" t="s">
        <v>683</v>
      </c>
      <c r="D555" s="163" t="s">
        <v>125</v>
      </c>
      <c r="E555" s="164" t="s">
        <v>684</v>
      </c>
      <c r="F555" s="165" t="s">
        <v>685</v>
      </c>
      <c r="G555" s="166" t="s">
        <v>128</v>
      </c>
      <c r="H555" s="167">
        <v>597.47</v>
      </c>
      <c r="I555" s="168"/>
      <c r="J555" s="167">
        <f>ROUND(I555*H555,3)</f>
        <v>0</v>
      </c>
      <c r="K555" s="169"/>
      <c r="L555" s="34"/>
      <c r="M555" s="170" t="s">
        <v>1</v>
      </c>
      <c r="N555" s="171" t="s">
        <v>41</v>
      </c>
      <c r="O555" s="59"/>
      <c r="P555" s="172">
        <f>O555*H555</f>
        <v>0</v>
      </c>
      <c r="Q555" s="172">
        <v>0</v>
      </c>
      <c r="R555" s="172">
        <f>Q555*H555</f>
        <v>0</v>
      </c>
      <c r="S555" s="172">
        <v>0</v>
      </c>
      <c r="T555" s="173">
        <f>S555*H555</f>
        <v>0</v>
      </c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R555" s="174" t="s">
        <v>226</v>
      </c>
      <c r="AT555" s="174" t="s">
        <v>125</v>
      </c>
      <c r="AU555" s="174" t="s">
        <v>130</v>
      </c>
      <c r="AY555" s="18" t="s">
        <v>123</v>
      </c>
      <c r="BE555" s="175">
        <f>IF(N555="základná",J555,0)</f>
        <v>0</v>
      </c>
      <c r="BF555" s="175">
        <f>IF(N555="znížená",J555,0)</f>
        <v>0</v>
      </c>
      <c r="BG555" s="175">
        <f>IF(N555="zákl. prenesená",J555,0)</f>
        <v>0</v>
      </c>
      <c r="BH555" s="175">
        <f>IF(N555="zníž. prenesená",J555,0)</f>
        <v>0</v>
      </c>
      <c r="BI555" s="175">
        <f>IF(N555="nulová",J555,0)</f>
        <v>0</v>
      </c>
      <c r="BJ555" s="18" t="s">
        <v>130</v>
      </c>
      <c r="BK555" s="176">
        <f>ROUND(I555*H555,3)</f>
        <v>0</v>
      </c>
      <c r="BL555" s="18" t="s">
        <v>226</v>
      </c>
      <c r="BM555" s="174" t="s">
        <v>686</v>
      </c>
    </row>
    <row r="556" spans="1:65" s="13" customFormat="1">
      <c r="B556" s="177"/>
      <c r="D556" s="178" t="s">
        <v>132</v>
      </c>
      <c r="E556" s="179" t="s">
        <v>1</v>
      </c>
      <c r="F556" s="180" t="s">
        <v>687</v>
      </c>
      <c r="H556" s="179" t="s">
        <v>1</v>
      </c>
      <c r="I556" s="181"/>
      <c r="L556" s="177"/>
      <c r="M556" s="182"/>
      <c r="N556" s="183"/>
      <c r="O556" s="183"/>
      <c r="P556" s="183"/>
      <c r="Q556" s="183"/>
      <c r="R556" s="183"/>
      <c r="S556" s="183"/>
      <c r="T556" s="184"/>
      <c r="AT556" s="179" t="s">
        <v>132</v>
      </c>
      <c r="AU556" s="179" t="s">
        <v>130</v>
      </c>
      <c r="AV556" s="13" t="s">
        <v>82</v>
      </c>
      <c r="AW556" s="13" t="s">
        <v>30</v>
      </c>
      <c r="AX556" s="13" t="s">
        <v>75</v>
      </c>
      <c r="AY556" s="179" t="s">
        <v>123</v>
      </c>
    </row>
    <row r="557" spans="1:65" s="14" customFormat="1">
      <c r="B557" s="185"/>
      <c r="D557" s="178" t="s">
        <v>132</v>
      </c>
      <c r="E557" s="186" t="s">
        <v>1</v>
      </c>
      <c r="F557" s="187" t="s">
        <v>688</v>
      </c>
      <c r="H557" s="188">
        <v>26.65</v>
      </c>
      <c r="I557" s="189"/>
      <c r="L557" s="185"/>
      <c r="M557" s="190"/>
      <c r="N557" s="191"/>
      <c r="O557" s="191"/>
      <c r="P557" s="191"/>
      <c r="Q557" s="191"/>
      <c r="R557" s="191"/>
      <c r="S557" s="191"/>
      <c r="T557" s="192"/>
      <c r="AT557" s="186" t="s">
        <v>132</v>
      </c>
      <c r="AU557" s="186" t="s">
        <v>130</v>
      </c>
      <c r="AV557" s="14" t="s">
        <v>130</v>
      </c>
      <c r="AW557" s="14" t="s">
        <v>30</v>
      </c>
      <c r="AX557" s="14" t="s">
        <v>75</v>
      </c>
      <c r="AY557" s="186" t="s">
        <v>123</v>
      </c>
    </row>
    <row r="558" spans="1:65" s="13" customFormat="1">
      <c r="B558" s="177"/>
      <c r="D558" s="178" t="s">
        <v>132</v>
      </c>
      <c r="E558" s="179" t="s">
        <v>1</v>
      </c>
      <c r="F558" s="180" t="s">
        <v>689</v>
      </c>
      <c r="H558" s="179" t="s">
        <v>1</v>
      </c>
      <c r="I558" s="181"/>
      <c r="L558" s="177"/>
      <c r="M558" s="182"/>
      <c r="N558" s="183"/>
      <c r="O558" s="183"/>
      <c r="P558" s="183"/>
      <c r="Q558" s="183"/>
      <c r="R558" s="183"/>
      <c r="S558" s="183"/>
      <c r="T558" s="184"/>
      <c r="AT558" s="179" t="s">
        <v>132</v>
      </c>
      <c r="AU558" s="179" t="s">
        <v>130</v>
      </c>
      <c r="AV558" s="13" t="s">
        <v>82</v>
      </c>
      <c r="AW558" s="13" t="s">
        <v>30</v>
      </c>
      <c r="AX558" s="13" t="s">
        <v>75</v>
      </c>
      <c r="AY558" s="179" t="s">
        <v>123</v>
      </c>
    </row>
    <row r="559" spans="1:65" s="14" customFormat="1">
      <c r="B559" s="185"/>
      <c r="D559" s="178" t="s">
        <v>132</v>
      </c>
      <c r="E559" s="186" t="s">
        <v>1</v>
      </c>
      <c r="F559" s="187" t="s">
        <v>649</v>
      </c>
      <c r="H559" s="188">
        <v>80</v>
      </c>
      <c r="I559" s="189"/>
      <c r="L559" s="185"/>
      <c r="M559" s="190"/>
      <c r="N559" s="191"/>
      <c r="O559" s="191"/>
      <c r="P559" s="191"/>
      <c r="Q559" s="191"/>
      <c r="R559" s="191"/>
      <c r="S559" s="191"/>
      <c r="T559" s="192"/>
      <c r="AT559" s="186" t="s">
        <v>132</v>
      </c>
      <c r="AU559" s="186" t="s">
        <v>130</v>
      </c>
      <c r="AV559" s="14" t="s">
        <v>130</v>
      </c>
      <c r="AW559" s="14" t="s">
        <v>30</v>
      </c>
      <c r="AX559" s="14" t="s">
        <v>75</v>
      </c>
      <c r="AY559" s="186" t="s">
        <v>123</v>
      </c>
    </row>
    <row r="560" spans="1:65" s="13" customFormat="1">
      <c r="B560" s="177"/>
      <c r="D560" s="178" t="s">
        <v>132</v>
      </c>
      <c r="E560" s="179" t="s">
        <v>1</v>
      </c>
      <c r="F560" s="180" t="s">
        <v>690</v>
      </c>
      <c r="H560" s="179" t="s">
        <v>1</v>
      </c>
      <c r="I560" s="181"/>
      <c r="L560" s="177"/>
      <c r="M560" s="182"/>
      <c r="N560" s="183"/>
      <c r="O560" s="183"/>
      <c r="P560" s="183"/>
      <c r="Q560" s="183"/>
      <c r="R560" s="183"/>
      <c r="S560" s="183"/>
      <c r="T560" s="184"/>
      <c r="AT560" s="179" t="s">
        <v>132</v>
      </c>
      <c r="AU560" s="179" t="s">
        <v>130</v>
      </c>
      <c r="AV560" s="13" t="s">
        <v>82</v>
      </c>
      <c r="AW560" s="13" t="s">
        <v>30</v>
      </c>
      <c r="AX560" s="13" t="s">
        <v>75</v>
      </c>
      <c r="AY560" s="179" t="s">
        <v>123</v>
      </c>
    </row>
    <row r="561" spans="1:65" s="14" customFormat="1">
      <c r="B561" s="185"/>
      <c r="D561" s="178" t="s">
        <v>132</v>
      </c>
      <c r="E561" s="186" t="s">
        <v>1</v>
      </c>
      <c r="F561" s="187" t="s">
        <v>691</v>
      </c>
      <c r="H561" s="188">
        <v>84</v>
      </c>
      <c r="I561" s="189"/>
      <c r="L561" s="185"/>
      <c r="M561" s="190"/>
      <c r="N561" s="191"/>
      <c r="O561" s="191"/>
      <c r="P561" s="191"/>
      <c r="Q561" s="191"/>
      <c r="R561" s="191"/>
      <c r="S561" s="191"/>
      <c r="T561" s="192"/>
      <c r="AT561" s="186" t="s">
        <v>132</v>
      </c>
      <c r="AU561" s="186" t="s">
        <v>130</v>
      </c>
      <c r="AV561" s="14" t="s">
        <v>130</v>
      </c>
      <c r="AW561" s="14" t="s">
        <v>30</v>
      </c>
      <c r="AX561" s="14" t="s">
        <v>75</v>
      </c>
      <c r="AY561" s="186" t="s">
        <v>123</v>
      </c>
    </row>
    <row r="562" spans="1:65" s="14" customFormat="1">
      <c r="B562" s="185"/>
      <c r="D562" s="178" t="s">
        <v>132</v>
      </c>
      <c r="E562" s="186" t="s">
        <v>1</v>
      </c>
      <c r="F562" s="187" t="s">
        <v>692</v>
      </c>
      <c r="H562" s="188">
        <v>28.8</v>
      </c>
      <c r="I562" s="189"/>
      <c r="L562" s="185"/>
      <c r="M562" s="190"/>
      <c r="N562" s="191"/>
      <c r="O562" s="191"/>
      <c r="P562" s="191"/>
      <c r="Q562" s="191"/>
      <c r="R562" s="191"/>
      <c r="S562" s="191"/>
      <c r="T562" s="192"/>
      <c r="AT562" s="186" t="s">
        <v>132</v>
      </c>
      <c r="AU562" s="186" t="s">
        <v>130</v>
      </c>
      <c r="AV562" s="14" t="s">
        <v>130</v>
      </c>
      <c r="AW562" s="14" t="s">
        <v>30</v>
      </c>
      <c r="AX562" s="14" t="s">
        <v>75</v>
      </c>
      <c r="AY562" s="186" t="s">
        <v>123</v>
      </c>
    </row>
    <row r="563" spans="1:65" s="14" customFormat="1">
      <c r="B563" s="185"/>
      <c r="D563" s="178" t="s">
        <v>132</v>
      </c>
      <c r="E563" s="186" t="s">
        <v>1</v>
      </c>
      <c r="F563" s="187" t="s">
        <v>693</v>
      </c>
      <c r="H563" s="188">
        <v>54</v>
      </c>
      <c r="I563" s="189"/>
      <c r="L563" s="185"/>
      <c r="M563" s="190"/>
      <c r="N563" s="191"/>
      <c r="O563" s="191"/>
      <c r="P563" s="191"/>
      <c r="Q563" s="191"/>
      <c r="R563" s="191"/>
      <c r="S563" s="191"/>
      <c r="T563" s="192"/>
      <c r="AT563" s="186" t="s">
        <v>132</v>
      </c>
      <c r="AU563" s="186" t="s">
        <v>130</v>
      </c>
      <c r="AV563" s="14" t="s">
        <v>130</v>
      </c>
      <c r="AW563" s="14" t="s">
        <v>30</v>
      </c>
      <c r="AX563" s="14" t="s">
        <v>75</v>
      </c>
      <c r="AY563" s="186" t="s">
        <v>123</v>
      </c>
    </row>
    <row r="564" spans="1:65" s="14" customFormat="1">
      <c r="B564" s="185"/>
      <c r="D564" s="178" t="s">
        <v>132</v>
      </c>
      <c r="E564" s="186" t="s">
        <v>1</v>
      </c>
      <c r="F564" s="187" t="s">
        <v>694</v>
      </c>
      <c r="H564" s="188">
        <v>144</v>
      </c>
      <c r="I564" s="189"/>
      <c r="L564" s="185"/>
      <c r="M564" s="190"/>
      <c r="N564" s="191"/>
      <c r="O564" s="191"/>
      <c r="P564" s="191"/>
      <c r="Q564" s="191"/>
      <c r="R564" s="191"/>
      <c r="S564" s="191"/>
      <c r="T564" s="192"/>
      <c r="AT564" s="186" t="s">
        <v>132</v>
      </c>
      <c r="AU564" s="186" t="s">
        <v>130</v>
      </c>
      <c r="AV564" s="14" t="s">
        <v>130</v>
      </c>
      <c r="AW564" s="14" t="s">
        <v>30</v>
      </c>
      <c r="AX564" s="14" t="s">
        <v>75</v>
      </c>
      <c r="AY564" s="186" t="s">
        <v>123</v>
      </c>
    </row>
    <row r="565" spans="1:65" s="14" customFormat="1">
      <c r="B565" s="185"/>
      <c r="D565" s="178" t="s">
        <v>132</v>
      </c>
      <c r="E565" s="186" t="s">
        <v>1</v>
      </c>
      <c r="F565" s="187" t="s">
        <v>695</v>
      </c>
      <c r="H565" s="188">
        <v>13.6</v>
      </c>
      <c r="I565" s="189"/>
      <c r="L565" s="185"/>
      <c r="M565" s="190"/>
      <c r="N565" s="191"/>
      <c r="O565" s="191"/>
      <c r="P565" s="191"/>
      <c r="Q565" s="191"/>
      <c r="R565" s="191"/>
      <c r="S565" s="191"/>
      <c r="T565" s="192"/>
      <c r="AT565" s="186" t="s">
        <v>132</v>
      </c>
      <c r="AU565" s="186" t="s">
        <v>130</v>
      </c>
      <c r="AV565" s="14" t="s">
        <v>130</v>
      </c>
      <c r="AW565" s="14" t="s">
        <v>30</v>
      </c>
      <c r="AX565" s="14" t="s">
        <v>75</v>
      </c>
      <c r="AY565" s="186" t="s">
        <v>123</v>
      </c>
    </row>
    <row r="566" spans="1:65" s="14" customFormat="1">
      <c r="B566" s="185"/>
      <c r="D566" s="178" t="s">
        <v>132</v>
      </c>
      <c r="E566" s="186" t="s">
        <v>1</v>
      </c>
      <c r="F566" s="187" t="s">
        <v>696</v>
      </c>
      <c r="H566" s="188">
        <v>27</v>
      </c>
      <c r="I566" s="189"/>
      <c r="L566" s="185"/>
      <c r="M566" s="190"/>
      <c r="N566" s="191"/>
      <c r="O566" s="191"/>
      <c r="P566" s="191"/>
      <c r="Q566" s="191"/>
      <c r="R566" s="191"/>
      <c r="S566" s="191"/>
      <c r="T566" s="192"/>
      <c r="AT566" s="186" t="s">
        <v>132</v>
      </c>
      <c r="AU566" s="186" t="s">
        <v>130</v>
      </c>
      <c r="AV566" s="14" t="s">
        <v>130</v>
      </c>
      <c r="AW566" s="14" t="s">
        <v>30</v>
      </c>
      <c r="AX566" s="14" t="s">
        <v>75</v>
      </c>
      <c r="AY566" s="186" t="s">
        <v>123</v>
      </c>
    </row>
    <row r="567" spans="1:65" s="14" customFormat="1">
      <c r="B567" s="185"/>
      <c r="D567" s="178" t="s">
        <v>132</v>
      </c>
      <c r="E567" s="186" t="s">
        <v>1</v>
      </c>
      <c r="F567" s="187" t="s">
        <v>697</v>
      </c>
      <c r="H567" s="188">
        <v>32.4</v>
      </c>
      <c r="I567" s="189"/>
      <c r="L567" s="185"/>
      <c r="M567" s="190"/>
      <c r="N567" s="191"/>
      <c r="O567" s="191"/>
      <c r="P567" s="191"/>
      <c r="Q567" s="191"/>
      <c r="R567" s="191"/>
      <c r="S567" s="191"/>
      <c r="T567" s="192"/>
      <c r="AT567" s="186" t="s">
        <v>132</v>
      </c>
      <c r="AU567" s="186" t="s">
        <v>130</v>
      </c>
      <c r="AV567" s="14" t="s">
        <v>130</v>
      </c>
      <c r="AW567" s="14" t="s">
        <v>30</v>
      </c>
      <c r="AX567" s="14" t="s">
        <v>75</v>
      </c>
      <c r="AY567" s="186" t="s">
        <v>123</v>
      </c>
    </row>
    <row r="568" spans="1:65" s="14" customFormat="1">
      <c r="B568" s="185"/>
      <c r="D568" s="178" t="s">
        <v>132</v>
      </c>
      <c r="E568" s="186" t="s">
        <v>1</v>
      </c>
      <c r="F568" s="187" t="s">
        <v>698</v>
      </c>
      <c r="H568" s="188">
        <v>81.599999999999994</v>
      </c>
      <c r="I568" s="189"/>
      <c r="L568" s="185"/>
      <c r="M568" s="190"/>
      <c r="N568" s="191"/>
      <c r="O568" s="191"/>
      <c r="P568" s="191"/>
      <c r="Q568" s="191"/>
      <c r="R568" s="191"/>
      <c r="S568" s="191"/>
      <c r="T568" s="192"/>
      <c r="AT568" s="186" t="s">
        <v>132</v>
      </c>
      <c r="AU568" s="186" t="s">
        <v>130</v>
      </c>
      <c r="AV568" s="14" t="s">
        <v>130</v>
      </c>
      <c r="AW568" s="14" t="s">
        <v>30</v>
      </c>
      <c r="AX568" s="14" t="s">
        <v>75</v>
      </c>
      <c r="AY568" s="186" t="s">
        <v>123</v>
      </c>
    </row>
    <row r="569" spans="1:65" s="14" customFormat="1">
      <c r="B569" s="185"/>
      <c r="D569" s="178" t="s">
        <v>132</v>
      </c>
      <c r="E569" s="186" t="s">
        <v>1</v>
      </c>
      <c r="F569" s="187" t="s">
        <v>699</v>
      </c>
      <c r="H569" s="188">
        <v>22.86</v>
      </c>
      <c r="I569" s="189"/>
      <c r="L569" s="185"/>
      <c r="M569" s="190"/>
      <c r="N569" s="191"/>
      <c r="O569" s="191"/>
      <c r="P569" s="191"/>
      <c r="Q569" s="191"/>
      <c r="R569" s="191"/>
      <c r="S569" s="191"/>
      <c r="T569" s="192"/>
      <c r="AT569" s="186" t="s">
        <v>132</v>
      </c>
      <c r="AU569" s="186" t="s">
        <v>130</v>
      </c>
      <c r="AV569" s="14" t="s">
        <v>130</v>
      </c>
      <c r="AW569" s="14" t="s">
        <v>30</v>
      </c>
      <c r="AX569" s="14" t="s">
        <v>75</v>
      </c>
      <c r="AY569" s="186" t="s">
        <v>123</v>
      </c>
    </row>
    <row r="570" spans="1:65" s="14" customFormat="1">
      <c r="B570" s="185"/>
      <c r="D570" s="178" t="s">
        <v>132</v>
      </c>
      <c r="E570" s="186" t="s">
        <v>1</v>
      </c>
      <c r="F570" s="187" t="s">
        <v>700</v>
      </c>
      <c r="H570" s="188">
        <v>2.56</v>
      </c>
      <c r="I570" s="189"/>
      <c r="L570" s="185"/>
      <c r="M570" s="190"/>
      <c r="N570" s="191"/>
      <c r="O570" s="191"/>
      <c r="P570" s="191"/>
      <c r="Q570" s="191"/>
      <c r="R570" s="191"/>
      <c r="S570" s="191"/>
      <c r="T570" s="192"/>
      <c r="AT570" s="186" t="s">
        <v>132</v>
      </c>
      <c r="AU570" s="186" t="s">
        <v>130</v>
      </c>
      <c r="AV570" s="14" t="s">
        <v>130</v>
      </c>
      <c r="AW570" s="14" t="s">
        <v>30</v>
      </c>
      <c r="AX570" s="14" t="s">
        <v>75</v>
      </c>
      <c r="AY570" s="186" t="s">
        <v>123</v>
      </c>
    </row>
    <row r="571" spans="1:65" s="15" customFormat="1">
      <c r="B571" s="193"/>
      <c r="D571" s="178" t="s">
        <v>132</v>
      </c>
      <c r="E571" s="194" t="s">
        <v>1</v>
      </c>
      <c r="F571" s="195" t="s">
        <v>140</v>
      </c>
      <c r="H571" s="196">
        <v>597.47</v>
      </c>
      <c r="I571" s="197"/>
      <c r="L571" s="193"/>
      <c r="M571" s="198"/>
      <c r="N571" s="199"/>
      <c r="O571" s="199"/>
      <c r="P571" s="199"/>
      <c r="Q571" s="199"/>
      <c r="R571" s="199"/>
      <c r="S571" s="199"/>
      <c r="T571" s="200"/>
      <c r="AT571" s="194" t="s">
        <v>132</v>
      </c>
      <c r="AU571" s="194" t="s">
        <v>130</v>
      </c>
      <c r="AV571" s="15" t="s">
        <v>129</v>
      </c>
      <c r="AW571" s="15" t="s">
        <v>30</v>
      </c>
      <c r="AX571" s="15" t="s">
        <v>82</v>
      </c>
      <c r="AY571" s="194" t="s">
        <v>123</v>
      </c>
    </row>
    <row r="572" spans="1:65" s="2" customFormat="1" ht="21.75" customHeight="1">
      <c r="A572" s="33"/>
      <c r="B572" s="162"/>
      <c r="C572" s="163" t="s">
        <v>701</v>
      </c>
      <c r="D572" s="163" t="s">
        <v>125</v>
      </c>
      <c r="E572" s="164" t="s">
        <v>702</v>
      </c>
      <c r="F572" s="165" t="s">
        <v>703</v>
      </c>
      <c r="G572" s="166" t="s">
        <v>128</v>
      </c>
      <c r="H572" s="167">
        <v>597.47</v>
      </c>
      <c r="I572" s="168"/>
      <c r="J572" s="167">
        <f>ROUND(I572*H572,3)</f>
        <v>0</v>
      </c>
      <c r="K572" s="169"/>
      <c r="L572" s="34"/>
      <c r="M572" s="170" t="s">
        <v>1</v>
      </c>
      <c r="N572" s="171" t="s">
        <v>41</v>
      </c>
      <c r="O572" s="59"/>
      <c r="P572" s="172">
        <f>O572*H572</f>
        <v>0</v>
      </c>
      <c r="Q572" s="172">
        <v>5.2999999999999998E-4</v>
      </c>
      <c r="R572" s="172">
        <f>Q572*H572</f>
        <v>0.31665910000000003</v>
      </c>
      <c r="S572" s="172">
        <v>0</v>
      </c>
      <c r="T572" s="173">
        <f>S572*H572</f>
        <v>0</v>
      </c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R572" s="174" t="s">
        <v>226</v>
      </c>
      <c r="AT572" s="174" t="s">
        <v>125</v>
      </c>
      <c r="AU572" s="174" t="s">
        <v>130</v>
      </c>
      <c r="AY572" s="18" t="s">
        <v>123</v>
      </c>
      <c r="BE572" s="175">
        <f>IF(N572="základná",J572,0)</f>
        <v>0</v>
      </c>
      <c r="BF572" s="175">
        <f>IF(N572="znížená",J572,0)</f>
        <v>0</v>
      </c>
      <c r="BG572" s="175">
        <f>IF(N572="zákl. prenesená",J572,0)</f>
        <v>0</v>
      </c>
      <c r="BH572" s="175">
        <f>IF(N572="zníž. prenesená",J572,0)</f>
        <v>0</v>
      </c>
      <c r="BI572" s="175">
        <f>IF(N572="nulová",J572,0)</f>
        <v>0</v>
      </c>
      <c r="BJ572" s="18" t="s">
        <v>130</v>
      </c>
      <c r="BK572" s="176">
        <f>ROUND(I572*H572,3)</f>
        <v>0</v>
      </c>
      <c r="BL572" s="18" t="s">
        <v>226</v>
      </c>
      <c r="BM572" s="174" t="s">
        <v>704</v>
      </c>
    </row>
    <row r="573" spans="1:65" s="2" customFormat="1" ht="21.75" customHeight="1">
      <c r="A573" s="33"/>
      <c r="B573" s="162"/>
      <c r="C573" s="163" t="s">
        <v>705</v>
      </c>
      <c r="D573" s="163" t="s">
        <v>125</v>
      </c>
      <c r="E573" s="164" t="s">
        <v>706</v>
      </c>
      <c r="F573" s="165" t="s">
        <v>707</v>
      </c>
      <c r="G573" s="166" t="s">
        <v>128</v>
      </c>
      <c r="H573" s="167">
        <v>597.47</v>
      </c>
      <c r="I573" s="168"/>
      <c r="J573" s="167">
        <f>ROUND(I573*H573,3)</f>
        <v>0</v>
      </c>
      <c r="K573" s="169"/>
      <c r="L573" s="34"/>
      <c r="M573" s="170" t="s">
        <v>1</v>
      </c>
      <c r="N573" s="171" t="s">
        <v>41</v>
      </c>
      <c r="O573" s="59"/>
      <c r="P573" s="172">
        <f>O573*H573</f>
        <v>0</v>
      </c>
      <c r="Q573" s="172">
        <v>1.9000000000000001E-4</v>
      </c>
      <c r="R573" s="172">
        <f>Q573*H573</f>
        <v>0.11351930000000002</v>
      </c>
      <c r="S573" s="172">
        <v>0</v>
      </c>
      <c r="T573" s="173">
        <f>S573*H573</f>
        <v>0</v>
      </c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R573" s="174" t="s">
        <v>226</v>
      </c>
      <c r="AT573" s="174" t="s">
        <v>125</v>
      </c>
      <c r="AU573" s="174" t="s">
        <v>130</v>
      </c>
      <c r="AY573" s="18" t="s">
        <v>123</v>
      </c>
      <c r="BE573" s="175">
        <f>IF(N573="základná",J573,0)</f>
        <v>0</v>
      </c>
      <c r="BF573" s="175">
        <f>IF(N573="znížená",J573,0)</f>
        <v>0</v>
      </c>
      <c r="BG573" s="175">
        <f>IF(N573="zákl. prenesená",J573,0)</f>
        <v>0</v>
      </c>
      <c r="BH573" s="175">
        <f>IF(N573="zníž. prenesená",J573,0)</f>
        <v>0</v>
      </c>
      <c r="BI573" s="175">
        <f>IF(N573="nulová",J573,0)</f>
        <v>0</v>
      </c>
      <c r="BJ573" s="18" t="s">
        <v>130</v>
      </c>
      <c r="BK573" s="176">
        <f>ROUND(I573*H573,3)</f>
        <v>0</v>
      </c>
      <c r="BL573" s="18" t="s">
        <v>226</v>
      </c>
      <c r="BM573" s="174" t="s">
        <v>708</v>
      </c>
    </row>
    <row r="574" spans="1:65" s="2" customFormat="1" ht="21.75" customHeight="1">
      <c r="A574" s="33"/>
      <c r="B574" s="162"/>
      <c r="C574" s="163" t="s">
        <v>709</v>
      </c>
      <c r="D574" s="163" t="s">
        <v>125</v>
      </c>
      <c r="E574" s="164" t="s">
        <v>710</v>
      </c>
      <c r="F574" s="165" t="s">
        <v>711</v>
      </c>
      <c r="G574" s="166" t="s">
        <v>128</v>
      </c>
      <c r="H574" s="167">
        <v>597.47</v>
      </c>
      <c r="I574" s="168"/>
      <c r="J574" s="167">
        <f>ROUND(I574*H574,3)</f>
        <v>0</v>
      </c>
      <c r="K574" s="169"/>
      <c r="L574" s="34"/>
      <c r="M574" s="170" t="s">
        <v>1</v>
      </c>
      <c r="N574" s="171" t="s">
        <v>41</v>
      </c>
      <c r="O574" s="59"/>
      <c r="P574" s="172">
        <f>O574*H574</f>
        <v>0</v>
      </c>
      <c r="Q574" s="172">
        <v>0</v>
      </c>
      <c r="R574" s="172">
        <f>Q574*H574</f>
        <v>0</v>
      </c>
      <c r="S574" s="172">
        <v>0</v>
      </c>
      <c r="T574" s="173">
        <f>S574*H574</f>
        <v>0</v>
      </c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R574" s="174" t="s">
        <v>226</v>
      </c>
      <c r="AT574" s="174" t="s">
        <v>125</v>
      </c>
      <c r="AU574" s="174" t="s">
        <v>130</v>
      </c>
      <c r="AY574" s="18" t="s">
        <v>123</v>
      </c>
      <c r="BE574" s="175">
        <f>IF(N574="základná",J574,0)</f>
        <v>0</v>
      </c>
      <c r="BF574" s="175">
        <f>IF(N574="znížená",J574,0)</f>
        <v>0</v>
      </c>
      <c r="BG574" s="175">
        <f>IF(N574="zákl. prenesená",J574,0)</f>
        <v>0</v>
      </c>
      <c r="BH574" s="175">
        <f>IF(N574="zníž. prenesená",J574,0)</f>
        <v>0</v>
      </c>
      <c r="BI574" s="175">
        <f>IF(N574="nulová",J574,0)</f>
        <v>0</v>
      </c>
      <c r="BJ574" s="18" t="s">
        <v>130</v>
      </c>
      <c r="BK574" s="176">
        <f>ROUND(I574*H574,3)</f>
        <v>0</v>
      </c>
      <c r="BL574" s="18" t="s">
        <v>226</v>
      </c>
      <c r="BM574" s="174" t="s">
        <v>712</v>
      </c>
    </row>
    <row r="575" spans="1:65" s="12" customFormat="1" ht="22.9" customHeight="1">
      <c r="B575" s="149"/>
      <c r="D575" s="150" t="s">
        <v>74</v>
      </c>
      <c r="E575" s="160" t="s">
        <v>713</v>
      </c>
      <c r="F575" s="160" t="s">
        <v>714</v>
      </c>
      <c r="I575" s="152"/>
      <c r="J575" s="161">
        <f>BK575</f>
        <v>0</v>
      </c>
      <c r="L575" s="149"/>
      <c r="M575" s="154"/>
      <c r="N575" s="155"/>
      <c r="O575" s="155"/>
      <c r="P575" s="156">
        <f>SUM(P576:P587)</f>
        <v>0</v>
      </c>
      <c r="Q575" s="155"/>
      <c r="R575" s="156">
        <f>SUM(R576:R587)</f>
        <v>3.9989999999999998E-2</v>
      </c>
      <c r="S575" s="155"/>
      <c r="T575" s="157">
        <f>SUM(T576:T587)</f>
        <v>0</v>
      </c>
      <c r="AR575" s="150" t="s">
        <v>130</v>
      </c>
      <c r="AT575" s="158" t="s">
        <v>74</v>
      </c>
      <c r="AU575" s="158" t="s">
        <v>82</v>
      </c>
      <c r="AY575" s="150" t="s">
        <v>123</v>
      </c>
      <c r="BK575" s="159">
        <f>SUM(BK576:BK587)</f>
        <v>0</v>
      </c>
    </row>
    <row r="576" spans="1:65" s="2" customFormat="1" ht="33" customHeight="1">
      <c r="A576" s="33"/>
      <c r="B576" s="162"/>
      <c r="C576" s="163" t="s">
        <v>715</v>
      </c>
      <c r="D576" s="163" t="s">
        <v>125</v>
      </c>
      <c r="E576" s="164" t="s">
        <v>716</v>
      </c>
      <c r="F576" s="165" t="s">
        <v>717</v>
      </c>
      <c r="G576" s="166" t="s">
        <v>128</v>
      </c>
      <c r="H576" s="167">
        <v>93</v>
      </c>
      <c r="I576" s="168"/>
      <c r="J576" s="167">
        <f>ROUND(I576*H576,3)</f>
        <v>0</v>
      </c>
      <c r="K576" s="169"/>
      <c r="L576" s="34"/>
      <c r="M576" s="170" t="s">
        <v>1</v>
      </c>
      <c r="N576" s="171" t="s">
        <v>41</v>
      </c>
      <c r="O576" s="59"/>
      <c r="P576" s="172">
        <f>O576*H576</f>
        <v>0</v>
      </c>
      <c r="Q576" s="172">
        <v>1E-4</v>
      </c>
      <c r="R576" s="172">
        <f>Q576*H576</f>
        <v>9.300000000000001E-3</v>
      </c>
      <c r="S576" s="172">
        <v>0</v>
      </c>
      <c r="T576" s="173">
        <f>S576*H576</f>
        <v>0</v>
      </c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R576" s="174" t="s">
        <v>226</v>
      </c>
      <c r="AT576" s="174" t="s">
        <v>125</v>
      </c>
      <c r="AU576" s="174" t="s">
        <v>130</v>
      </c>
      <c r="AY576" s="18" t="s">
        <v>123</v>
      </c>
      <c r="BE576" s="175">
        <f>IF(N576="základná",J576,0)</f>
        <v>0</v>
      </c>
      <c r="BF576" s="175">
        <f>IF(N576="znížená",J576,0)</f>
        <v>0</v>
      </c>
      <c r="BG576" s="175">
        <f>IF(N576="zákl. prenesená",J576,0)</f>
        <v>0</v>
      </c>
      <c r="BH576" s="175">
        <f>IF(N576="zníž. prenesená",J576,0)</f>
        <v>0</v>
      </c>
      <c r="BI576" s="175">
        <f>IF(N576="nulová",J576,0)</f>
        <v>0</v>
      </c>
      <c r="BJ576" s="18" t="s">
        <v>130</v>
      </c>
      <c r="BK576" s="176">
        <f>ROUND(I576*H576,3)</f>
        <v>0</v>
      </c>
      <c r="BL576" s="18" t="s">
        <v>226</v>
      </c>
      <c r="BM576" s="174" t="s">
        <v>718</v>
      </c>
    </row>
    <row r="577" spans="1:65" s="2" customFormat="1" ht="33" customHeight="1">
      <c r="A577" s="33"/>
      <c r="B577" s="162"/>
      <c r="C577" s="163" t="s">
        <v>719</v>
      </c>
      <c r="D577" s="163" t="s">
        <v>125</v>
      </c>
      <c r="E577" s="164" t="s">
        <v>720</v>
      </c>
      <c r="F577" s="165" t="s">
        <v>721</v>
      </c>
      <c r="G577" s="166" t="s">
        <v>128</v>
      </c>
      <c r="H577" s="167">
        <v>93</v>
      </c>
      <c r="I577" s="168"/>
      <c r="J577" s="167">
        <f>ROUND(I577*H577,3)</f>
        <v>0</v>
      </c>
      <c r="K577" s="169"/>
      <c r="L577" s="34"/>
      <c r="M577" s="170" t="s">
        <v>1</v>
      </c>
      <c r="N577" s="171" t="s">
        <v>41</v>
      </c>
      <c r="O577" s="59"/>
      <c r="P577" s="172">
        <f>O577*H577</f>
        <v>0</v>
      </c>
      <c r="Q577" s="172">
        <v>3.3E-4</v>
      </c>
      <c r="R577" s="172">
        <f>Q577*H577</f>
        <v>3.0689999999999999E-2</v>
      </c>
      <c r="S577" s="172">
        <v>0</v>
      </c>
      <c r="T577" s="173">
        <f>S577*H577</f>
        <v>0</v>
      </c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R577" s="174" t="s">
        <v>226</v>
      </c>
      <c r="AT577" s="174" t="s">
        <v>125</v>
      </c>
      <c r="AU577" s="174" t="s">
        <v>130</v>
      </c>
      <c r="AY577" s="18" t="s">
        <v>123</v>
      </c>
      <c r="BE577" s="175">
        <f>IF(N577="základná",J577,0)</f>
        <v>0</v>
      </c>
      <c r="BF577" s="175">
        <f>IF(N577="znížená",J577,0)</f>
        <v>0</v>
      </c>
      <c r="BG577" s="175">
        <f>IF(N577="zákl. prenesená",J577,0)</f>
        <v>0</v>
      </c>
      <c r="BH577" s="175">
        <f>IF(N577="zníž. prenesená",J577,0)</f>
        <v>0</v>
      </c>
      <c r="BI577" s="175">
        <f>IF(N577="nulová",J577,0)</f>
        <v>0</v>
      </c>
      <c r="BJ577" s="18" t="s">
        <v>130</v>
      </c>
      <c r="BK577" s="176">
        <f>ROUND(I577*H577,3)</f>
        <v>0</v>
      </c>
      <c r="BL577" s="18" t="s">
        <v>226</v>
      </c>
      <c r="BM577" s="174" t="s">
        <v>722</v>
      </c>
    </row>
    <row r="578" spans="1:65" s="13" customFormat="1">
      <c r="B578" s="177"/>
      <c r="D578" s="178" t="s">
        <v>132</v>
      </c>
      <c r="E578" s="179" t="s">
        <v>1</v>
      </c>
      <c r="F578" s="180" t="s">
        <v>723</v>
      </c>
      <c r="H578" s="179" t="s">
        <v>1</v>
      </c>
      <c r="I578" s="181"/>
      <c r="L578" s="177"/>
      <c r="M578" s="182"/>
      <c r="N578" s="183"/>
      <c r="O578" s="183"/>
      <c r="P578" s="183"/>
      <c r="Q578" s="183"/>
      <c r="R578" s="183"/>
      <c r="S578" s="183"/>
      <c r="T578" s="184"/>
      <c r="AT578" s="179" t="s">
        <v>132</v>
      </c>
      <c r="AU578" s="179" t="s">
        <v>130</v>
      </c>
      <c r="AV578" s="13" t="s">
        <v>82</v>
      </c>
      <c r="AW578" s="13" t="s">
        <v>30</v>
      </c>
      <c r="AX578" s="13" t="s">
        <v>75</v>
      </c>
      <c r="AY578" s="179" t="s">
        <v>123</v>
      </c>
    </row>
    <row r="579" spans="1:65" s="13" customFormat="1">
      <c r="B579" s="177"/>
      <c r="D579" s="178" t="s">
        <v>132</v>
      </c>
      <c r="E579" s="179" t="s">
        <v>1</v>
      </c>
      <c r="F579" s="180" t="s">
        <v>212</v>
      </c>
      <c r="H579" s="179" t="s">
        <v>1</v>
      </c>
      <c r="I579" s="181"/>
      <c r="L579" s="177"/>
      <c r="M579" s="182"/>
      <c r="N579" s="183"/>
      <c r="O579" s="183"/>
      <c r="P579" s="183"/>
      <c r="Q579" s="183"/>
      <c r="R579" s="183"/>
      <c r="S579" s="183"/>
      <c r="T579" s="184"/>
      <c r="AT579" s="179" t="s">
        <v>132</v>
      </c>
      <c r="AU579" s="179" t="s">
        <v>130</v>
      </c>
      <c r="AV579" s="13" t="s">
        <v>82</v>
      </c>
      <c r="AW579" s="13" t="s">
        <v>30</v>
      </c>
      <c r="AX579" s="13" t="s">
        <v>75</v>
      </c>
      <c r="AY579" s="179" t="s">
        <v>123</v>
      </c>
    </row>
    <row r="580" spans="1:65" s="14" customFormat="1">
      <c r="B580" s="185"/>
      <c r="D580" s="178" t="s">
        <v>132</v>
      </c>
      <c r="E580" s="186" t="s">
        <v>1</v>
      </c>
      <c r="F580" s="187" t="s">
        <v>724</v>
      </c>
      <c r="H580" s="188">
        <v>17.600000000000001</v>
      </c>
      <c r="I580" s="189"/>
      <c r="L580" s="185"/>
      <c r="M580" s="190"/>
      <c r="N580" s="191"/>
      <c r="O580" s="191"/>
      <c r="P580" s="191"/>
      <c r="Q580" s="191"/>
      <c r="R580" s="191"/>
      <c r="S580" s="191"/>
      <c r="T580" s="192"/>
      <c r="AT580" s="186" t="s">
        <v>132</v>
      </c>
      <c r="AU580" s="186" t="s">
        <v>130</v>
      </c>
      <c r="AV580" s="14" t="s">
        <v>130</v>
      </c>
      <c r="AW580" s="14" t="s">
        <v>30</v>
      </c>
      <c r="AX580" s="14" t="s">
        <v>75</v>
      </c>
      <c r="AY580" s="186" t="s">
        <v>123</v>
      </c>
    </row>
    <row r="581" spans="1:65" s="13" customFormat="1">
      <c r="B581" s="177"/>
      <c r="D581" s="178" t="s">
        <v>132</v>
      </c>
      <c r="E581" s="179" t="s">
        <v>1</v>
      </c>
      <c r="F581" s="180" t="s">
        <v>214</v>
      </c>
      <c r="H581" s="179" t="s">
        <v>1</v>
      </c>
      <c r="I581" s="181"/>
      <c r="L581" s="177"/>
      <c r="M581" s="182"/>
      <c r="N581" s="183"/>
      <c r="O581" s="183"/>
      <c r="P581" s="183"/>
      <c r="Q581" s="183"/>
      <c r="R581" s="183"/>
      <c r="S581" s="183"/>
      <c r="T581" s="184"/>
      <c r="AT581" s="179" t="s">
        <v>132</v>
      </c>
      <c r="AU581" s="179" t="s">
        <v>130</v>
      </c>
      <c r="AV581" s="13" t="s">
        <v>82</v>
      </c>
      <c r="AW581" s="13" t="s">
        <v>30</v>
      </c>
      <c r="AX581" s="13" t="s">
        <v>75</v>
      </c>
      <c r="AY581" s="179" t="s">
        <v>123</v>
      </c>
    </row>
    <row r="582" spans="1:65" s="14" customFormat="1">
      <c r="B582" s="185"/>
      <c r="D582" s="178" t="s">
        <v>132</v>
      </c>
      <c r="E582" s="186" t="s">
        <v>1</v>
      </c>
      <c r="F582" s="187" t="s">
        <v>725</v>
      </c>
      <c r="H582" s="188">
        <v>38</v>
      </c>
      <c r="I582" s="189"/>
      <c r="L582" s="185"/>
      <c r="M582" s="190"/>
      <c r="N582" s="191"/>
      <c r="O582" s="191"/>
      <c r="P582" s="191"/>
      <c r="Q582" s="191"/>
      <c r="R582" s="191"/>
      <c r="S582" s="191"/>
      <c r="T582" s="192"/>
      <c r="AT582" s="186" t="s">
        <v>132</v>
      </c>
      <c r="AU582" s="186" t="s">
        <v>130</v>
      </c>
      <c r="AV582" s="14" t="s">
        <v>130</v>
      </c>
      <c r="AW582" s="14" t="s">
        <v>30</v>
      </c>
      <c r="AX582" s="14" t="s">
        <v>75</v>
      </c>
      <c r="AY582" s="186" t="s">
        <v>123</v>
      </c>
    </row>
    <row r="583" spans="1:65" s="13" customFormat="1">
      <c r="B583" s="177"/>
      <c r="D583" s="178" t="s">
        <v>132</v>
      </c>
      <c r="E583" s="179" t="s">
        <v>1</v>
      </c>
      <c r="F583" s="180" t="s">
        <v>216</v>
      </c>
      <c r="H583" s="179" t="s">
        <v>1</v>
      </c>
      <c r="I583" s="181"/>
      <c r="L583" s="177"/>
      <c r="M583" s="182"/>
      <c r="N583" s="183"/>
      <c r="O583" s="183"/>
      <c r="P583" s="183"/>
      <c r="Q583" s="183"/>
      <c r="R583" s="183"/>
      <c r="S583" s="183"/>
      <c r="T583" s="184"/>
      <c r="AT583" s="179" t="s">
        <v>132</v>
      </c>
      <c r="AU583" s="179" t="s">
        <v>130</v>
      </c>
      <c r="AV583" s="13" t="s">
        <v>82</v>
      </c>
      <c r="AW583" s="13" t="s">
        <v>30</v>
      </c>
      <c r="AX583" s="13" t="s">
        <v>75</v>
      </c>
      <c r="AY583" s="179" t="s">
        <v>123</v>
      </c>
    </row>
    <row r="584" spans="1:65" s="14" customFormat="1">
      <c r="B584" s="185"/>
      <c r="D584" s="178" t="s">
        <v>132</v>
      </c>
      <c r="E584" s="186" t="s">
        <v>1</v>
      </c>
      <c r="F584" s="187" t="s">
        <v>726</v>
      </c>
      <c r="H584" s="188">
        <v>30.8</v>
      </c>
      <c r="I584" s="189"/>
      <c r="L584" s="185"/>
      <c r="M584" s="190"/>
      <c r="N584" s="191"/>
      <c r="O584" s="191"/>
      <c r="P584" s="191"/>
      <c r="Q584" s="191"/>
      <c r="R584" s="191"/>
      <c r="S584" s="191"/>
      <c r="T584" s="192"/>
      <c r="AT584" s="186" t="s">
        <v>132</v>
      </c>
      <c r="AU584" s="186" t="s">
        <v>130</v>
      </c>
      <c r="AV584" s="14" t="s">
        <v>130</v>
      </c>
      <c r="AW584" s="14" t="s">
        <v>30</v>
      </c>
      <c r="AX584" s="14" t="s">
        <v>75</v>
      </c>
      <c r="AY584" s="186" t="s">
        <v>123</v>
      </c>
    </row>
    <row r="585" spans="1:65" s="13" customFormat="1">
      <c r="B585" s="177"/>
      <c r="D585" s="178" t="s">
        <v>132</v>
      </c>
      <c r="E585" s="179" t="s">
        <v>1</v>
      </c>
      <c r="F585" s="180" t="s">
        <v>218</v>
      </c>
      <c r="H585" s="179" t="s">
        <v>1</v>
      </c>
      <c r="I585" s="181"/>
      <c r="L585" s="177"/>
      <c r="M585" s="182"/>
      <c r="N585" s="183"/>
      <c r="O585" s="183"/>
      <c r="P585" s="183"/>
      <c r="Q585" s="183"/>
      <c r="R585" s="183"/>
      <c r="S585" s="183"/>
      <c r="T585" s="184"/>
      <c r="AT585" s="179" t="s">
        <v>132</v>
      </c>
      <c r="AU585" s="179" t="s">
        <v>130</v>
      </c>
      <c r="AV585" s="13" t="s">
        <v>82</v>
      </c>
      <c r="AW585" s="13" t="s">
        <v>30</v>
      </c>
      <c r="AX585" s="13" t="s">
        <v>75</v>
      </c>
      <c r="AY585" s="179" t="s">
        <v>123</v>
      </c>
    </row>
    <row r="586" spans="1:65" s="14" customFormat="1">
      <c r="B586" s="185"/>
      <c r="D586" s="178" t="s">
        <v>132</v>
      </c>
      <c r="E586" s="186" t="s">
        <v>1</v>
      </c>
      <c r="F586" s="187" t="s">
        <v>727</v>
      </c>
      <c r="H586" s="188">
        <v>6.6</v>
      </c>
      <c r="I586" s="189"/>
      <c r="L586" s="185"/>
      <c r="M586" s="190"/>
      <c r="N586" s="191"/>
      <c r="O586" s="191"/>
      <c r="P586" s="191"/>
      <c r="Q586" s="191"/>
      <c r="R586" s="191"/>
      <c r="S586" s="191"/>
      <c r="T586" s="192"/>
      <c r="AT586" s="186" t="s">
        <v>132</v>
      </c>
      <c r="AU586" s="186" t="s">
        <v>130</v>
      </c>
      <c r="AV586" s="14" t="s">
        <v>130</v>
      </c>
      <c r="AW586" s="14" t="s">
        <v>30</v>
      </c>
      <c r="AX586" s="14" t="s">
        <v>75</v>
      </c>
      <c r="AY586" s="186" t="s">
        <v>123</v>
      </c>
    </row>
    <row r="587" spans="1:65" s="15" customFormat="1">
      <c r="B587" s="193"/>
      <c r="D587" s="178" t="s">
        <v>132</v>
      </c>
      <c r="E587" s="194" t="s">
        <v>1</v>
      </c>
      <c r="F587" s="195" t="s">
        <v>140</v>
      </c>
      <c r="H587" s="196">
        <v>93</v>
      </c>
      <c r="I587" s="197"/>
      <c r="L587" s="193"/>
      <c r="M587" s="198"/>
      <c r="N587" s="199"/>
      <c r="O587" s="199"/>
      <c r="P587" s="199"/>
      <c r="Q587" s="199"/>
      <c r="R587" s="199"/>
      <c r="S587" s="199"/>
      <c r="T587" s="200"/>
      <c r="AT587" s="194" t="s">
        <v>132</v>
      </c>
      <c r="AU587" s="194" t="s">
        <v>130</v>
      </c>
      <c r="AV587" s="15" t="s">
        <v>129</v>
      </c>
      <c r="AW587" s="15" t="s">
        <v>30</v>
      </c>
      <c r="AX587" s="15" t="s">
        <v>82</v>
      </c>
      <c r="AY587" s="194" t="s">
        <v>123</v>
      </c>
    </row>
    <row r="588" spans="1:65" s="12" customFormat="1" ht="25.9" customHeight="1">
      <c r="B588" s="149"/>
      <c r="D588" s="150" t="s">
        <v>74</v>
      </c>
      <c r="E588" s="151" t="s">
        <v>201</v>
      </c>
      <c r="F588" s="151" t="s">
        <v>728</v>
      </c>
      <c r="I588" s="152"/>
      <c r="J588" s="153">
        <f>BK588</f>
        <v>0</v>
      </c>
      <c r="L588" s="149"/>
      <c r="M588" s="154"/>
      <c r="N588" s="155"/>
      <c r="O588" s="155"/>
      <c r="P588" s="156">
        <f>P589</f>
        <v>0</v>
      </c>
      <c r="Q588" s="155"/>
      <c r="R588" s="156">
        <f>R589</f>
        <v>0</v>
      </c>
      <c r="S588" s="155"/>
      <c r="T588" s="157">
        <f>T589</f>
        <v>0</v>
      </c>
      <c r="AR588" s="150" t="s">
        <v>141</v>
      </c>
      <c r="AT588" s="158" t="s">
        <v>74</v>
      </c>
      <c r="AU588" s="158" t="s">
        <v>75</v>
      </c>
      <c r="AY588" s="150" t="s">
        <v>123</v>
      </c>
      <c r="BK588" s="159">
        <f>BK589</f>
        <v>0</v>
      </c>
    </row>
    <row r="589" spans="1:65" s="12" customFormat="1" ht="22.9" customHeight="1">
      <c r="B589" s="149"/>
      <c r="D589" s="150" t="s">
        <v>74</v>
      </c>
      <c r="E589" s="160" t="s">
        <v>729</v>
      </c>
      <c r="F589" s="160" t="s">
        <v>730</v>
      </c>
      <c r="I589" s="152"/>
      <c r="J589" s="161">
        <f>BK589</f>
        <v>0</v>
      </c>
      <c r="L589" s="149"/>
      <c r="M589" s="154"/>
      <c r="N589" s="155"/>
      <c r="O589" s="155"/>
      <c r="P589" s="156">
        <f>P590</f>
        <v>0</v>
      </c>
      <c r="Q589" s="155"/>
      <c r="R589" s="156">
        <f>R590</f>
        <v>0</v>
      </c>
      <c r="S589" s="155"/>
      <c r="T589" s="157">
        <f>T590</f>
        <v>0</v>
      </c>
      <c r="AR589" s="150" t="s">
        <v>141</v>
      </c>
      <c r="AT589" s="158" t="s">
        <v>74</v>
      </c>
      <c r="AU589" s="158" t="s">
        <v>82</v>
      </c>
      <c r="AY589" s="150" t="s">
        <v>123</v>
      </c>
      <c r="BK589" s="159">
        <f>BK590</f>
        <v>0</v>
      </c>
    </row>
    <row r="590" spans="1:65" s="2" customFormat="1" ht="16.5" customHeight="1">
      <c r="A590" s="33"/>
      <c r="B590" s="162"/>
      <c r="C590" s="163" t="s">
        <v>731</v>
      </c>
      <c r="D590" s="163" t="s">
        <v>125</v>
      </c>
      <c r="E590" s="164" t="s">
        <v>732</v>
      </c>
      <c r="F590" s="165" t="s">
        <v>733</v>
      </c>
      <c r="G590" s="166" t="s">
        <v>734</v>
      </c>
      <c r="H590" s="167">
        <v>1</v>
      </c>
      <c r="I590" s="168"/>
      <c r="J590" s="167">
        <f>ROUND(I590*H590,3)</f>
        <v>0</v>
      </c>
      <c r="K590" s="169"/>
      <c r="L590" s="34"/>
      <c r="M590" s="211" t="s">
        <v>1</v>
      </c>
      <c r="N590" s="212" t="s">
        <v>41</v>
      </c>
      <c r="O590" s="213"/>
      <c r="P590" s="214">
        <f>O590*H590</f>
        <v>0</v>
      </c>
      <c r="Q590" s="214">
        <v>0</v>
      </c>
      <c r="R590" s="214">
        <f>Q590*H590</f>
        <v>0</v>
      </c>
      <c r="S590" s="214">
        <v>0</v>
      </c>
      <c r="T590" s="215">
        <f>S590*H590</f>
        <v>0</v>
      </c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R590" s="174" t="s">
        <v>578</v>
      </c>
      <c r="AT590" s="174" t="s">
        <v>125</v>
      </c>
      <c r="AU590" s="174" t="s">
        <v>130</v>
      </c>
      <c r="AY590" s="18" t="s">
        <v>123</v>
      </c>
      <c r="BE590" s="175">
        <f>IF(N590="základná",J590,0)</f>
        <v>0</v>
      </c>
      <c r="BF590" s="175">
        <f>IF(N590="znížená",J590,0)</f>
        <v>0</v>
      </c>
      <c r="BG590" s="175">
        <f>IF(N590="zákl. prenesená",J590,0)</f>
        <v>0</v>
      </c>
      <c r="BH590" s="175">
        <f>IF(N590="zníž. prenesená",J590,0)</f>
        <v>0</v>
      </c>
      <c r="BI590" s="175">
        <f>IF(N590="nulová",J590,0)</f>
        <v>0</v>
      </c>
      <c r="BJ590" s="18" t="s">
        <v>130</v>
      </c>
      <c r="BK590" s="176">
        <f>ROUND(I590*H590,3)</f>
        <v>0</v>
      </c>
      <c r="BL590" s="18" t="s">
        <v>578</v>
      </c>
      <c r="BM590" s="174" t="s">
        <v>735</v>
      </c>
    </row>
    <row r="591" spans="1:65" s="2" customFormat="1" ht="6.95" customHeight="1">
      <c r="A591" s="33"/>
      <c r="B591" s="48"/>
      <c r="C591" s="49"/>
      <c r="D591" s="49"/>
      <c r="E591" s="49"/>
      <c r="F591" s="49"/>
      <c r="G591" s="49"/>
      <c r="H591" s="49"/>
      <c r="I591" s="121"/>
      <c r="J591" s="49"/>
      <c r="K591" s="49"/>
      <c r="L591" s="34"/>
      <c r="M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</row>
  </sheetData>
  <autoFilter ref="C130:K590" xr:uid="{00000000-0009-0000-0000-000001000000}"/>
  <mergeCells count="9">
    <mergeCell ref="E87:H87"/>
    <mergeCell ref="E121:H121"/>
    <mergeCell ref="E123:H12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360"/>
  <sheetViews>
    <sheetView showGridLines="0" topLeftCell="A25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4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4"/>
      <c r="L2" s="227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8" t="s">
        <v>86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95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87</v>
      </c>
      <c r="I4" s="94"/>
      <c r="L4" s="21"/>
      <c r="M4" s="96" t="s">
        <v>9</v>
      </c>
      <c r="AT4" s="18" t="s">
        <v>3</v>
      </c>
    </row>
    <row r="5" spans="1:46" s="1" customFormat="1" ht="6.95" customHeight="1">
      <c r="B5" s="21"/>
      <c r="I5" s="94"/>
      <c r="L5" s="21"/>
    </row>
    <row r="6" spans="1:46" s="1" customFormat="1" ht="12" customHeight="1">
      <c r="B6" s="21"/>
      <c r="D6" s="28" t="s">
        <v>14</v>
      </c>
      <c r="I6" s="94"/>
      <c r="L6" s="21"/>
    </row>
    <row r="7" spans="1:46" s="1" customFormat="1" ht="16.5" customHeight="1">
      <c r="B7" s="21"/>
      <c r="E7" s="267" t="str">
        <f>'Rekapitulácia stavby'!K6</f>
        <v>Zvýšenie energetickej efektívnosti MŠ Bancíkovej, Bratislava</v>
      </c>
      <c r="F7" s="268"/>
      <c r="G7" s="268"/>
      <c r="H7" s="268"/>
      <c r="I7" s="94"/>
      <c r="L7" s="21"/>
    </row>
    <row r="8" spans="1:46" s="2" customFormat="1" ht="12" customHeight="1">
      <c r="A8" s="33"/>
      <c r="B8" s="34"/>
      <c r="C8" s="33"/>
      <c r="D8" s="28" t="s">
        <v>88</v>
      </c>
      <c r="E8" s="33"/>
      <c r="F8" s="33"/>
      <c r="G8" s="33"/>
      <c r="H8" s="33"/>
      <c r="I8" s="97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39" t="s">
        <v>736</v>
      </c>
      <c r="F9" s="266"/>
      <c r="G9" s="266"/>
      <c r="H9" s="266"/>
      <c r="I9" s="97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97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9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98" t="s">
        <v>20</v>
      </c>
      <c r="J12" s="56" t="str">
        <f>'Rekapitulácia stavby'!AN8</f>
        <v>14. 7. 2020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97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98" t="s">
        <v>23</v>
      </c>
      <c r="J14" s="26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24</v>
      </c>
      <c r="F15" s="33"/>
      <c r="G15" s="33"/>
      <c r="H15" s="33"/>
      <c r="I15" s="98" t="s">
        <v>25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97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98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69" t="str">
        <f>'Rekapitulácia stavby'!E14</f>
        <v>Vyplň údaj</v>
      </c>
      <c r="F18" s="258"/>
      <c r="G18" s="258"/>
      <c r="H18" s="258"/>
      <c r="I18" s="9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97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98" t="s">
        <v>23</v>
      </c>
      <c r="J20" s="26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29</v>
      </c>
      <c r="F21" s="33"/>
      <c r="G21" s="33"/>
      <c r="H21" s="33"/>
      <c r="I21" s="98" t="s">
        <v>25</v>
      </c>
      <c r="J21" s="26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97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32</v>
      </c>
      <c r="E23" s="33"/>
      <c r="F23" s="33"/>
      <c r="G23" s="33"/>
      <c r="H23" s="33"/>
      <c r="I23" s="98" t="s">
        <v>23</v>
      </c>
      <c r="J23" s="26" t="str">
        <f>IF('Rekapitulácia stavby'!AN19="","",'Rekapitulácia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IF('Rekapitulácia stavby'!E20="","",'Rekapitulácia stavby'!E20)</f>
        <v xml:space="preserve"> </v>
      </c>
      <c r="F24" s="33"/>
      <c r="G24" s="33"/>
      <c r="H24" s="33"/>
      <c r="I24" s="98" t="s">
        <v>25</v>
      </c>
      <c r="J24" s="26" t="str">
        <f>IF('Rekapitulácia stavby'!AN20="","",'Rekapitulácia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97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34</v>
      </c>
      <c r="E26" s="33"/>
      <c r="F26" s="33"/>
      <c r="G26" s="33"/>
      <c r="H26" s="33"/>
      <c r="I26" s="97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9"/>
      <c r="B27" s="100"/>
      <c r="C27" s="99"/>
      <c r="D27" s="99"/>
      <c r="E27" s="262" t="s">
        <v>1</v>
      </c>
      <c r="F27" s="262"/>
      <c r="G27" s="262"/>
      <c r="H27" s="262"/>
      <c r="I27" s="101"/>
      <c r="J27" s="99"/>
      <c r="K27" s="99"/>
      <c r="L27" s="102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97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103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4" t="s">
        <v>35</v>
      </c>
      <c r="E30" s="33"/>
      <c r="F30" s="33"/>
      <c r="G30" s="33"/>
      <c r="H30" s="33"/>
      <c r="I30" s="97"/>
      <c r="J30" s="72">
        <f>ROUND(J128,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103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37</v>
      </c>
      <c r="G32" s="33"/>
      <c r="H32" s="33"/>
      <c r="I32" s="105" t="s">
        <v>36</v>
      </c>
      <c r="J32" s="37" t="s">
        <v>38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6" t="s">
        <v>39</v>
      </c>
      <c r="E33" s="28" t="s">
        <v>40</v>
      </c>
      <c r="F33" s="107">
        <f>ROUND((SUM(BE128:BE359)),  2)</f>
        <v>0</v>
      </c>
      <c r="G33" s="33"/>
      <c r="H33" s="33"/>
      <c r="I33" s="108">
        <v>0.2</v>
      </c>
      <c r="J33" s="107">
        <f>ROUND(((SUM(BE128:BE359))*I33),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41</v>
      </c>
      <c r="F34" s="107">
        <f>ROUND((SUM(BF128:BF359)),  2)</f>
        <v>0</v>
      </c>
      <c r="G34" s="33"/>
      <c r="H34" s="33"/>
      <c r="I34" s="108">
        <v>0.2</v>
      </c>
      <c r="J34" s="107">
        <f>ROUND(((SUM(BF128:BF359))*I34),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42</v>
      </c>
      <c r="F35" s="107">
        <f>ROUND((SUM(BG128:BG359)),  2)</f>
        <v>0</v>
      </c>
      <c r="G35" s="33"/>
      <c r="H35" s="33"/>
      <c r="I35" s="108">
        <v>0.2</v>
      </c>
      <c r="J35" s="107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43</v>
      </c>
      <c r="F36" s="107">
        <f>ROUND((SUM(BH128:BH359)),  2)</f>
        <v>0</v>
      </c>
      <c r="G36" s="33"/>
      <c r="H36" s="33"/>
      <c r="I36" s="108">
        <v>0.2</v>
      </c>
      <c r="J36" s="107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44</v>
      </c>
      <c r="F37" s="107">
        <f>ROUND((SUM(BI128:BI359)),  2)</f>
        <v>0</v>
      </c>
      <c r="G37" s="33"/>
      <c r="H37" s="33"/>
      <c r="I37" s="108">
        <v>0</v>
      </c>
      <c r="J37" s="107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97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9"/>
      <c r="D39" s="110" t="s">
        <v>45</v>
      </c>
      <c r="E39" s="61"/>
      <c r="F39" s="61"/>
      <c r="G39" s="111" t="s">
        <v>46</v>
      </c>
      <c r="H39" s="112" t="s">
        <v>47</v>
      </c>
      <c r="I39" s="113"/>
      <c r="J39" s="114">
        <f>SUM(J30:J37)</f>
        <v>0</v>
      </c>
      <c r="K39" s="115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97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I41" s="94"/>
      <c r="L41" s="21"/>
    </row>
    <row r="42" spans="1:31" s="1" customFormat="1" ht="14.45" customHeight="1">
      <c r="B42" s="21"/>
      <c r="I42" s="94"/>
      <c r="L42" s="21"/>
    </row>
    <row r="43" spans="1:31" s="1" customFormat="1" ht="14.45" customHeight="1">
      <c r="B43" s="21"/>
      <c r="I43" s="94"/>
      <c r="L43" s="21"/>
    </row>
    <row r="44" spans="1:31" s="1" customFormat="1" ht="14.45" customHeight="1">
      <c r="B44" s="21"/>
      <c r="I44" s="94"/>
      <c r="L44" s="21"/>
    </row>
    <row r="45" spans="1:31" s="1" customFormat="1" ht="14.45" customHeight="1">
      <c r="B45" s="21"/>
      <c r="I45" s="94"/>
      <c r="L45" s="21"/>
    </row>
    <row r="46" spans="1:31" s="1" customFormat="1" ht="14.45" customHeight="1">
      <c r="B46" s="21"/>
      <c r="I46" s="94"/>
      <c r="L46" s="21"/>
    </row>
    <row r="47" spans="1:31" s="1" customFormat="1" ht="14.45" customHeight="1">
      <c r="B47" s="21"/>
      <c r="I47" s="94"/>
      <c r="L47" s="21"/>
    </row>
    <row r="48" spans="1:31" s="1" customFormat="1" ht="14.45" customHeight="1">
      <c r="B48" s="21"/>
      <c r="I48" s="94"/>
      <c r="L48" s="21"/>
    </row>
    <row r="49" spans="1:31" s="1" customFormat="1" ht="14.45" customHeight="1">
      <c r="B49" s="21"/>
      <c r="I49" s="94"/>
      <c r="L49" s="21"/>
    </row>
    <row r="50" spans="1:31" s="2" customFormat="1" ht="14.45" customHeight="1">
      <c r="B50" s="43"/>
      <c r="D50" s="44" t="s">
        <v>48</v>
      </c>
      <c r="E50" s="45"/>
      <c r="F50" s="45"/>
      <c r="G50" s="44" t="s">
        <v>49</v>
      </c>
      <c r="H50" s="45"/>
      <c r="I50" s="116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6" t="s">
        <v>50</v>
      </c>
      <c r="E61" s="36"/>
      <c r="F61" s="117" t="s">
        <v>51</v>
      </c>
      <c r="G61" s="46" t="s">
        <v>50</v>
      </c>
      <c r="H61" s="36"/>
      <c r="I61" s="118"/>
      <c r="J61" s="119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120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6" t="s">
        <v>50</v>
      </c>
      <c r="E76" s="36"/>
      <c r="F76" s="117" t="s">
        <v>51</v>
      </c>
      <c r="G76" s="46" t="s">
        <v>50</v>
      </c>
      <c r="H76" s="36"/>
      <c r="I76" s="118"/>
      <c r="J76" s="119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121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122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89</v>
      </c>
      <c r="D82" s="33"/>
      <c r="E82" s="33"/>
      <c r="F82" s="33"/>
      <c r="G82" s="33"/>
      <c r="H82" s="33"/>
      <c r="I82" s="97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97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97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67" t="str">
        <f>E7</f>
        <v>Zvýšenie energetickej efektívnosti MŠ Bancíkovej, Bratislava</v>
      </c>
      <c r="F85" s="268"/>
      <c r="G85" s="268"/>
      <c r="H85" s="268"/>
      <c r="I85" s="97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88</v>
      </c>
      <c r="D86" s="33"/>
      <c r="E86" s="33"/>
      <c r="F86" s="33"/>
      <c r="G86" s="33"/>
      <c r="H86" s="33"/>
      <c r="I86" s="97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39" t="str">
        <f>E9</f>
        <v>02 - Zateplenie strechy</v>
      </c>
      <c r="F87" s="266"/>
      <c r="G87" s="266"/>
      <c r="H87" s="266"/>
      <c r="I87" s="97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97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>Bancíkovej 2, Bratislava</v>
      </c>
      <c r="G89" s="33"/>
      <c r="H89" s="33"/>
      <c r="I89" s="98" t="s">
        <v>20</v>
      </c>
      <c r="J89" s="56" t="str">
        <f>IF(J12="","",J12)</f>
        <v>14. 7. 2020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97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25.7" customHeight="1">
      <c r="A91" s="33"/>
      <c r="B91" s="34"/>
      <c r="C91" s="28" t="s">
        <v>22</v>
      </c>
      <c r="D91" s="33"/>
      <c r="E91" s="33"/>
      <c r="F91" s="26" t="str">
        <f>E15</f>
        <v>Mestská časť Bratislava - Ružinov</v>
      </c>
      <c r="G91" s="33"/>
      <c r="H91" s="33"/>
      <c r="I91" s="98" t="s">
        <v>28</v>
      </c>
      <c r="J91" s="31" t="str">
        <f>E21</f>
        <v>atelier ad studio, Bratislava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98" t="s">
        <v>32</v>
      </c>
      <c r="J92" s="31" t="str">
        <f>E24</f>
        <v xml:space="preserve"> 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97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23" t="s">
        <v>90</v>
      </c>
      <c r="D94" s="109"/>
      <c r="E94" s="109"/>
      <c r="F94" s="109"/>
      <c r="G94" s="109"/>
      <c r="H94" s="109"/>
      <c r="I94" s="124"/>
      <c r="J94" s="125" t="s">
        <v>91</v>
      </c>
      <c r="K94" s="109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97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26" t="s">
        <v>92</v>
      </c>
      <c r="D96" s="33"/>
      <c r="E96" s="33"/>
      <c r="F96" s="33"/>
      <c r="G96" s="33"/>
      <c r="H96" s="33"/>
      <c r="I96" s="97"/>
      <c r="J96" s="72">
        <f>J128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93</v>
      </c>
    </row>
    <row r="97" spans="1:31" s="9" customFormat="1" ht="24.95" customHeight="1">
      <c r="B97" s="127"/>
      <c r="D97" s="128" t="s">
        <v>94</v>
      </c>
      <c r="E97" s="129"/>
      <c r="F97" s="129"/>
      <c r="G97" s="129"/>
      <c r="H97" s="129"/>
      <c r="I97" s="130"/>
      <c r="J97" s="131">
        <f>J129</f>
        <v>0</v>
      </c>
      <c r="L97" s="127"/>
    </row>
    <row r="98" spans="1:31" s="10" customFormat="1" ht="19.899999999999999" customHeight="1">
      <c r="B98" s="132"/>
      <c r="D98" s="133" t="s">
        <v>97</v>
      </c>
      <c r="E98" s="134"/>
      <c r="F98" s="134"/>
      <c r="G98" s="134"/>
      <c r="H98" s="134"/>
      <c r="I98" s="135"/>
      <c r="J98" s="136">
        <f>J130</f>
        <v>0</v>
      </c>
      <c r="L98" s="132"/>
    </row>
    <row r="99" spans="1:31" s="10" customFormat="1" ht="19.899999999999999" customHeight="1">
      <c r="B99" s="132"/>
      <c r="D99" s="133" t="s">
        <v>98</v>
      </c>
      <c r="E99" s="134"/>
      <c r="F99" s="134"/>
      <c r="G99" s="134"/>
      <c r="H99" s="134"/>
      <c r="I99" s="135"/>
      <c r="J99" s="136">
        <f>J161</f>
        <v>0</v>
      </c>
      <c r="L99" s="132"/>
    </row>
    <row r="100" spans="1:31" s="10" customFormat="1" ht="19.899999999999999" customHeight="1">
      <c r="B100" s="132"/>
      <c r="D100" s="133" t="s">
        <v>99</v>
      </c>
      <c r="E100" s="134"/>
      <c r="F100" s="134"/>
      <c r="G100" s="134"/>
      <c r="H100" s="134"/>
      <c r="I100" s="135"/>
      <c r="J100" s="136">
        <f>J183</f>
        <v>0</v>
      </c>
      <c r="L100" s="132"/>
    </row>
    <row r="101" spans="1:31" s="9" customFormat="1" ht="24.95" customHeight="1">
      <c r="B101" s="127"/>
      <c r="D101" s="128" t="s">
        <v>100</v>
      </c>
      <c r="E101" s="129"/>
      <c r="F101" s="129"/>
      <c r="G101" s="129"/>
      <c r="H101" s="129"/>
      <c r="I101" s="130"/>
      <c r="J101" s="131">
        <f>J185</f>
        <v>0</v>
      </c>
      <c r="L101" s="127"/>
    </row>
    <row r="102" spans="1:31" s="10" customFormat="1" ht="19.899999999999999" customHeight="1">
      <c r="B102" s="132"/>
      <c r="D102" s="133" t="s">
        <v>737</v>
      </c>
      <c r="E102" s="134"/>
      <c r="F102" s="134"/>
      <c r="G102" s="134"/>
      <c r="H102" s="134"/>
      <c r="I102" s="135"/>
      <c r="J102" s="136">
        <f>J186</f>
        <v>0</v>
      </c>
      <c r="L102" s="132"/>
    </row>
    <row r="103" spans="1:31" s="10" customFormat="1" ht="19.899999999999999" customHeight="1">
      <c r="B103" s="132"/>
      <c r="D103" s="133" t="s">
        <v>738</v>
      </c>
      <c r="E103" s="134"/>
      <c r="F103" s="134"/>
      <c r="G103" s="134"/>
      <c r="H103" s="134"/>
      <c r="I103" s="135"/>
      <c r="J103" s="136">
        <f>J248</f>
        <v>0</v>
      </c>
      <c r="L103" s="132"/>
    </row>
    <row r="104" spans="1:31" s="10" customFormat="1" ht="19.899999999999999" customHeight="1">
      <c r="B104" s="132"/>
      <c r="D104" s="133" t="s">
        <v>739</v>
      </c>
      <c r="E104" s="134"/>
      <c r="F104" s="134"/>
      <c r="G104" s="134"/>
      <c r="H104" s="134"/>
      <c r="I104" s="135"/>
      <c r="J104" s="136">
        <f>J281</f>
        <v>0</v>
      </c>
      <c r="L104" s="132"/>
    </row>
    <row r="105" spans="1:31" s="10" customFormat="1" ht="19.899999999999999" customHeight="1">
      <c r="B105" s="132"/>
      <c r="D105" s="133" t="s">
        <v>740</v>
      </c>
      <c r="E105" s="134"/>
      <c r="F105" s="134"/>
      <c r="G105" s="134"/>
      <c r="H105" s="134"/>
      <c r="I105" s="135"/>
      <c r="J105" s="136">
        <f>J290</f>
        <v>0</v>
      </c>
      <c r="L105" s="132"/>
    </row>
    <row r="106" spans="1:31" s="10" customFormat="1" ht="19.899999999999999" customHeight="1">
      <c r="B106" s="132"/>
      <c r="D106" s="133" t="s">
        <v>102</v>
      </c>
      <c r="E106" s="134"/>
      <c r="F106" s="134"/>
      <c r="G106" s="134"/>
      <c r="H106" s="134"/>
      <c r="I106" s="135"/>
      <c r="J106" s="136">
        <f>J304</f>
        <v>0</v>
      </c>
      <c r="L106" s="132"/>
    </row>
    <row r="107" spans="1:31" s="10" customFormat="1" ht="19.899999999999999" customHeight="1">
      <c r="B107" s="132"/>
      <c r="D107" s="133" t="s">
        <v>104</v>
      </c>
      <c r="E107" s="134"/>
      <c r="F107" s="134"/>
      <c r="G107" s="134"/>
      <c r="H107" s="134"/>
      <c r="I107" s="135"/>
      <c r="J107" s="136">
        <f>J349</f>
        <v>0</v>
      </c>
      <c r="L107" s="132"/>
    </row>
    <row r="108" spans="1:31" s="10" customFormat="1" ht="19.899999999999999" customHeight="1">
      <c r="B108" s="132"/>
      <c r="D108" s="133" t="s">
        <v>105</v>
      </c>
      <c r="E108" s="134"/>
      <c r="F108" s="134"/>
      <c r="G108" s="134"/>
      <c r="H108" s="134"/>
      <c r="I108" s="135"/>
      <c r="J108" s="136">
        <f>J353</f>
        <v>0</v>
      </c>
      <c r="L108" s="132"/>
    </row>
    <row r="109" spans="1:31" s="2" customFormat="1" ht="21.75" customHeight="1">
      <c r="A109" s="33"/>
      <c r="B109" s="34"/>
      <c r="C109" s="33"/>
      <c r="D109" s="33"/>
      <c r="E109" s="33"/>
      <c r="F109" s="33"/>
      <c r="G109" s="33"/>
      <c r="H109" s="33"/>
      <c r="I109" s="97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6.95" customHeight="1">
      <c r="A110" s="33"/>
      <c r="B110" s="48"/>
      <c r="C110" s="49"/>
      <c r="D110" s="49"/>
      <c r="E110" s="49"/>
      <c r="F110" s="49"/>
      <c r="G110" s="49"/>
      <c r="H110" s="49"/>
      <c r="I110" s="121"/>
      <c r="J110" s="49"/>
      <c r="K110" s="49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4" spans="1:63" s="2" customFormat="1" ht="6.95" customHeight="1">
      <c r="A114" s="33"/>
      <c r="B114" s="50"/>
      <c r="C114" s="51"/>
      <c r="D114" s="51"/>
      <c r="E114" s="51"/>
      <c r="F114" s="51"/>
      <c r="G114" s="51"/>
      <c r="H114" s="51"/>
      <c r="I114" s="122"/>
      <c r="J114" s="51"/>
      <c r="K114" s="51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2" customFormat="1" ht="24.95" customHeight="1">
      <c r="A115" s="33"/>
      <c r="B115" s="34"/>
      <c r="C115" s="22" t="s">
        <v>109</v>
      </c>
      <c r="D115" s="33"/>
      <c r="E115" s="33"/>
      <c r="F115" s="33"/>
      <c r="G115" s="33"/>
      <c r="H115" s="33"/>
      <c r="I115" s="97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3" s="2" customFormat="1" ht="6.95" customHeight="1">
      <c r="A116" s="33"/>
      <c r="B116" s="34"/>
      <c r="C116" s="33"/>
      <c r="D116" s="33"/>
      <c r="E116" s="33"/>
      <c r="F116" s="33"/>
      <c r="G116" s="33"/>
      <c r="H116" s="33"/>
      <c r="I116" s="97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3" s="2" customFormat="1" ht="12" customHeight="1">
      <c r="A117" s="33"/>
      <c r="B117" s="34"/>
      <c r="C117" s="28" t="s">
        <v>14</v>
      </c>
      <c r="D117" s="33"/>
      <c r="E117" s="33"/>
      <c r="F117" s="33"/>
      <c r="G117" s="33"/>
      <c r="H117" s="33"/>
      <c r="I117" s="97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16.5" customHeight="1">
      <c r="A118" s="33"/>
      <c r="B118" s="34"/>
      <c r="C118" s="33"/>
      <c r="D118" s="33"/>
      <c r="E118" s="267" t="str">
        <f>E7</f>
        <v>Zvýšenie energetickej efektívnosti MŠ Bancíkovej, Bratislava</v>
      </c>
      <c r="F118" s="268"/>
      <c r="G118" s="268"/>
      <c r="H118" s="268"/>
      <c r="I118" s="97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12" customHeight="1">
      <c r="A119" s="33"/>
      <c r="B119" s="34"/>
      <c r="C119" s="28" t="s">
        <v>88</v>
      </c>
      <c r="D119" s="33"/>
      <c r="E119" s="33"/>
      <c r="F119" s="33"/>
      <c r="G119" s="33"/>
      <c r="H119" s="33"/>
      <c r="I119" s="97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16.5" customHeight="1">
      <c r="A120" s="33"/>
      <c r="B120" s="34"/>
      <c r="C120" s="33"/>
      <c r="D120" s="33"/>
      <c r="E120" s="239" t="str">
        <f>E9</f>
        <v>02 - Zateplenie strechy</v>
      </c>
      <c r="F120" s="266"/>
      <c r="G120" s="266"/>
      <c r="H120" s="266"/>
      <c r="I120" s="97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6.95" customHeight="1">
      <c r="A121" s="33"/>
      <c r="B121" s="34"/>
      <c r="C121" s="33"/>
      <c r="D121" s="33"/>
      <c r="E121" s="33"/>
      <c r="F121" s="33"/>
      <c r="G121" s="33"/>
      <c r="H121" s="33"/>
      <c r="I121" s="97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12" customHeight="1">
      <c r="A122" s="33"/>
      <c r="B122" s="34"/>
      <c r="C122" s="28" t="s">
        <v>18</v>
      </c>
      <c r="D122" s="33"/>
      <c r="E122" s="33"/>
      <c r="F122" s="26" t="str">
        <f>F12</f>
        <v>Bancíkovej 2, Bratislava</v>
      </c>
      <c r="G122" s="33"/>
      <c r="H122" s="33"/>
      <c r="I122" s="98" t="s">
        <v>20</v>
      </c>
      <c r="J122" s="56" t="str">
        <f>IF(J12="","",J12)</f>
        <v>14. 7. 2020</v>
      </c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6.95" customHeight="1">
      <c r="A123" s="33"/>
      <c r="B123" s="34"/>
      <c r="C123" s="33"/>
      <c r="D123" s="33"/>
      <c r="E123" s="33"/>
      <c r="F123" s="33"/>
      <c r="G123" s="33"/>
      <c r="H123" s="33"/>
      <c r="I123" s="97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25.7" customHeight="1">
      <c r="A124" s="33"/>
      <c r="B124" s="34"/>
      <c r="C124" s="28" t="s">
        <v>22</v>
      </c>
      <c r="D124" s="33"/>
      <c r="E124" s="33"/>
      <c r="F124" s="26" t="str">
        <f>E15</f>
        <v>Mestská časť Bratislava - Ružinov</v>
      </c>
      <c r="G124" s="33"/>
      <c r="H124" s="33"/>
      <c r="I124" s="98" t="s">
        <v>28</v>
      </c>
      <c r="J124" s="31" t="str">
        <f>E21</f>
        <v>atelier ad studio, Bratislava</v>
      </c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2" customFormat="1" ht="15.2" customHeight="1">
      <c r="A125" s="33"/>
      <c r="B125" s="34"/>
      <c r="C125" s="28" t="s">
        <v>26</v>
      </c>
      <c r="D125" s="33"/>
      <c r="E125" s="33"/>
      <c r="F125" s="26" t="str">
        <f>IF(E18="","",E18)</f>
        <v>Vyplň údaj</v>
      </c>
      <c r="G125" s="33"/>
      <c r="H125" s="33"/>
      <c r="I125" s="98" t="s">
        <v>32</v>
      </c>
      <c r="J125" s="31" t="str">
        <f>E24</f>
        <v xml:space="preserve"> </v>
      </c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3" s="2" customFormat="1" ht="10.35" customHeight="1">
      <c r="A126" s="33"/>
      <c r="B126" s="34"/>
      <c r="C126" s="33"/>
      <c r="D126" s="33"/>
      <c r="E126" s="33"/>
      <c r="F126" s="33"/>
      <c r="G126" s="33"/>
      <c r="H126" s="33"/>
      <c r="I126" s="97"/>
      <c r="J126" s="33"/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63" s="11" customFormat="1" ht="29.25" customHeight="1">
      <c r="A127" s="137"/>
      <c r="B127" s="138"/>
      <c r="C127" s="139" t="s">
        <v>110</v>
      </c>
      <c r="D127" s="140" t="s">
        <v>60</v>
      </c>
      <c r="E127" s="140" t="s">
        <v>56</v>
      </c>
      <c r="F127" s="140" t="s">
        <v>57</v>
      </c>
      <c r="G127" s="140" t="s">
        <v>111</v>
      </c>
      <c r="H127" s="140" t="s">
        <v>112</v>
      </c>
      <c r="I127" s="141" t="s">
        <v>113</v>
      </c>
      <c r="J127" s="142" t="s">
        <v>91</v>
      </c>
      <c r="K127" s="143" t="s">
        <v>114</v>
      </c>
      <c r="L127" s="144"/>
      <c r="M127" s="63" t="s">
        <v>1</v>
      </c>
      <c r="N127" s="64" t="s">
        <v>39</v>
      </c>
      <c r="O127" s="64" t="s">
        <v>115</v>
      </c>
      <c r="P127" s="64" t="s">
        <v>116</v>
      </c>
      <c r="Q127" s="64" t="s">
        <v>117</v>
      </c>
      <c r="R127" s="64" t="s">
        <v>118</v>
      </c>
      <c r="S127" s="64" t="s">
        <v>119</v>
      </c>
      <c r="T127" s="65" t="s">
        <v>120</v>
      </c>
      <c r="U127" s="137"/>
      <c r="V127" s="137"/>
      <c r="W127" s="137"/>
      <c r="X127" s="137"/>
      <c r="Y127" s="137"/>
      <c r="Z127" s="137"/>
      <c r="AA127" s="137"/>
      <c r="AB127" s="137"/>
      <c r="AC127" s="137"/>
      <c r="AD127" s="137"/>
      <c r="AE127" s="137"/>
    </row>
    <row r="128" spans="1:63" s="2" customFormat="1" ht="22.9" customHeight="1">
      <c r="A128" s="33"/>
      <c r="B128" s="34"/>
      <c r="C128" s="70" t="s">
        <v>92</v>
      </c>
      <c r="D128" s="33"/>
      <c r="E128" s="33"/>
      <c r="F128" s="33"/>
      <c r="G128" s="33"/>
      <c r="H128" s="33"/>
      <c r="I128" s="97"/>
      <c r="J128" s="145">
        <f>BK128</f>
        <v>0</v>
      </c>
      <c r="K128" s="33"/>
      <c r="L128" s="34"/>
      <c r="M128" s="66"/>
      <c r="N128" s="57"/>
      <c r="O128" s="67"/>
      <c r="P128" s="146">
        <f>P129+P185</f>
        <v>0</v>
      </c>
      <c r="Q128" s="67"/>
      <c r="R128" s="146">
        <f>R129+R185</f>
        <v>21.413311729999997</v>
      </c>
      <c r="S128" s="67"/>
      <c r="T128" s="147">
        <f>T129+T185</f>
        <v>6.6053241999999992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T128" s="18" t="s">
        <v>74</v>
      </c>
      <c r="AU128" s="18" t="s">
        <v>93</v>
      </c>
      <c r="BK128" s="148">
        <f>BK129+BK185</f>
        <v>0</v>
      </c>
    </row>
    <row r="129" spans="1:65" s="12" customFormat="1" ht="25.9" customHeight="1">
      <c r="B129" s="149"/>
      <c r="D129" s="150" t="s">
        <v>74</v>
      </c>
      <c r="E129" s="151" t="s">
        <v>121</v>
      </c>
      <c r="F129" s="151" t="s">
        <v>122</v>
      </c>
      <c r="I129" s="152"/>
      <c r="J129" s="153">
        <f>BK129</f>
        <v>0</v>
      </c>
      <c r="L129" s="149"/>
      <c r="M129" s="154"/>
      <c r="N129" s="155"/>
      <c r="O129" s="155"/>
      <c r="P129" s="156">
        <f>P130+P161+P183</f>
        <v>0</v>
      </c>
      <c r="Q129" s="155"/>
      <c r="R129" s="156">
        <f>R130+R161+R183</f>
        <v>0.67581571000000007</v>
      </c>
      <c r="S129" s="155"/>
      <c r="T129" s="157">
        <f>T130+T161+T183</f>
        <v>0</v>
      </c>
      <c r="AR129" s="150" t="s">
        <v>82</v>
      </c>
      <c r="AT129" s="158" t="s">
        <v>74</v>
      </c>
      <c r="AU129" s="158" t="s">
        <v>75</v>
      </c>
      <c r="AY129" s="150" t="s">
        <v>123</v>
      </c>
      <c r="BK129" s="159">
        <f>BK130+BK161+BK183</f>
        <v>0</v>
      </c>
    </row>
    <row r="130" spans="1:65" s="12" customFormat="1" ht="22.9" customHeight="1">
      <c r="B130" s="149"/>
      <c r="D130" s="150" t="s">
        <v>74</v>
      </c>
      <c r="E130" s="160" t="s">
        <v>168</v>
      </c>
      <c r="F130" s="160" t="s">
        <v>206</v>
      </c>
      <c r="I130" s="152"/>
      <c r="J130" s="161">
        <f>BK130</f>
        <v>0</v>
      </c>
      <c r="L130" s="149"/>
      <c r="M130" s="154"/>
      <c r="N130" s="155"/>
      <c r="O130" s="155"/>
      <c r="P130" s="156">
        <f>SUM(P131:P160)</f>
        <v>0</v>
      </c>
      <c r="Q130" s="155"/>
      <c r="R130" s="156">
        <f>SUM(R131:R160)</f>
        <v>0.67042291000000009</v>
      </c>
      <c r="S130" s="155"/>
      <c r="T130" s="157">
        <f>SUM(T131:T160)</f>
        <v>0</v>
      </c>
      <c r="AR130" s="150" t="s">
        <v>82</v>
      </c>
      <c r="AT130" s="158" t="s">
        <v>74</v>
      </c>
      <c r="AU130" s="158" t="s">
        <v>82</v>
      </c>
      <c r="AY130" s="150" t="s">
        <v>123</v>
      </c>
      <c r="BK130" s="159">
        <f>SUM(BK131:BK160)</f>
        <v>0</v>
      </c>
    </row>
    <row r="131" spans="1:65" s="2" customFormat="1" ht="21.75" customHeight="1">
      <c r="A131" s="33"/>
      <c r="B131" s="162"/>
      <c r="C131" s="163" t="s">
        <v>82</v>
      </c>
      <c r="D131" s="163" t="s">
        <v>125</v>
      </c>
      <c r="E131" s="164" t="s">
        <v>231</v>
      </c>
      <c r="F131" s="165" t="s">
        <v>232</v>
      </c>
      <c r="G131" s="166" t="s">
        <v>128</v>
      </c>
      <c r="H131" s="167">
        <v>38.801000000000002</v>
      </c>
      <c r="I131" s="168"/>
      <c r="J131" s="167">
        <f>ROUND(I131*H131,3)</f>
        <v>0</v>
      </c>
      <c r="K131" s="169"/>
      <c r="L131" s="34"/>
      <c r="M131" s="170" t="s">
        <v>1</v>
      </c>
      <c r="N131" s="171" t="s">
        <v>41</v>
      </c>
      <c r="O131" s="59"/>
      <c r="P131" s="172">
        <f>O131*H131</f>
        <v>0</v>
      </c>
      <c r="Q131" s="172">
        <v>3.2200000000000002E-3</v>
      </c>
      <c r="R131" s="172">
        <f>Q131*H131</f>
        <v>0.12493922000000002</v>
      </c>
      <c r="S131" s="172">
        <v>0</v>
      </c>
      <c r="T131" s="173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74" t="s">
        <v>129</v>
      </c>
      <c r="AT131" s="174" t="s">
        <v>125</v>
      </c>
      <c r="AU131" s="174" t="s">
        <v>130</v>
      </c>
      <c r="AY131" s="18" t="s">
        <v>123</v>
      </c>
      <c r="BE131" s="175">
        <f>IF(N131="základná",J131,0)</f>
        <v>0</v>
      </c>
      <c r="BF131" s="175">
        <f>IF(N131="znížená",J131,0)</f>
        <v>0</v>
      </c>
      <c r="BG131" s="175">
        <f>IF(N131="zákl. prenesená",J131,0)</f>
        <v>0</v>
      </c>
      <c r="BH131" s="175">
        <f>IF(N131="zníž. prenesená",J131,0)</f>
        <v>0</v>
      </c>
      <c r="BI131" s="175">
        <f>IF(N131="nulová",J131,0)</f>
        <v>0</v>
      </c>
      <c r="BJ131" s="18" t="s">
        <v>130</v>
      </c>
      <c r="BK131" s="176">
        <f>ROUND(I131*H131,3)</f>
        <v>0</v>
      </c>
      <c r="BL131" s="18" t="s">
        <v>129</v>
      </c>
      <c r="BM131" s="174" t="s">
        <v>741</v>
      </c>
    </row>
    <row r="132" spans="1:65" s="13" customFormat="1">
      <c r="B132" s="177"/>
      <c r="D132" s="178" t="s">
        <v>132</v>
      </c>
      <c r="E132" s="179" t="s">
        <v>1</v>
      </c>
      <c r="F132" s="180" t="s">
        <v>742</v>
      </c>
      <c r="H132" s="179" t="s">
        <v>1</v>
      </c>
      <c r="I132" s="181"/>
      <c r="L132" s="177"/>
      <c r="M132" s="182"/>
      <c r="N132" s="183"/>
      <c r="O132" s="183"/>
      <c r="P132" s="183"/>
      <c r="Q132" s="183"/>
      <c r="R132" s="183"/>
      <c r="S132" s="183"/>
      <c r="T132" s="184"/>
      <c r="AT132" s="179" t="s">
        <v>132</v>
      </c>
      <c r="AU132" s="179" t="s">
        <v>130</v>
      </c>
      <c r="AV132" s="13" t="s">
        <v>82</v>
      </c>
      <c r="AW132" s="13" t="s">
        <v>30</v>
      </c>
      <c r="AX132" s="13" t="s">
        <v>75</v>
      </c>
      <c r="AY132" s="179" t="s">
        <v>123</v>
      </c>
    </row>
    <row r="133" spans="1:65" s="13" customFormat="1">
      <c r="B133" s="177"/>
      <c r="D133" s="178" t="s">
        <v>132</v>
      </c>
      <c r="E133" s="179" t="s">
        <v>1</v>
      </c>
      <c r="F133" s="180" t="s">
        <v>743</v>
      </c>
      <c r="H133" s="179" t="s">
        <v>1</v>
      </c>
      <c r="I133" s="181"/>
      <c r="L133" s="177"/>
      <c r="M133" s="182"/>
      <c r="N133" s="183"/>
      <c r="O133" s="183"/>
      <c r="P133" s="183"/>
      <c r="Q133" s="183"/>
      <c r="R133" s="183"/>
      <c r="S133" s="183"/>
      <c r="T133" s="184"/>
      <c r="AT133" s="179" t="s">
        <v>132</v>
      </c>
      <c r="AU133" s="179" t="s">
        <v>130</v>
      </c>
      <c r="AV133" s="13" t="s">
        <v>82</v>
      </c>
      <c r="AW133" s="13" t="s">
        <v>30</v>
      </c>
      <c r="AX133" s="13" t="s">
        <v>75</v>
      </c>
      <c r="AY133" s="179" t="s">
        <v>123</v>
      </c>
    </row>
    <row r="134" spans="1:65" s="14" customFormat="1">
      <c r="B134" s="185"/>
      <c r="D134" s="178" t="s">
        <v>132</v>
      </c>
      <c r="E134" s="186" t="s">
        <v>1</v>
      </c>
      <c r="F134" s="187" t="s">
        <v>744</v>
      </c>
      <c r="H134" s="188">
        <v>2.41</v>
      </c>
      <c r="I134" s="189"/>
      <c r="L134" s="185"/>
      <c r="M134" s="190"/>
      <c r="N134" s="191"/>
      <c r="O134" s="191"/>
      <c r="P134" s="191"/>
      <c r="Q134" s="191"/>
      <c r="R134" s="191"/>
      <c r="S134" s="191"/>
      <c r="T134" s="192"/>
      <c r="AT134" s="186" t="s">
        <v>132</v>
      </c>
      <c r="AU134" s="186" t="s">
        <v>130</v>
      </c>
      <c r="AV134" s="14" t="s">
        <v>130</v>
      </c>
      <c r="AW134" s="14" t="s">
        <v>30</v>
      </c>
      <c r="AX134" s="14" t="s">
        <v>75</v>
      </c>
      <c r="AY134" s="186" t="s">
        <v>123</v>
      </c>
    </row>
    <row r="135" spans="1:65" s="13" customFormat="1">
      <c r="B135" s="177"/>
      <c r="D135" s="178" t="s">
        <v>132</v>
      </c>
      <c r="E135" s="179" t="s">
        <v>1</v>
      </c>
      <c r="F135" s="180" t="s">
        <v>745</v>
      </c>
      <c r="H135" s="179" t="s">
        <v>1</v>
      </c>
      <c r="I135" s="181"/>
      <c r="L135" s="177"/>
      <c r="M135" s="182"/>
      <c r="N135" s="183"/>
      <c r="O135" s="183"/>
      <c r="P135" s="183"/>
      <c r="Q135" s="183"/>
      <c r="R135" s="183"/>
      <c r="S135" s="183"/>
      <c r="T135" s="184"/>
      <c r="AT135" s="179" t="s">
        <v>132</v>
      </c>
      <c r="AU135" s="179" t="s">
        <v>130</v>
      </c>
      <c r="AV135" s="13" t="s">
        <v>82</v>
      </c>
      <c r="AW135" s="13" t="s">
        <v>30</v>
      </c>
      <c r="AX135" s="13" t="s">
        <v>75</v>
      </c>
      <c r="AY135" s="179" t="s">
        <v>123</v>
      </c>
    </row>
    <row r="136" spans="1:65" s="14" customFormat="1">
      <c r="B136" s="185"/>
      <c r="D136" s="178" t="s">
        <v>132</v>
      </c>
      <c r="E136" s="186" t="s">
        <v>1</v>
      </c>
      <c r="F136" s="187" t="s">
        <v>746</v>
      </c>
      <c r="H136" s="188">
        <v>1.06</v>
      </c>
      <c r="I136" s="189"/>
      <c r="L136" s="185"/>
      <c r="M136" s="190"/>
      <c r="N136" s="191"/>
      <c r="O136" s="191"/>
      <c r="P136" s="191"/>
      <c r="Q136" s="191"/>
      <c r="R136" s="191"/>
      <c r="S136" s="191"/>
      <c r="T136" s="192"/>
      <c r="AT136" s="186" t="s">
        <v>132</v>
      </c>
      <c r="AU136" s="186" t="s">
        <v>130</v>
      </c>
      <c r="AV136" s="14" t="s">
        <v>130</v>
      </c>
      <c r="AW136" s="14" t="s">
        <v>30</v>
      </c>
      <c r="AX136" s="14" t="s">
        <v>75</v>
      </c>
      <c r="AY136" s="186" t="s">
        <v>123</v>
      </c>
    </row>
    <row r="137" spans="1:65" s="13" customFormat="1">
      <c r="B137" s="177"/>
      <c r="D137" s="178" t="s">
        <v>132</v>
      </c>
      <c r="E137" s="179" t="s">
        <v>1</v>
      </c>
      <c r="F137" s="180" t="s">
        <v>747</v>
      </c>
      <c r="H137" s="179" t="s">
        <v>1</v>
      </c>
      <c r="I137" s="181"/>
      <c r="L137" s="177"/>
      <c r="M137" s="182"/>
      <c r="N137" s="183"/>
      <c r="O137" s="183"/>
      <c r="P137" s="183"/>
      <c r="Q137" s="183"/>
      <c r="R137" s="183"/>
      <c r="S137" s="183"/>
      <c r="T137" s="184"/>
      <c r="AT137" s="179" t="s">
        <v>132</v>
      </c>
      <c r="AU137" s="179" t="s">
        <v>130</v>
      </c>
      <c r="AV137" s="13" t="s">
        <v>82</v>
      </c>
      <c r="AW137" s="13" t="s">
        <v>30</v>
      </c>
      <c r="AX137" s="13" t="s">
        <v>75</v>
      </c>
      <c r="AY137" s="179" t="s">
        <v>123</v>
      </c>
    </row>
    <row r="138" spans="1:65" s="13" customFormat="1">
      <c r="B138" s="177"/>
      <c r="D138" s="178" t="s">
        <v>132</v>
      </c>
      <c r="E138" s="179" t="s">
        <v>1</v>
      </c>
      <c r="F138" s="180" t="s">
        <v>743</v>
      </c>
      <c r="H138" s="179" t="s">
        <v>1</v>
      </c>
      <c r="I138" s="181"/>
      <c r="L138" s="177"/>
      <c r="M138" s="182"/>
      <c r="N138" s="183"/>
      <c r="O138" s="183"/>
      <c r="P138" s="183"/>
      <c r="Q138" s="183"/>
      <c r="R138" s="183"/>
      <c r="S138" s="183"/>
      <c r="T138" s="184"/>
      <c r="AT138" s="179" t="s">
        <v>132</v>
      </c>
      <c r="AU138" s="179" t="s">
        <v>130</v>
      </c>
      <c r="AV138" s="13" t="s">
        <v>82</v>
      </c>
      <c r="AW138" s="13" t="s">
        <v>30</v>
      </c>
      <c r="AX138" s="13" t="s">
        <v>75</v>
      </c>
      <c r="AY138" s="179" t="s">
        <v>123</v>
      </c>
    </row>
    <row r="139" spans="1:65" s="14" customFormat="1">
      <c r="B139" s="185"/>
      <c r="D139" s="178" t="s">
        <v>132</v>
      </c>
      <c r="E139" s="186" t="s">
        <v>1</v>
      </c>
      <c r="F139" s="187" t="s">
        <v>748</v>
      </c>
      <c r="H139" s="188">
        <v>10.927</v>
      </c>
      <c r="I139" s="189"/>
      <c r="L139" s="185"/>
      <c r="M139" s="190"/>
      <c r="N139" s="191"/>
      <c r="O139" s="191"/>
      <c r="P139" s="191"/>
      <c r="Q139" s="191"/>
      <c r="R139" s="191"/>
      <c r="S139" s="191"/>
      <c r="T139" s="192"/>
      <c r="AT139" s="186" t="s">
        <v>132</v>
      </c>
      <c r="AU139" s="186" t="s">
        <v>130</v>
      </c>
      <c r="AV139" s="14" t="s">
        <v>130</v>
      </c>
      <c r="AW139" s="14" t="s">
        <v>30</v>
      </c>
      <c r="AX139" s="14" t="s">
        <v>75</v>
      </c>
      <c r="AY139" s="186" t="s">
        <v>123</v>
      </c>
    </row>
    <row r="140" spans="1:65" s="13" customFormat="1">
      <c r="B140" s="177"/>
      <c r="D140" s="178" t="s">
        <v>132</v>
      </c>
      <c r="E140" s="179" t="s">
        <v>1</v>
      </c>
      <c r="F140" s="180" t="s">
        <v>745</v>
      </c>
      <c r="H140" s="179" t="s">
        <v>1</v>
      </c>
      <c r="I140" s="181"/>
      <c r="L140" s="177"/>
      <c r="M140" s="182"/>
      <c r="N140" s="183"/>
      <c r="O140" s="183"/>
      <c r="P140" s="183"/>
      <c r="Q140" s="183"/>
      <c r="R140" s="183"/>
      <c r="S140" s="183"/>
      <c r="T140" s="184"/>
      <c r="AT140" s="179" t="s">
        <v>132</v>
      </c>
      <c r="AU140" s="179" t="s">
        <v>130</v>
      </c>
      <c r="AV140" s="13" t="s">
        <v>82</v>
      </c>
      <c r="AW140" s="13" t="s">
        <v>30</v>
      </c>
      <c r="AX140" s="13" t="s">
        <v>75</v>
      </c>
      <c r="AY140" s="179" t="s">
        <v>123</v>
      </c>
    </row>
    <row r="141" spans="1:65" s="14" customFormat="1">
      <c r="B141" s="185"/>
      <c r="D141" s="178" t="s">
        <v>132</v>
      </c>
      <c r="E141" s="186" t="s">
        <v>1</v>
      </c>
      <c r="F141" s="187" t="s">
        <v>749</v>
      </c>
      <c r="H141" s="188">
        <v>2.75</v>
      </c>
      <c r="I141" s="189"/>
      <c r="L141" s="185"/>
      <c r="M141" s="190"/>
      <c r="N141" s="191"/>
      <c r="O141" s="191"/>
      <c r="P141" s="191"/>
      <c r="Q141" s="191"/>
      <c r="R141" s="191"/>
      <c r="S141" s="191"/>
      <c r="T141" s="192"/>
      <c r="AT141" s="186" t="s">
        <v>132</v>
      </c>
      <c r="AU141" s="186" t="s">
        <v>130</v>
      </c>
      <c r="AV141" s="14" t="s">
        <v>130</v>
      </c>
      <c r="AW141" s="14" t="s">
        <v>30</v>
      </c>
      <c r="AX141" s="14" t="s">
        <v>75</v>
      </c>
      <c r="AY141" s="186" t="s">
        <v>123</v>
      </c>
    </row>
    <row r="142" spans="1:65" s="13" customFormat="1">
      <c r="B142" s="177"/>
      <c r="D142" s="178" t="s">
        <v>132</v>
      </c>
      <c r="E142" s="179" t="s">
        <v>1</v>
      </c>
      <c r="F142" s="180" t="s">
        <v>750</v>
      </c>
      <c r="H142" s="179" t="s">
        <v>1</v>
      </c>
      <c r="I142" s="181"/>
      <c r="L142" s="177"/>
      <c r="M142" s="182"/>
      <c r="N142" s="183"/>
      <c r="O142" s="183"/>
      <c r="P142" s="183"/>
      <c r="Q142" s="183"/>
      <c r="R142" s="183"/>
      <c r="S142" s="183"/>
      <c r="T142" s="184"/>
      <c r="AT142" s="179" t="s">
        <v>132</v>
      </c>
      <c r="AU142" s="179" t="s">
        <v>130</v>
      </c>
      <c r="AV142" s="13" t="s">
        <v>82</v>
      </c>
      <c r="AW142" s="13" t="s">
        <v>30</v>
      </c>
      <c r="AX142" s="13" t="s">
        <v>75</v>
      </c>
      <c r="AY142" s="179" t="s">
        <v>123</v>
      </c>
    </row>
    <row r="143" spans="1:65" s="14" customFormat="1">
      <c r="B143" s="185"/>
      <c r="D143" s="178" t="s">
        <v>132</v>
      </c>
      <c r="E143" s="186" t="s">
        <v>1</v>
      </c>
      <c r="F143" s="187" t="s">
        <v>751</v>
      </c>
      <c r="H143" s="188">
        <v>15.75</v>
      </c>
      <c r="I143" s="189"/>
      <c r="L143" s="185"/>
      <c r="M143" s="190"/>
      <c r="N143" s="191"/>
      <c r="O143" s="191"/>
      <c r="P143" s="191"/>
      <c r="Q143" s="191"/>
      <c r="R143" s="191"/>
      <c r="S143" s="191"/>
      <c r="T143" s="192"/>
      <c r="AT143" s="186" t="s">
        <v>132</v>
      </c>
      <c r="AU143" s="186" t="s">
        <v>130</v>
      </c>
      <c r="AV143" s="14" t="s">
        <v>130</v>
      </c>
      <c r="AW143" s="14" t="s">
        <v>30</v>
      </c>
      <c r="AX143" s="14" t="s">
        <v>75</v>
      </c>
      <c r="AY143" s="186" t="s">
        <v>123</v>
      </c>
    </row>
    <row r="144" spans="1:65" s="14" customFormat="1">
      <c r="B144" s="185"/>
      <c r="D144" s="178" t="s">
        <v>132</v>
      </c>
      <c r="E144" s="186" t="s">
        <v>1</v>
      </c>
      <c r="F144" s="187" t="s">
        <v>752</v>
      </c>
      <c r="H144" s="188">
        <v>5.9039999999999999</v>
      </c>
      <c r="I144" s="189"/>
      <c r="L144" s="185"/>
      <c r="M144" s="190"/>
      <c r="N144" s="191"/>
      <c r="O144" s="191"/>
      <c r="P144" s="191"/>
      <c r="Q144" s="191"/>
      <c r="R144" s="191"/>
      <c r="S144" s="191"/>
      <c r="T144" s="192"/>
      <c r="AT144" s="186" t="s">
        <v>132</v>
      </c>
      <c r="AU144" s="186" t="s">
        <v>130</v>
      </c>
      <c r="AV144" s="14" t="s">
        <v>130</v>
      </c>
      <c r="AW144" s="14" t="s">
        <v>30</v>
      </c>
      <c r="AX144" s="14" t="s">
        <v>75</v>
      </c>
      <c r="AY144" s="186" t="s">
        <v>123</v>
      </c>
    </row>
    <row r="145" spans="1:65" s="15" customFormat="1">
      <c r="B145" s="193"/>
      <c r="D145" s="178" t="s">
        <v>132</v>
      </c>
      <c r="E145" s="194" t="s">
        <v>1</v>
      </c>
      <c r="F145" s="195" t="s">
        <v>140</v>
      </c>
      <c r="H145" s="196">
        <v>38.801000000000002</v>
      </c>
      <c r="I145" s="197"/>
      <c r="L145" s="193"/>
      <c r="M145" s="198"/>
      <c r="N145" s="199"/>
      <c r="O145" s="199"/>
      <c r="P145" s="199"/>
      <c r="Q145" s="199"/>
      <c r="R145" s="199"/>
      <c r="S145" s="199"/>
      <c r="T145" s="200"/>
      <c r="AT145" s="194" t="s">
        <v>132</v>
      </c>
      <c r="AU145" s="194" t="s">
        <v>130</v>
      </c>
      <c r="AV145" s="15" t="s">
        <v>129</v>
      </c>
      <c r="AW145" s="15" t="s">
        <v>30</v>
      </c>
      <c r="AX145" s="15" t="s">
        <v>82</v>
      </c>
      <c r="AY145" s="194" t="s">
        <v>123</v>
      </c>
    </row>
    <row r="146" spans="1:65" s="2" customFormat="1" ht="21.75" customHeight="1">
      <c r="A146" s="33"/>
      <c r="B146" s="162"/>
      <c r="C146" s="163" t="s">
        <v>130</v>
      </c>
      <c r="D146" s="163" t="s">
        <v>125</v>
      </c>
      <c r="E146" s="164" t="s">
        <v>753</v>
      </c>
      <c r="F146" s="165" t="s">
        <v>754</v>
      </c>
      <c r="G146" s="166" t="s">
        <v>128</v>
      </c>
      <c r="H146" s="167">
        <v>25.01</v>
      </c>
      <c r="I146" s="168"/>
      <c r="J146" s="167">
        <f>ROUND(I146*H146,3)</f>
        <v>0</v>
      </c>
      <c r="K146" s="169"/>
      <c r="L146" s="34"/>
      <c r="M146" s="170" t="s">
        <v>1</v>
      </c>
      <c r="N146" s="171" t="s">
        <v>41</v>
      </c>
      <c r="O146" s="59"/>
      <c r="P146" s="172">
        <f>O146*H146</f>
        <v>0</v>
      </c>
      <c r="Q146" s="172">
        <v>1.072E-2</v>
      </c>
      <c r="R146" s="172">
        <f>Q146*H146</f>
        <v>0.26810720000000005</v>
      </c>
      <c r="S146" s="172">
        <v>0</v>
      </c>
      <c r="T146" s="173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74" t="s">
        <v>129</v>
      </c>
      <c r="AT146" s="174" t="s">
        <v>125</v>
      </c>
      <c r="AU146" s="174" t="s">
        <v>130</v>
      </c>
      <c r="AY146" s="18" t="s">
        <v>123</v>
      </c>
      <c r="BE146" s="175">
        <f>IF(N146="základná",J146,0)</f>
        <v>0</v>
      </c>
      <c r="BF146" s="175">
        <f>IF(N146="znížená",J146,0)</f>
        <v>0</v>
      </c>
      <c r="BG146" s="175">
        <f>IF(N146="zákl. prenesená",J146,0)</f>
        <v>0</v>
      </c>
      <c r="BH146" s="175">
        <f>IF(N146="zníž. prenesená",J146,0)</f>
        <v>0</v>
      </c>
      <c r="BI146" s="175">
        <f>IF(N146="nulová",J146,0)</f>
        <v>0</v>
      </c>
      <c r="BJ146" s="18" t="s">
        <v>130</v>
      </c>
      <c r="BK146" s="176">
        <f>ROUND(I146*H146,3)</f>
        <v>0</v>
      </c>
      <c r="BL146" s="18" t="s">
        <v>129</v>
      </c>
      <c r="BM146" s="174" t="s">
        <v>755</v>
      </c>
    </row>
    <row r="147" spans="1:65" s="13" customFormat="1">
      <c r="B147" s="177"/>
      <c r="D147" s="178" t="s">
        <v>132</v>
      </c>
      <c r="E147" s="179" t="s">
        <v>1</v>
      </c>
      <c r="F147" s="180" t="s">
        <v>743</v>
      </c>
      <c r="H147" s="179" t="s">
        <v>1</v>
      </c>
      <c r="I147" s="181"/>
      <c r="L147" s="177"/>
      <c r="M147" s="182"/>
      <c r="N147" s="183"/>
      <c r="O147" s="183"/>
      <c r="P147" s="183"/>
      <c r="Q147" s="183"/>
      <c r="R147" s="183"/>
      <c r="S147" s="183"/>
      <c r="T147" s="184"/>
      <c r="AT147" s="179" t="s">
        <v>132</v>
      </c>
      <c r="AU147" s="179" t="s">
        <v>130</v>
      </c>
      <c r="AV147" s="13" t="s">
        <v>82</v>
      </c>
      <c r="AW147" s="13" t="s">
        <v>30</v>
      </c>
      <c r="AX147" s="13" t="s">
        <v>75</v>
      </c>
      <c r="AY147" s="179" t="s">
        <v>123</v>
      </c>
    </row>
    <row r="148" spans="1:65" s="14" customFormat="1">
      <c r="B148" s="185"/>
      <c r="D148" s="178" t="s">
        <v>132</v>
      </c>
      <c r="E148" s="186" t="s">
        <v>1</v>
      </c>
      <c r="F148" s="187" t="s">
        <v>756</v>
      </c>
      <c r="H148" s="188">
        <v>2.38</v>
      </c>
      <c r="I148" s="189"/>
      <c r="L148" s="185"/>
      <c r="M148" s="190"/>
      <c r="N148" s="191"/>
      <c r="O148" s="191"/>
      <c r="P148" s="191"/>
      <c r="Q148" s="191"/>
      <c r="R148" s="191"/>
      <c r="S148" s="191"/>
      <c r="T148" s="192"/>
      <c r="AT148" s="186" t="s">
        <v>132</v>
      </c>
      <c r="AU148" s="186" t="s">
        <v>130</v>
      </c>
      <c r="AV148" s="14" t="s">
        <v>130</v>
      </c>
      <c r="AW148" s="14" t="s">
        <v>30</v>
      </c>
      <c r="AX148" s="14" t="s">
        <v>75</v>
      </c>
      <c r="AY148" s="186" t="s">
        <v>123</v>
      </c>
    </row>
    <row r="149" spans="1:65" s="13" customFormat="1">
      <c r="B149" s="177"/>
      <c r="D149" s="178" t="s">
        <v>132</v>
      </c>
      <c r="E149" s="179" t="s">
        <v>1</v>
      </c>
      <c r="F149" s="180" t="s">
        <v>745</v>
      </c>
      <c r="H149" s="179" t="s">
        <v>1</v>
      </c>
      <c r="I149" s="181"/>
      <c r="L149" s="177"/>
      <c r="M149" s="182"/>
      <c r="N149" s="183"/>
      <c r="O149" s="183"/>
      <c r="P149" s="183"/>
      <c r="Q149" s="183"/>
      <c r="R149" s="183"/>
      <c r="S149" s="183"/>
      <c r="T149" s="184"/>
      <c r="AT149" s="179" t="s">
        <v>132</v>
      </c>
      <c r="AU149" s="179" t="s">
        <v>130</v>
      </c>
      <c r="AV149" s="13" t="s">
        <v>82</v>
      </c>
      <c r="AW149" s="13" t="s">
        <v>30</v>
      </c>
      <c r="AX149" s="13" t="s">
        <v>75</v>
      </c>
      <c r="AY149" s="179" t="s">
        <v>123</v>
      </c>
    </row>
    <row r="150" spans="1:65" s="14" customFormat="1">
      <c r="B150" s="185"/>
      <c r="D150" s="178" t="s">
        <v>132</v>
      </c>
      <c r="E150" s="186" t="s">
        <v>1</v>
      </c>
      <c r="F150" s="187" t="s">
        <v>757</v>
      </c>
      <c r="H150" s="188">
        <v>1.03</v>
      </c>
      <c r="I150" s="189"/>
      <c r="L150" s="185"/>
      <c r="M150" s="190"/>
      <c r="N150" s="191"/>
      <c r="O150" s="191"/>
      <c r="P150" s="191"/>
      <c r="Q150" s="191"/>
      <c r="R150" s="191"/>
      <c r="S150" s="191"/>
      <c r="T150" s="192"/>
      <c r="AT150" s="186" t="s">
        <v>132</v>
      </c>
      <c r="AU150" s="186" t="s">
        <v>130</v>
      </c>
      <c r="AV150" s="14" t="s">
        <v>130</v>
      </c>
      <c r="AW150" s="14" t="s">
        <v>30</v>
      </c>
      <c r="AX150" s="14" t="s">
        <v>75</v>
      </c>
      <c r="AY150" s="186" t="s">
        <v>123</v>
      </c>
    </row>
    <row r="151" spans="1:65" s="13" customFormat="1">
      <c r="B151" s="177"/>
      <c r="D151" s="178" t="s">
        <v>132</v>
      </c>
      <c r="E151" s="179" t="s">
        <v>1</v>
      </c>
      <c r="F151" s="180" t="s">
        <v>750</v>
      </c>
      <c r="H151" s="179" t="s">
        <v>1</v>
      </c>
      <c r="I151" s="181"/>
      <c r="L151" s="177"/>
      <c r="M151" s="182"/>
      <c r="N151" s="183"/>
      <c r="O151" s="183"/>
      <c r="P151" s="183"/>
      <c r="Q151" s="183"/>
      <c r="R151" s="183"/>
      <c r="S151" s="183"/>
      <c r="T151" s="184"/>
      <c r="AT151" s="179" t="s">
        <v>132</v>
      </c>
      <c r="AU151" s="179" t="s">
        <v>130</v>
      </c>
      <c r="AV151" s="13" t="s">
        <v>82</v>
      </c>
      <c r="AW151" s="13" t="s">
        <v>30</v>
      </c>
      <c r="AX151" s="13" t="s">
        <v>75</v>
      </c>
      <c r="AY151" s="179" t="s">
        <v>123</v>
      </c>
    </row>
    <row r="152" spans="1:65" s="14" customFormat="1">
      <c r="B152" s="185"/>
      <c r="D152" s="178" t="s">
        <v>132</v>
      </c>
      <c r="E152" s="186" t="s">
        <v>1</v>
      </c>
      <c r="F152" s="187" t="s">
        <v>751</v>
      </c>
      <c r="H152" s="188">
        <v>15.75</v>
      </c>
      <c r="I152" s="189"/>
      <c r="L152" s="185"/>
      <c r="M152" s="190"/>
      <c r="N152" s="191"/>
      <c r="O152" s="191"/>
      <c r="P152" s="191"/>
      <c r="Q152" s="191"/>
      <c r="R152" s="191"/>
      <c r="S152" s="191"/>
      <c r="T152" s="192"/>
      <c r="AT152" s="186" t="s">
        <v>132</v>
      </c>
      <c r="AU152" s="186" t="s">
        <v>130</v>
      </c>
      <c r="AV152" s="14" t="s">
        <v>130</v>
      </c>
      <c r="AW152" s="14" t="s">
        <v>30</v>
      </c>
      <c r="AX152" s="14" t="s">
        <v>75</v>
      </c>
      <c r="AY152" s="186" t="s">
        <v>123</v>
      </c>
    </row>
    <row r="153" spans="1:65" s="14" customFormat="1">
      <c r="B153" s="185"/>
      <c r="D153" s="178" t="s">
        <v>132</v>
      </c>
      <c r="E153" s="186" t="s">
        <v>1</v>
      </c>
      <c r="F153" s="187" t="s">
        <v>758</v>
      </c>
      <c r="H153" s="188">
        <v>5.85</v>
      </c>
      <c r="I153" s="189"/>
      <c r="L153" s="185"/>
      <c r="M153" s="190"/>
      <c r="N153" s="191"/>
      <c r="O153" s="191"/>
      <c r="P153" s="191"/>
      <c r="Q153" s="191"/>
      <c r="R153" s="191"/>
      <c r="S153" s="191"/>
      <c r="T153" s="192"/>
      <c r="AT153" s="186" t="s">
        <v>132</v>
      </c>
      <c r="AU153" s="186" t="s">
        <v>130</v>
      </c>
      <c r="AV153" s="14" t="s">
        <v>130</v>
      </c>
      <c r="AW153" s="14" t="s">
        <v>30</v>
      </c>
      <c r="AX153" s="14" t="s">
        <v>75</v>
      </c>
      <c r="AY153" s="186" t="s">
        <v>123</v>
      </c>
    </row>
    <row r="154" spans="1:65" s="15" customFormat="1">
      <c r="B154" s="193"/>
      <c r="D154" s="178" t="s">
        <v>132</v>
      </c>
      <c r="E154" s="194" t="s">
        <v>1</v>
      </c>
      <c r="F154" s="195" t="s">
        <v>140</v>
      </c>
      <c r="H154" s="196">
        <v>25.009999999999998</v>
      </c>
      <c r="I154" s="197"/>
      <c r="L154" s="193"/>
      <c r="M154" s="198"/>
      <c r="N154" s="199"/>
      <c r="O154" s="199"/>
      <c r="P154" s="199"/>
      <c r="Q154" s="199"/>
      <c r="R154" s="199"/>
      <c r="S154" s="199"/>
      <c r="T154" s="200"/>
      <c r="AT154" s="194" t="s">
        <v>132</v>
      </c>
      <c r="AU154" s="194" t="s">
        <v>130</v>
      </c>
      <c r="AV154" s="15" t="s">
        <v>129</v>
      </c>
      <c r="AW154" s="15" t="s">
        <v>30</v>
      </c>
      <c r="AX154" s="15" t="s">
        <v>82</v>
      </c>
      <c r="AY154" s="194" t="s">
        <v>123</v>
      </c>
    </row>
    <row r="155" spans="1:65" s="2" customFormat="1" ht="21.75" customHeight="1">
      <c r="A155" s="33"/>
      <c r="B155" s="162"/>
      <c r="C155" s="163" t="s">
        <v>141</v>
      </c>
      <c r="D155" s="163" t="s">
        <v>125</v>
      </c>
      <c r="E155" s="164" t="s">
        <v>759</v>
      </c>
      <c r="F155" s="165" t="s">
        <v>760</v>
      </c>
      <c r="G155" s="166" t="s">
        <v>128</v>
      </c>
      <c r="H155" s="167">
        <v>13.329000000000001</v>
      </c>
      <c r="I155" s="168"/>
      <c r="J155" s="167">
        <f>ROUND(I155*H155,3)</f>
        <v>0</v>
      </c>
      <c r="K155" s="169"/>
      <c r="L155" s="34"/>
      <c r="M155" s="170" t="s">
        <v>1</v>
      </c>
      <c r="N155" s="171" t="s">
        <v>41</v>
      </c>
      <c r="O155" s="59"/>
      <c r="P155" s="172">
        <f>O155*H155</f>
        <v>0</v>
      </c>
      <c r="Q155" s="172">
        <v>2.0809999999999999E-2</v>
      </c>
      <c r="R155" s="172">
        <f>Q155*H155</f>
        <v>0.27737648999999998</v>
      </c>
      <c r="S155" s="172">
        <v>0</v>
      </c>
      <c r="T155" s="173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74" t="s">
        <v>129</v>
      </c>
      <c r="AT155" s="174" t="s">
        <v>125</v>
      </c>
      <c r="AU155" s="174" t="s">
        <v>130</v>
      </c>
      <c r="AY155" s="18" t="s">
        <v>123</v>
      </c>
      <c r="BE155" s="175">
        <f>IF(N155="základná",J155,0)</f>
        <v>0</v>
      </c>
      <c r="BF155" s="175">
        <f>IF(N155="znížená",J155,0)</f>
        <v>0</v>
      </c>
      <c r="BG155" s="175">
        <f>IF(N155="zákl. prenesená",J155,0)</f>
        <v>0</v>
      </c>
      <c r="BH155" s="175">
        <f>IF(N155="zníž. prenesená",J155,0)</f>
        <v>0</v>
      </c>
      <c r="BI155" s="175">
        <f>IF(N155="nulová",J155,0)</f>
        <v>0</v>
      </c>
      <c r="BJ155" s="18" t="s">
        <v>130</v>
      </c>
      <c r="BK155" s="176">
        <f>ROUND(I155*H155,3)</f>
        <v>0</v>
      </c>
      <c r="BL155" s="18" t="s">
        <v>129</v>
      </c>
      <c r="BM155" s="174" t="s">
        <v>761</v>
      </c>
    </row>
    <row r="156" spans="1:65" s="13" customFormat="1">
      <c r="B156" s="177"/>
      <c r="D156" s="178" t="s">
        <v>132</v>
      </c>
      <c r="E156" s="179" t="s">
        <v>1</v>
      </c>
      <c r="F156" s="180" t="s">
        <v>743</v>
      </c>
      <c r="H156" s="179" t="s">
        <v>1</v>
      </c>
      <c r="I156" s="181"/>
      <c r="L156" s="177"/>
      <c r="M156" s="182"/>
      <c r="N156" s="183"/>
      <c r="O156" s="183"/>
      <c r="P156" s="183"/>
      <c r="Q156" s="183"/>
      <c r="R156" s="183"/>
      <c r="S156" s="183"/>
      <c r="T156" s="184"/>
      <c r="AT156" s="179" t="s">
        <v>132</v>
      </c>
      <c r="AU156" s="179" t="s">
        <v>130</v>
      </c>
      <c r="AV156" s="13" t="s">
        <v>82</v>
      </c>
      <c r="AW156" s="13" t="s">
        <v>30</v>
      </c>
      <c r="AX156" s="13" t="s">
        <v>75</v>
      </c>
      <c r="AY156" s="179" t="s">
        <v>123</v>
      </c>
    </row>
    <row r="157" spans="1:65" s="14" customFormat="1">
      <c r="B157" s="185"/>
      <c r="D157" s="178" t="s">
        <v>132</v>
      </c>
      <c r="E157" s="186" t="s">
        <v>1</v>
      </c>
      <c r="F157" s="187" t="s">
        <v>762</v>
      </c>
      <c r="H157" s="188">
        <v>10.704000000000001</v>
      </c>
      <c r="I157" s="189"/>
      <c r="L157" s="185"/>
      <c r="M157" s="190"/>
      <c r="N157" s="191"/>
      <c r="O157" s="191"/>
      <c r="P157" s="191"/>
      <c r="Q157" s="191"/>
      <c r="R157" s="191"/>
      <c r="S157" s="191"/>
      <c r="T157" s="192"/>
      <c r="AT157" s="186" t="s">
        <v>132</v>
      </c>
      <c r="AU157" s="186" t="s">
        <v>130</v>
      </c>
      <c r="AV157" s="14" t="s">
        <v>130</v>
      </c>
      <c r="AW157" s="14" t="s">
        <v>30</v>
      </c>
      <c r="AX157" s="14" t="s">
        <v>75</v>
      </c>
      <c r="AY157" s="186" t="s">
        <v>123</v>
      </c>
    </row>
    <row r="158" spans="1:65" s="13" customFormat="1">
      <c r="B158" s="177"/>
      <c r="D158" s="178" t="s">
        <v>132</v>
      </c>
      <c r="E158" s="179" t="s">
        <v>1</v>
      </c>
      <c r="F158" s="180" t="s">
        <v>745</v>
      </c>
      <c r="H158" s="179" t="s">
        <v>1</v>
      </c>
      <c r="I158" s="181"/>
      <c r="L158" s="177"/>
      <c r="M158" s="182"/>
      <c r="N158" s="183"/>
      <c r="O158" s="183"/>
      <c r="P158" s="183"/>
      <c r="Q158" s="183"/>
      <c r="R158" s="183"/>
      <c r="S158" s="183"/>
      <c r="T158" s="184"/>
      <c r="AT158" s="179" t="s">
        <v>132</v>
      </c>
      <c r="AU158" s="179" t="s">
        <v>130</v>
      </c>
      <c r="AV158" s="13" t="s">
        <v>82</v>
      </c>
      <c r="AW158" s="13" t="s">
        <v>30</v>
      </c>
      <c r="AX158" s="13" t="s">
        <v>75</v>
      </c>
      <c r="AY158" s="179" t="s">
        <v>123</v>
      </c>
    </row>
    <row r="159" spans="1:65" s="14" customFormat="1">
      <c r="B159" s="185"/>
      <c r="D159" s="178" t="s">
        <v>132</v>
      </c>
      <c r="E159" s="186" t="s">
        <v>1</v>
      </c>
      <c r="F159" s="187" t="s">
        <v>763</v>
      </c>
      <c r="H159" s="188">
        <v>2.625</v>
      </c>
      <c r="I159" s="189"/>
      <c r="L159" s="185"/>
      <c r="M159" s="190"/>
      <c r="N159" s="191"/>
      <c r="O159" s="191"/>
      <c r="P159" s="191"/>
      <c r="Q159" s="191"/>
      <c r="R159" s="191"/>
      <c r="S159" s="191"/>
      <c r="T159" s="192"/>
      <c r="AT159" s="186" t="s">
        <v>132</v>
      </c>
      <c r="AU159" s="186" t="s">
        <v>130</v>
      </c>
      <c r="AV159" s="14" t="s">
        <v>130</v>
      </c>
      <c r="AW159" s="14" t="s">
        <v>30</v>
      </c>
      <c r="AX159" s="14" t="s">
        <v>75</v>
      </c>
      <c r="AY159" s="186" t="s">
        <v>123</v>
      </c>
    </row>
    <row r="160" spans="1:65" s="15" customFormat="1">
      <c r="B160" s="193"/>
      <c r="D160" s="178" t="s">
        <v>132</v>
      </c>
      <c r="E160" s="194" t="s">
        <v>1</v>
      </c>
      <c r="F160" s="195" t="s">
        <v>140</v>
      </c>
      <c r="H160" s="196">
        <v>13.329000000000001</v>
      </c>
      <c r="I160" s="197"/>
      <c r="L160" s="193"/>
      <c r="M160" s="198"/>
      <c r="N160" s="199"/>
      <c r="O160" s="199"/>
      <c r="P160" s="199"/>
      <c r="Q160" s="199"/>
      <c r="R160" s="199"/>
      <c r="S160" s="199"/>
      <c r="T160" s="200"/>
      <c r="AT160" s="194" t="s">
        <v>132</v>
      </c>
      <c r="AU160" s="194" t="s">
        <v>130</v>
      </c>
      <c r="AV160" s="15" t="s">
        <v>129</v>
      </c>
      <c r="AW160" s="15" t="s">
        <v>30</v>
      </c>
      <c r="AX160" s="15" t="s">
        <v>82</v>
      </c>
      <c r="AY160" s="194" t="s">
        <v>123</v>
      </c>
    </row>
    <row r="161" spans="1:65" s="12" customFormat="1" ht="22.9" customHeight="1">
      <c r="B161" s="149"/>
      <c r="D161" s="150" t="s">
        <v>74</v>
      </c>
      <c r="E161" s="160" t="s">
        <v>183</v>
      </c>
      <c r="F161" s="160" t="s">
        <v>358</v>
      </c>
      <c r="I161" s="152"/>
      <c r="J161" s="161">
        <f>BK161</f>
        <v>0</v>
      </c>
      <c r="L161" s="149"/>
      <c r="M161" s="154"/>
      <c r="N161" s="155"/>
      <c r="O161" s="155"/>
      <c r="P161" s="156">
        <f>SUM(P162:P182)</f>
        <v>0</v>
      </c>
      <c r="Q161" s="155"/>
      <c r="R161" s="156">
        <f>SUM(R162:R182)</f>
        <v>5.3927999999999997E-3</v>
      </c>
      <c r="S161" s="155"/>
      <c r="T161" s="157">
        <f>SUM(T162:T182)</f>
        <v>0</v>
      </c>
      <c r="AR161" s="150" t="s">
        <v>82</v>
      </c>
      <c r="AT161" s="158" t="s">
        <v>74</v>
      </c>
      <c r="AU161" s="158" t="s">
        <v>82</v>
      </c>
      <c r="AY161" s="150" t="s">
        <v>123</v>
      </c>
      <c r="BK161" s="159">
        <f>SUM(BK162:BK182)</f>
        <v>0</v>
      </c>
    </row>
    <row r="162" spans="1:65" s="2" customFormat="1" ht="21.75" customHeight="1">
      <c r="A162" s="33"/>
      <c r="B162" s="162"/>
      <c r="C162" s="163" t="s">
        <v>129</v>
      </c>
      <c r="D162" s="163" t="s">
        <v>125</v>
      </c>
      <c r="E162" s="164" t="s">
        <v>764</v>
      </c>
      <c r="F162" s="165" t="s">
        <v>765</v>
      </c>
      <c r="G162" s="166" t="s">
        <v>766</v>
      </c>
      <c r="H162" s="167">
        <v>5</v>
      </c>
      <c r="I162" s="168"/>
      <c r="J162" s="167">
        <f>ROUND(I162*H162,3)</f>
        <v>0</v>
      </c>
      <c r="K162" s="169"/>
      <c r="L162" s="34"/>
      <c r="M162" s="170" t="s">
        <v>1</v>
      </c>
      <c r="N162" s="171" t="s">
        <v>41</v>
      </c>
      <c r="O162" s="59"/>
      <c r="P162" s="172">
        <f>O162*H162</f>
        <v>0</v>
      </c>
      <c r="Q162" s="172">
        <v>0</v>
      </c>
      <c r="R162" s="172">
        <f>Q162*H162</f>
        <v>0</v>
      </c>
      <c r="S162" s="172">
        <v>0</v>
      </c>
      <c r="T162" s="173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74" t="s">
        <v>129</v>
      </c>
      <c r="AT162" s="174" t="s">
        <v>125</v>
      </c>
      <c r="AU162" s="174" t="s">
        <v>130</v>
      </c>
      <c r="AY162" s="18" t="s">
        <v>123</v>
      </c>
      <c r="BE162" s="175">
        <f>IF(N162="základná",J162,0)</f>
        <v>0</v>
      </c>
      <c r="BF162" s="175">
        <f>IF(N162="znížená",J162,0)</f>
        <v>0</v>
      </c>
      <c r="BG162" s="175">
        <f>IF(N162="zákl. prenesená",J162,0)</f>
        <v>0</v>
      </c>
      <c r="BH162" s="175">
        <f>IF(N162="zníž. prenesená",J162,0)</f>
        <v>0</v>
      </c>
      <c r="BI162" s="175">
        <f>IF(N162="nulová",J162,0)</f>
        <v>0</v>
      </c>
      <c r="BJ162" s="18" t="s">
        <v>130</v>
      </c>
      <c r="BK162" s="176">
        <f>ROUND(I162*H162,3)</f>
        <v>0</v>
      </c>
      <c r="BL162" s="18" t="s">
        <v>129</v>
      </c>
      <c r="BM162" s="174" t="s">
        <v>767</v>
      </c>
    </row>
    <row r="163" spans="1:65" s="2" customFormat="1" ht="21.75" customHeight="1">
      <c r="A163" s="33"/>
      <c r="B163" s="162"/>
      <c r="C163" s="163" t="s">
        <v>153</v>
      </c>
      <c r="D163" s="163" t="s">
        <v>125</v>
      </c>
      <c r="E163" s="164" t="s">
        <v>415</v>
      </c>
      <c r="F163" s="165" t="s">
        <v>416</v>
      </c>
      <c r="G163" s="166" t="s">
        <v>210</v>
      </c>
      <c r="H163" s="167">
        <v>10.76</v>
      </c>
      <c r="I163" s="168"/>
      <c r="J163" s="167">
        <f>ROUND(I163*H163,3)</f>
        <v>0</v>
      </c>
      <c r="K163" s="169"/>
      <c r="L163" s="34"/>
      <c r="M163" s="170" t="s">
        <v>1</v>
      </c>
      <c r="N163" s="171" t="s">
        <v>41</v>
      </c>
      <c r="O163" s="59"/>
      <c r="P163" s="172">
        <f>O163*H163</f>
        <v>0</v>
      </c>
      <c r="Q163" s="172">
        <v>3.0000000000000001E-5</v>
      </c>
      <c r="R163" s="172">
        <f>Q163*H163</f>
        <v>3.2279999999999999E-4</v>
      </c>
      <c r="S163" s="172">
        <v>0</v>
      </c>
      <c r="T163" s="173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74" t="s">
        <v>129</v>
      </c>
      <c r="AT163" s="174" t="s">
        <v>125</v>
      </c>
      <c r="AU163" s="174" t="s">
        <v>130</v>
      </c>
      <c r="AY163" s="18" t="s">
        <v>123</v>
      </c>
      <c r="BE163" s="175">
        <f>IF(N163="základná",J163,0)</f>
        <v>0</v>
      </c>
      <c r="BF163" s="175">
        <f>IF(N163="znížená",J163,0)</f>
        <v>0</v>
      </c>
      <c r="BG163" s="175">
        <f>IF(N163="zákl. prenesená",J163,0)</f>
        <v>0</v>
      </c>
      <c r="BH163" s="175">
        <f>IF(N163="zníž. prenesená",J163,0)</f>
        <v>0</v>
      </c>
      <c r="BI163" s="175">
        <f>IF(N163="nulová",J163,0)</f>
        <v>0</v>
      </c>
      <c r="BJ163" s="18" t="s">
        <v>130</v>
      </c>
      <c r="BK163" s="176">
        <f>ROUND(I163*H163,3)</f>
        <v>0</v>
      </c>
      <c r="BL163" s="18" t="s">
        <v>129</v>
      </c>
      <c r="BM163" s="174" t="s">
        <v>768</v>
      </c>
    </row>
    <row r="164" spans="1:65" s="13" customFormat="1">
      <c r="B164" s="177"/>
      <c r="D164" s="178" t="s">
        <v>132</v>
      </c>
      <c r="E164" s="179" t="s">
        <v>1</v>
      </c>
      <c r="F164" s="180" t="s">
        <v>769</v>
      </c>
      <c r="H164" s="179" t="s">
        <v>1</v>
      </c>
      <c r="I164" s="181"/>
      <c r="L164" s="177"/>
      <c r="M164" s="182"/>
      <c r="N164" s="183"/>
      <c r="O164" s="183"/>
      <c r="P164" s="183"/>
      <c r="Q164" s="183"/>
      <c r="R164" s="183"/>
      <c r="S164" s="183"/>
      <c r="T164" s="184"/>
      <c r="AT164" s="179" t="s">
        <v>132</v>
      </c>
      <c r="AU164" s="179" t="s">
        <v>130</v>
      </c>
      <c r="AV164" s="13" t="s">
        <v>82</v>
      </c>
      <c r="AW164" s="13" t="s">
        <v>30</v>
      </c>
      <c r="AX164" s="13" t="s">
        <v>75</v>
      </c>
      <c r="AY164" s="179" t="s">
        <v>123</v>
      </c>
    </row>
    <row r="165" spans="1:65" s="14" customFormat="1">
      <c r="B165" s="185"/>
      <c r="D165" s="178" t="s">
        <v>132</v>
      </c>
      <c r="E165" s="186" t="s">
        <v>1</v>
      </c>
      <c r="F165" s="187" t="s">
        <v>770</v>
      </c>
      <c r="H165" s="188">
        <v>5.46</v>
      </c>
      <c r="I165" s="189"/>
      <c r="L165" s="185"/>
      <c r="M165" s="190"/>
      <c r="N165" s="191"/>
      <c r="O165" s="191"/>
      <c r="P165" s="191"/>
      <c r="Q165" s="191"/>
      <c r="R165" s="191"/>
      <c r="S165" s="191"/>
      <c r="T165" s="192"/>
      <c r="AT165" s="186" t="s">
        <v>132</v>
      </c>
      <c r="AU165" s="186" t="s">
        <v>130</v>
      </c>
      <c r="AV165" s="14" t="s">
        <v>130</v>
      </c>
      <c r="AW165" s="14" t="s">
        <v>30</v>
      </c>
      <c r="AX165" s="14" t="s">
        <v>75</v>
      </c>
      <c r="AY165" s="186" t="s">
        <v>123</v>
      </c>
    </row>
    <row r="166" spans="1:65" s="14" customFormat="1">
      <c r="B166" s="185"/>
      <c r="D166" s="178" t="s">
        <v>132</v>
      </c>
      <c r="E166" s="186" t="s">
        <v>1</v>
      </c>
      <c r="F166" s="187" t="s">
        <v>771</v>
      </c>
      <c r="H166" s="188">
        <v>3.5</v>
      </c>
      <c r="I166" s="189"/>
      <c r="L166" s="185"/>
      <c r="M166" s="190"/>
      <c r="N166" s="191"/>
      <c r="O166" s="191"/>
      <c r="P166" s="191"/>
      <c r="Q166" s="191"/>
      <c r="R166" s="191"/>
      <c r="S166" s="191"/>
      <c r="T166" s="192"/>
      <c r="AT166" s="186" t="s">
        <v>132</v>
      </c>
      <c r="AU166" s="186" t="s">
        <v>130</v>
      </c>
      <c r="AV166" s="14" t="s">
        <v>130</v>
      </c>
      <c r="AW166" s="14" t="s">
        <v>30</v>
      </c>
      <c r="AX166" s="14" t="s">
        <v>75</v>
      </c>
      <c r="AY166" s="186" t="s">
        <v>123</v>
      </c>
    </row>
    <row r="167" spans="1:65" s="13" customFormat="1">
      <c r="B167" s="177"/>
      <c r="D167" s="178" t="s">
        <v>132</v>
      </c>
      <c r="E167" s="179" t="s">
        <v>1</v>
      </c>
      <c r="F167" s="180" t="s">
        <v>750</v>
      </c>
      <c r="H167" s="179" t="s">
        <v>1</v>
      </c>
      <c r="I167" s="181"/>
      <c r="L167" s="177"/>
      <c r="M167" s="182"/>
      <c r="N167" s="183"/>
      <c r="O167" s="183"/>
      <c r="P167" s="183"/>
      <c r="Q167" s="183"/>
      <c r="R167" s="183"/>
      <c r="S167" s="183"/>
      <c r="T167" s="184"/>
      <c r="AT167" s="179" t="s">
        <v>132</v>
      </c>
      <c r="AU167" s="179" t="s">
        <v>130</v>
      </c>
      <c r="AV167" s="13" t="s">
        <v>82</v>
      </c>
      <c r="AW167" s="13" t="s">
        <v>30</v>
      </c>
      <c r="AX167" s="13" t="s">
        <v>75</v>
      </c>
      <c r="AY167" s="179" t="s">
        <v>123</v>
      </c>
    </row>
    <row r="168" spans="1:65" s="14" customFormat="1">
      <c r="B168" s="185"/>
      <c r="D168" s="178" t="s">
        <v>132</v>
      </c>
      <c r="E168" s="186" t="s">
        <v>1</v>
      </c>
      <c r="F168" s="187" t="s">
        <v>772</v>
      </c>
      <c r="H168" s="188">
        <v>1.8</v>
      </c>
      <c r="I168" s="189"/>
      <c r="L168" s="185"/>
      <c r="M168" s="190"/>
      <c r="N168" s="191"/>
      <c r="O168" s="191"/>
      <c r="P168" s="191"/>
      <c r="Q168" s="191"/>
      <c r="R168" s="191"/>
      <c r="S168" s="191"/>
      <c r="T168" s="192"/>
      <c r="AT168" s="186" t="s">
        <v>132</v>
      </c>
      <c r="AU168" s="186" t="s">
        <v>130</v>
      </c>
      <c r="AV168" s="14" t="s">
        <v>130</v>
      </c>
      <c r="AW168" s="14" t="s">
        <v>30</v>
      </c>
      <c r="AX168" s="14" t="s">
        <v>75</v>
      </c>
      <c r="AY168" s="186" t="s">
        <v>123</v>
      </c>
    </row>
    <row r="169" spans="1:65" s="15" customFormat="1">
      <c r="B169" s="193"/>
      <c r="D169" s="178" t="s">
        <v>132</v>
      </c>
      <c r="E169" s="194" t="s">
        <v>1</v>
      </c>
      <c r="F169" s="195" t="s">
        <v>140</v>
      </c>
      <c r="H169" s="196">
        <v>10.760000000000002</v>
      </c>
      <c r="I169" s="197"/>
      <c r="L169" s="193"/>
      <c r="M169" s="198"/>
      <c r="N169" s="199"/>
      <c r="O169" s="199"/>
      <c r="P169" s="199"/>
      <c r="Q169" s="199"/>
      <c r="R169" s="199"/>
      <c r="S169" s="199"/>
      <c r="T169" s="200"/>
      <c r="AT169" s="194" t="s">
        <v>132</v>
      </c>
      <c r="AU169" s="194" t="s">
        <v>130</v>
      </c>
      <c r="AV169" s="15" t="s">
        <v>129</v>
      </c>
      <c r="AW169" s="15" t="s">
        <v>30</v>
      </c>
      <c r="AX169" s="15" t="s">
        <v>82</v>
      </c>
      <c r="AY169" s="194" t="s">
        <v>123</v>
      </c>
    </row>
    <row r="170" spans="1:65" s="2" customFormat="1" ht="16.5" customHeight="1">
      <c r="A170" s="33"/>
      <c r="B170" s="162"/>
      <c r="C170" s="163" t="s">
        <v>168</v>
      </c>
      <c r="D170" s="163" t="s">
        <v>125</v>
      </c>
      <c r="E170" s="164" t="s">
        <v>466</v>
      </c>
      <c r="F170" s="165" t="s">
        <v>467</v>
      </c>
      <c r="G170" s="166" t="s">
        <v>210</v>
      </c>
      <c r="H170" s="167">
        <v>19.5</v>
      </c>
      <c r="I170" s="168"/>
      <c r="J170" s="167">
        <f>ROUND(I170*H170,3)</f>
        <v>0</v>
      </c>
      <c r="K170" s="169"/>
      <c r="L170" s="34"/>
      <c r="M170" s="170" t="s">
        <v>1</v>
      </c>
      <c r="N170" s="171" t="s">
        <v>41</v>
      </c>
      <c r="O170" s="59"/>
      <c r="P170" s="172">
        <f>O170*H170</f>
        <v>0</v>
      </c>
      <c r="Q170" s="172">
        <v>2.5999999999999998E-4</v>
      </c>
      <c r="R170" s="172">
        <f>Q170*H170</f>
        <v>5.0699999999999999E-3</v>
      </c>
      <c r="S170" s="172">
        <v>0</v>
      </c>
      <c r="T170" s="173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74" t="s">
        <v>129</v>
      </c>
      <c r="AT170" s="174" t="s">
        <v>125</v>
      </c>
      <c r="AU170" s="174" t="s">
        <v>130</v>
      </c>
      <c r="AY170" s="18" t="s">
        <v>123</v>
      </c>
      <c r="BE170" s="175">
        <f>IF(N170="základná",J170,0)</f>
        <v>0</v>
      </c>
      <c r="BF170" s="175">
        <f>IF(N170="znížená",J170,0)</f>
        <v>0</v>
      </c>
      <c r="BG170" s="175">
        <f>IF(N170="zákl. prenesená",J170,0)</f>
        <v>0</v>
      </c>
      <c r="BH170" s="175">
        <f>IF(N170="zníž. prenesená",J170,0)</f>
        <v>0</v>
      </c>
      <c r="BI170" s="175">
        <f>IF(N170="nulová",J170,0)</f>
        <v>0</v>
      </c>
      <c r="BJ170" s="18" t="s">
        <v>130</v>
      </c>
      <c r="BK170" s="176">
        <f>ROUND(I170*H170,3)</f>
        <v>0</v>
      </c>
      <c r="BL170" s="18" t="s">
        <v>129</v>
      </c>
      <c r="BM170" s="174" t="s">
        <v>773</v>
      </c>
    </row>
    <row r="171" spans="1:65" s="13" customFormat="1">
      <c r="B171" s="177"/>
      <c r="D171" s="178" t="s">
        <v>132</v>
      </c>
      <c r="E171" s="179" t="s">
        <v>1</v>
      </c>
      <c r="F171" s="180" t="s">
        <v>750</v>
      </c>
      <c r="H171" s="179" t="s">
        <v>1</v>
      </c>
      <c r="I171" s="181"/>
      <c r="L171" s="177"/>
      <c r="M171" s="182"/>
      <c r="N171" s="183"/>
      <c r="O171" s="183"/>
      <c r="P171" s="183"/>
      <c r="Q171" s="183"/>
      <c r="R171" s="183"/>
      <c r="S171" s="183"/>
      <c r="T171" s="184"/>
      <c r="AT171" s="179" t="s">
        <v>132</v>
      </c>
      <c r="AU171" s="179" t="s">
        <v>130</v>
      </c>
      <c r="AV171" s="13" t="s">
        <v>82</v>
      </c>
      <c r="AW171" s="13" t="s">
        <v>30</v>
      </c>
      <c r="AX171" s="13" t="s">
        <v>75</v>
      </c>
      <c r="AY171" s="179" t="s">
        <v>123</v>
      </c>
    </row>
    <row r="172" spans="1:65" s="14" customFormat="1">
      <c r="B172" s="185"/>
      <c r="D172" s="178" t="s">
        <v>132</v>
      </c>
      <c r="E172" s="186" t="s">
        <v>1</v>
      </c>
      <c r="F172" s="187" t="s">
        <v>774</v>
      </c>
      <c r="H172" s="188">
        <v>19.5</v>
      </c>
      <c r="I172" s="189"/>
      <c r="L172" s="185"/>
      <c r="M172" s="190"/>
      <c r="N172" s="191"/>
      <c r="O172" s="191"/>
      <c r="P172" s="191"/>
      <c r="Q172" s="191"/>
      <c r="R172" s="191"/>
      <c r="S172" s="191"/>
      <c r="T172" s="192"/>
      <c r="AT172" s="186" t="s">
        <v>132</v>
      </c>
      <c r="AU172" s="186" t="s">
        <v>130</v>
      </c>
      <c r="AV172" s="14" t="s">
        <v>130</v>
      </c>
      <c r="AW172" s="14" t="s">
        <v>30</v>
      </c>
      <c r="AX172" s="14" t="s">
        <v>82</v>
      </c>
      <c r="AY172" s="186" t="s">
        <v>123</v>
      </c>
    </row>
    <row r="173" spans="1:65" s="2" customFormat="1" ht="21.75" customHeight="1">
      <c r="A173" s="33"/>
      <c r="B173" s="162"/>
      <c r="C173" s="163" t="s">
        <v>173</v>
      </c>
      <c r="D173" s="163" t="s">
        <v>125</v>
      </c>
      <c r="E173" s="164" t="s">
        <v>531</v>
      </c>
      <c r="F173" s="165" t="s">
        <v>532</v>
      </c>
      <c r="G173" s="166" t="s">
        <v>533</v>
      </c>
      <c r="H173" s="167">
        <v>6.6050000000000004</v>
      </c>
      <c r="I173" s="168"/>
      <c r="J173" s="167">
        <f>ROUND(I173*H173,3)</f>
        <v>0</v>
      </c>
      <c r="K173" s="169"/>
      <c r="L173" s="34"/>
      <c r="M173" s="170" t="s">
        <v>1</v>
      </c>
      <c r="N173" s="171" t="s">
        <v>41</v>
      </c>
      <c r="O173" s="59"/>
      <c r="P173" s="172">
        <f>O173*H173</f>
        <v>0</v>
      </c>
      <c r="Q173" s="172">
        <v>0</v>
      </c>
      <c r="R173" s="172">
        <f>Q173*H173</f>
        <v>0</v>
      </c>
      <c r="S173" s="172">
        <v>0</v>
      </c>
      <c r="T173" s="173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74" t="s">
        <v>129</v>
      </c>
      <c r="AT173" s="174" t="s">
        <v>125</v>
      </c>
      <c r="AU173" s="174" t="s">
        <v>130</v>
      </c>
      <c r="AY173" s="18" t="s">
        <v>123</v>
      </c>
      <c r="BE173" s="175">
        <f>IF(N173="základná",J173,0)</f>
        <v>0</v>
      </c>
      <c r="BF173" s="175">
        <f>IF(N173="znížená",J173,0)</f>
        <v>0</v>
      </c>
      <c r="BG173" s="175">
        <f>IF(N173="zákl. prenesená",J173,0)</f>
        <v>0</v>
      </c>
      <c r="BH173" s="175">
        <f>IF(N173="zníž. prenesená",J173,0)</f>
        <v>0</v>
      </c>
      <c r="BI173" s="175">
        <f>IF(N173="nulová",J173,0)</f>
        <v>0</v>
      </c>
      <c r="BJ173" s="18" t="s">
        <v>130</v>
      </c>
      <c r="BK173" s="176">
        <f>ROUND(I173*H173,3)</f>
        <v>0</v>
      </c>
      <c r="BL173" s="18" t="s">
        <v>129</v>
      </c>
      <c r="BM173" s="174" t="s">
        <v>775</v>
      </c>
    </row>
    <row r="174" spans="1:65" s="2" customFormat="1" ht="21.75" customHeight="1">
      <c r="A174" s="33"/>
      <c r="B174" s="162"/>
      <c r="C174" s="163" t="s">
        <v>178</v>
      </c>
      <c r="D174" s="163" t="s">
        <v>125</v>
      </c>
      <c r="E174" s="164" t="s">
        <v>536</v>
      </c>
      <c r="F174" s="165" t="s">
        <v>537</v>
      </c>
      <c r="G174" s="166" t="s">
        <v>533</v>
      </c>
      <c r="H174" s="167">
        <v>19.815000000000001</v>
      </c>
      <c r="I174" s="168"/>
      <c r="J174" s="167">
        <f>ROUND(I174*H174,3)</f>
        <v>0</v>
      </c>
      <c r="K174" s="169"/>
      <c r="L174" s="34"/>
      <c r="M174" s="170" t="s">
        <v>1</v>
      </c>
      <c r="N174" s="171" t="s">
        <v>41</v>
      </c>
      <c r="O174" s="59"/>
      <c r="P174" s="172">
        <f>O174*H174</f>
        <v>0</v>
      </c>
      <c r="Q174" s="172">
        <v>0</v>
      </c>
      <c r="R174" s="172">
        <f>Q174*H174</f>
        <v>0</v>
      </c>
      <c r="S174" s="172">
        <v>0</v>
      </c>
      <c r="T174" s="173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74" t="s">
        <v>129</v>
      </c>
      <c r="AT174" s="174" t="s">
        <v>125</v>
      </c>
      <c r="AU174" s="174" t="s">
        <v>130</v>
      </c>
      <c r="AY174" s="18" t="s">
        <v>123</v>
      </c>
      <c r="BE174" s="175">
        <f>IF(N174="základná",J174,0)</f>
        <v>0</v>
      </c>
      <c r="BF174" s="175">
        <f>IF(N174="znížená",J174,0)</f>
        <v>0</v>
      </c>
      <c r="BG174" s="175">
        <f>IF(N174="zákl. prenesená",J174,0)</f>
        <v>0</v>
      </c>
      <c r="BH174" s="175">
        <f>IF(N174="zníž. prenesená",J174,0)</f>
        <v>0</v>
      </c>
      <c r="BI174" s="175">
        <f>IF(N174="nulová",J174,0)</f>
        <v>0</v>
      </c>
      <c r="BJ174" s="18" t="s">
        <v>130</v>
      </c>
      <c r="BK174" s="176">
        <f>ROUND(I174*H174,3)</f>
        <v>0</v>
      </c>
      <c r="BL174" s="18" t="s">
        <v>129</v>
      </c>
      <c r="BM174" s="174" t="s">
        <v>776</v>
      </c>
    </row>
    <row r="175" spans="1:65" s="14" customFormat="1">
      <c r="B175" s="185"/>
      <c r="D175" s="178" t="s">
        <v>132</v>
      </c>
      <c r="F175" s="187" t="s">
        <v>777</v>
      </c>
      <c r="H175" s="188">
        <v>19.815000000000001</v>
      </c>
      <c r="I175" s="189"/>
      <c r="L175" s="185"/>
      <c r="M175" s="190"/>
      <c r="N175" s="191"/>
      <c r="O175" s="191"/>
      <c r="P175" s="191"/>
      <c r="Q175" s="191"/>
      <c r="R175" s="191"/>
      <c r="S175" s="191"/>
      <c r="T175" s="192"/>
      <c r="AT175" s="186" t="s">
        <v>132</v>
      </c>
      <c r="AU175" s="186" t="s">
        <v>130</v>
      </c>
      <c r="AV175" s="14" t="s">
        <v>130</v>
      </c>
      <c r="AW175" s="14" t="s">
        <v>3</v>
      </c>
      <c r="AX175" s="14" t="s">
        <v>82</v>
      </c>
      <c r="AY175" s="186" t="s">
        <v>123</v>
      </c>
    </row>
    <row r="176" spans="1:65" s="2" customFormat="1" ht="16.5" customHeight="1">
      <c r="A176" s="33"/>
      <c r="B176" s="162"/>
      <c r="C176" s="163" t="s">
        <v>183</v>
      </c>
      <c r="D176" s="163" t="s">
        <v>125</v>
      </c>
      <c r="E176" s="164" t="s">
        <v>540</v>
      </c>
      <c r="F176" s="165" t="s">
        <v>541</v>
      </c>
      <c r="G176" s="166" t="s">
        <v>533</v>
      </c>
      <c r="H176" s="167">
        <v>6.6050000000000004</v>
      </c>
      <c r="I176" s="168"/>
      <c r="J176" s="167">
        <f>ROUND(I176*H176,3)</f>
        <v>0</v>
      </c>
      <c r="K176" s="169"/>
      <c r="L176" s="34"/>
      <c r="M176" s="170" t="s">
        <v>1</v>
      </c>
      <c r="N176" s="171" t="s">
        <v>41</v>
      </c>
      <c r="O176" s="59"/>
      <c r="P176" s="172">
        <f>O176*H176</f>
        <v>0</v>
      </c>
      <c r="Q176" s="172">
        <v>0</v>
      </c>
      <c r="R176" s="172">
        <f>Q176*H176</f>
        <v>0</v>
      </c>
      <c r="S176" s="172">
        <v>0</v>
      </c>
      <c r="T176" s="173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74" t="s">
        <v>129</v>
      </c>
      <c r="AT176" s="174" t="s">
        <v>125</v>
      </c>
      <c r="AU176" s="174" t="s">
        <v>130</v>
      </c>
      <c r="AY176" s="18" t="s">
        <v>123</v>
      </c>
      <c r="BE176" s="175">
        <f>IF(N176="základná",J176,0)</f>
        <v>0</v>
      </c>
      <c r="BF176" s="175">
        <f>IF(N176="znížená",J176,0)</f>
        <v>0</v>
      </c>
      <c r="BG176" s="175">
        <f>IF(N176="zákl. prenesená",J176,0)</f>
        <v>0</v>
      </c>
      <c r="BH176" s="175">
        <f>IF(N176="zníž. prenesená",J176,0)</f>
        <v>0</v>
      </c>
      <c r="BI176" s="175">
        <f>IF(N176="nulová",J176,0)</f>
        <v>0</v>
      </c>
      <c r="BJ176" s="18" t="s">
        <v>130</v>
      </c>
      <c r="BK176" s="176">
        <f>ROUND(I176*H176,3)</f>
        <v>0</v>
      </c>
      <c r="BL176" s="18" t="s">
        <v>129</v>
      </c>
      <c r="BM176" s="174" t="s">
        <v>778</v>
      </c>
    </row>
    <row r="177" spans="1:65" s="2" customFormat="1" ht="21.75" customHeight="1">
      <c r="A177" s="33"/>
      <c r="B177" s="162"/>
      <c r="C177" s="163" t="s">
        <v>188</v>
      </c>
      <c r="D177" s="163" t="s">
        <v>125</v>
      </c>
      <c r="E177" s="164" t="s">
        <v>544</v>
      </c>
      <c r="F177" s="165" t="s">
        <v>545</v>
      </c>
      <c r="G177" s="166" t="s">
        <v>533</v>
      </c>
      <c r="H177" s="167">
        <v>158.52000000000001</v>
      </c>
      <c r="I177" s="168"/>
      <c r="J177" s="167">
        <f>ROUND(I177*H177,3)</f>
        <v>0</v>
      </c>
      <c r="K177" s="169"/>
      <c r="L177" s="34"/>
      <c r="M177" s="170" t="s">
        <v>1</v>
      </c>
      <c r="N177" s="171" t="s">
        <v>41</v>
      </c>
      <c r="O177" s="59"/>
      <c r="P177" s="172">
        <f>O177*H177</f>
        <v>0</v>
      </c>
      <c r="Q177" s="172">
        <v>0</v>
      </c>
      <c r="R177" s="172">
        <f>Q177*H177</f>
        <v>0</v>
      </c>
      <c r="S177" s="172">
        <v>0</v>
      </c>
      <c r="T177" s="173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74" t="s">
        <v>129</v>
      </c>
      <c r="AT177" s="174" t="s">
        <v>125</v>
      </c>
      <c r="AU177" s="174" t="s">
        <v>130</v>
      </c>
      <c r="AY177" s="18" t="s">
        <v>123</v>
      </c>
      <c r="BE177" s="175">
        <f>IF(N177="základná",J177,0)</f>
        <v>0</v>
      </c>
      <c r="BF177" s="175">
        <f>IF(N177="znížená",J177,0)</f>
        <v>0</v>
      </c>
      <c r="BG177" s="175">
        <f>IF(N177="zákl. prenesená",J177,0)</f>
        <v>0</v>
      </c>
      <c r="BH177" s="175">
        <f>IF(N177="zníž. prenesená",J177,0)</f>
        <v>0</v>
      </c>
      <c r="BI177" s="175">
        <f>IF(N177="nulová",J177,0)</f>
        <v>0</v>
      </c>
      <c r="BJ177" s="18" t="s">
        <v>130</v>
      </c>
      <c r="BK177" s="176">
        <f>ROUND(I177*H177,3)</f>
        <v>0</v>
      </c>
      <c r="BL177" s="18" t="s">
        <v>129</v>
      </c>
      <c r="BM177" s="174" t="s">
        <v>779</v>
      </c>
    </row>
    <row r="178" spans="1:65" s="14" customFormat="1">
      <c r="B178" s="185"/>
      <c r="D178" s="178" t="s">
        <v>132</v>
      </c>
      <c r="F178" s="187" t="s">
        <v>780</v>
      </c>
      <c r="H178" s="188">
        <v>158.52000000000001</v>
      </c>
      <c r="I178" s="189"/>
      <c r="L178" s="185"/>
      <c r="M178" s="190"/>
      <c r="N178" s="191"/>
      <c r="O178" s="191"/>
      <c r="P178" s="191"/>
      <c r="Q178" s="191"/>
      <c r="R178" s="191"/>
      <c r="S178" s="191"/>
      <c r="T178" s="192"/>
      <c r="AT178" s="186" t="s">
        <v>132</v>
      </c>
      <c r="AU178" s="186" t="s">
        <v>130</v>
      </c>
      <c r="AV178" s="14" t="s">
        <v>130</v>
      </c>
      <c r="AW178" s="14" t="s">
        <v>3</v>
      </c>
      <c r="AX178" s="14" t="s">
        <v>82</v>
      </c>
      <c r="AY178" s="186" t="s">
        <v>123</v>
      </c>
    </row>
    <row r="179" spans="1:65" s="2" customFormat="1" ht="21.75" customHeight="1">
      <c r="A179" s="33"/>
      <c r="B179" s="162"/>
      <c r="C179" s="163" t="s">
        <v>192</v>
      </c>
      <c r="D179" s="163" t="s">
        <v>125</v>
      </c>
      <c r="E179" s="164" t="s">
        <v>549</v>
      </c>
      <c r="F179" s="165" t="s">
        <v>550</v>
      </c>
      <c r="G179" s="166" t="s">
        <v>533</v>
      </c>
      <c r="H179" s="167">
        <v>6.6050000000000004</v>
      </c>
      <c r="I179" s="168"/>
      <c r="J179" s="167">
        <f>ROUND(I179*H179,3)</f>
        <v>0</v>
      </c>
      <c r="K179" s="169"/>
      <c r="L179" s="34"/>
      <c r="M179" s="170" t="s">
        <v>1</v>
      </c>
      <c r="N179" s="171" t="s">
        <v>41</v>
      </c>
      <c r="O179" s="59"/>
      <c r="P179" s="172">
        <f>O179*H179</f>
        <v>0</v>
      </c>
      <c r="Q179" s="172">
        <v>0</v>
      </c>
      <c r="R179" s="172">
        <f>Q179*H179</f>
        <v>0</v>
      </c>
      <c r="S179" s="172">
        <v>0</v>
      </c>
      <c r="T179" s="173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74" t="s">
        <v>129</v>
      </c>
      <c r="AT179" s="174" t="s">
        <v>125</v>
      </c>
      <c r="AU179" s="174" t="s">
        <v>130</v>
      </c>
      <c r="AY179" s="18" t="s">
        <v>123</v>
      </c>
      <c r="BE179" s="175">
        <f>IF(N179="základná",J179,0)</f>
        <v>0</v>
      </c>
      <c r="BF179" s="175">
        <f>IF(N179="znížená",J179,0)</f>
        <v>0</v>
      </c>
      <c r="BG179" s="175">
        <f>IF(N179="zákl. prenesená",J179,0)</f>
        <v>0</v>
      </c>
      <c r="BH179" s="175">
        <f>IF(N179="zníž. prenesená",J179,0)</f>
        <v>0</v>
      </c>
      <c r="BI179" s="175">
        <f>IF(N179="nulová",J179,0)</f>
        <v>0</v>
      </c>
      <c r="BJ179" s="18" t="s">
        <v>130</v>
      </c>
      <c r="BK179" s="176">
        <f>ROUND(I179*H179,3)</f>
        <v>0</v>
      </c>
      <c r="BL179" s="18" t="s">
        <v>129</v>
      </c>
      <c r="BM179" s="174" t="s">
        <v>781</v>
      </c>
    </row>
    <row r="180" spans="1:65" s="2" customFormat="1" ht="21.75" customHeight="1">
      <c r="A180" s="33"/>
      <c r="B180" s="162"/>
      <c r="C180" s="163" t="s">
        <v>196</v>
      </c>
      <c r="D180" s="163" t="s">
        <v>125</v>
      </c>
      <c r="E180" s="164" t="s">
        <v>553</v>
      </c>
      <c r="F180" s="165" t="s">
        <v>554</v>
      </c>
      <c r="G180" s="166" t="s">
        <v>533</v>
      </c>
      <c r="H180" s="167">
        <v>52.84</v>
      </c>
      <c r="I180" s="168"/>
      <c r="J180" s="167">
        <f>ROUND(I180*H180,3)</f>
        <v>0</v>
      </c>
      <c r="K180" s="169"/>
      <c r="L180" s="34"/>
      <c r="M180" s="170" t="s">
        <v>1</v>
      </c>
      <c r="N180" s="171" t="s">
        <v>41</v>
      </c>
      <c r="O180" s="59"/>
      <c r="P180" s="172">
        <f>O180*H180</f>
        <v>0</v>
      </c>
      <c r="Q180" s="172">
        <v>0</v>
      </c>
      <c r="R180" s="172">
        <f>Q180*H180</f>
        <v>0</v>
      </c>
      <c r="S180" s="172">
        <v>0</v>
      </c>
      <c r="T180" s="173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74" t="s">
        <v>129</v>
      </c>
      <c r="AT180" s="174" t="s">
        <v>125</v>
      </c>
      <c r="AU180" s="174" t="s">
        <v>130</v>
      </c>
      <c r="AY180" s="18" t="s">
        <v>123</v>
      </c>
      <c r="BE180" s="175">
        <f>IF(N180="základná",J180,0)</f>
        <v>0</v>
      </c>
      <c r="BF180" s="175">
        <f>IF(N180="znížená",J180,0)</f>
        <v>0</v>
      </c>
      <c r="BG180" s="175">
        <f>IF(N180="zákl. prenesená",J180,0)</f>
        <v>0</v>
      </c>
      <c r="BH180" s="175">
        <f>IF(N180="zníž. prenesená",J180,0)</f>
        <v>0</v>
      </c>
      <c r="BI180" s="175">
        <f>IF(N180="nulová",J180,0)</f>
        <v>0</v>
      </c>
      <c r="BJ180" s="18" t="s">
        <v>130</v>
      </c>
      <c r="BK180" s="176">
        <f>ROUND(I180*H180,3)</f>
        <v>0</v>
      </c>
      <c r="BL180" s="18" t="s">
        <v>129</v>
      </c>
      <c r="BM180" s="174" t="s">
        <v>782</v>
      </c>
    </row>
    <row r="181" spans="1:65" s="14" customFormat="1">
      <c r="B181" s="185"/>
      <c r="D181" s="178" t="s">
        <v>132</v>
      </c>
      <c r="F181" s="187" t="s">
        <v>783</v>
      </c>
      <c r="H181" s="188">
        <v>52.84</v>
      </c>
      <c r="I181" s="189"/>
      <c r="L181" s="185"/>
      <c r="M181" s="190"/>
      <c r="N181" s="191"/>
      <c r="O181" s="191"/>
      <c r="P181" s="191"/>
      <c r="Q181" s="191"/>
      <c r="R181" s="191"/>
      <c r="S181" s="191"/>
      <c r="T181" s="192"/>
      <c r="AT181" s="186" t="s">
        <v>132</v>
      </c>
      <c r="AU181" s="186" t="s">
        <v>130</v>
      </c>
      <c r="AV181" s="14" t="s">
        <v>130</v>
      </c>
      <c r="AW181" s="14" t="s">
        <v>3</v>
      </c>
      <c r="AX181" s="14" t="s">
        <v>82</v>
      </c>
      <c r="AY181" s="186" t="s">
        <v>123</v>
      </c>
    </row>
    <row r="182" spans="1:65" s="2" customFormat="1" ht="21.75" customHeight="1">
      <c r="A182" s="33"/>
      <c r="B182" s="162"/>
      <c r="C182" s="163" t="s">
        <v>200</v>
      </c>
      <c r="D182" s="163" t="s">
        <v>125</v>
      </c>
      <c r="E182" s="164" t="s">
        <v>558</v>
      </c>
      <c r="F182" s="165" t="s">
        <v>559</v>
      </c>
      <c r="G182" s="166" t="s">
        <v>533</v>
      </c>
      <c r="H182" s="167">
        <v>6.6050000000000004</v>
      </c>
      <c r="I182" s="168"/>
      <c r="J182" s="167">
        <f>ROUND(I182*H182,3)</f>
        <v>0</v>
      </c>
      <c r="K182" s="169"/>
      <c r="L182" s="34"/>
      <c r="M182" s="170" t="s">
        <v>1</v>
      </c>
      <c r="N182" s="171" t="s">
        <v>41</v>
      </c>
      <c r="O182" s="59"/>
      <c r="P182" s="172">
        <f>O182*H182</f>
        <v>0</v>
      </c>
      <c r="Q182" s="172">
        <v>0</v>
      </c>
      <c r="R182" s="172">
        <f>Q182*H182</f>
        <v>0</v>
      </c>
      <c r="S182" s="172">
        <v>0</v>
      </c>
      <c r="T182" s="173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74" t="s">
        <v>129</v>
      </c>
      <c r="AT182" s="174" t="s">
        <v>125</v>
      </c>
      <c r="AU182" s="174" t="s">
        <v>130</v>
      </c>
      <c r="AY182" s="18" t="s">
        <v>123</v>
      </c>
      <c r="BE182" s="175">
        <f>IF(N182="základná",J182,0)</f>
        <v>0</v>
      </c>
      <c r="BF182" s="175">
        <f>IF(N182="znížená",J182,0)</f>
        <v>0</v>
      </c>
      <c r="BG182" s="175">
        <f>IF(N182="zákl. prenesená",J182,0)</f>
        <v>0</v>
      </c>
      <c r="BH182" s="175">
        <f>IF(N182="zníž. prenesená",J182,0)</f>
        <v>0</v>
      </c>
      <c r="BI182" s="175">
        <f>IF(N182="nulová",J182,0)</f>
        <v>0</v>
      </c>
      <c r="BJ182" s="18" t="s">
        <v>130</v>
      </c>
      <c r="BK182" s="176">
        <f>ROUND(I182*H182,3)</f>
        <v>0</v>
      </c>
      <c r="BL182" s="18" t="s">
        <v>129</v>
      </c>
      <c r="BM182" s="174" t="s">
        <v>784</v>
      </c>
    </row>
    <row r="183" spans="1:65" s="12" customFormat="1" ht="22.9" customHeight="1">
      <c r="B183" s="149"/>
      <c r="D183" s="150" t="s">
        <v>74</v>
      </c>
      <c r="E183" s="160" t="s">
        <v>561</v>
      </c>
      <c r="F183" s="160" t="s">
        <v>562</v>
      </c>
      <c r="I183" s="152"/>
      <c r="J183" s="161">
        <f>BK183</f>
        <v>0</v>
      </c>
      <c r="L183" s="149"/>
      <c r="M183" s="154"/>
      <c r="N183" s="155"/>
      <c r="O183" s="155"/>
      <c r="P183" s="156">
        <f>P184</f>
        <v>0</v>
      </c>
      <c r="Q183" s="155"/>
      <c r="R183" s="156">
        <f>R184</f>
        <v>0</v>
      </c>
      <c r="S183" s="155"/>
      <c r="T183" s="157">
        <f>T184</f>
        <v>0</v>
      </c>
      <c r="AR183" s="150" t="s">
        <v>82</v>
      </c>
      <c r="AT183" s="158" t="s">
        <v>74</v>
      </c>
      <c r="AU183" s="158" t="s">
        <v>82</v>
      </c>
      <c r="AY183" s="150" t="s">
        <v>123</v>
      </c>
      <c r="BK183" s="159">
        <f>BK184</f>
        <v>0</v>
      </c>
    </row>
    <row r="184" spans="1:65" s="2" customFormat="1" ht="21.75" customHeight="1">
      <c r="A184" s="33"/>
      <c r="B184" s="162"/>
      <c r="C184" s="163" t="s">
        <v>207</v>
      </c>
      <c r="D184" s="163" t="s">
        <v>125</v>
      </c>
      <c r="E184" s="164" t="s">
        <v>564</v>
      </c>
      <c r="F184" s="165" t="s">
        <v>565</v>
      </c>
      <c r="G184" s="166" t="s">
        <v>533</v>
      </c>
      <c r="H184" s="167">
        <v>0.69599999999999995</v>
      </c>
      <c r="I184" s="168"/>
      <c r="J184" s="167">
        <f>ROUND(I184*H184,3)</f>
        <v>0</v>
      </c>
      <c r="K184" s="169"/>
      <c r="L184" s="34"/>
      <c r="M184" s="170" t="s">
        <v>1</v>
      </c>
      <c r="N184" s="171" t="s">
        <v>41</v>
      </c>
      <c r="O184" s="59"/>
      <c r="P184" s="172">
        <f>O184*H184</f>
        <v>0</v>
      </c>
      <c r="Q184" s="172">
        <v>0</v>
      </c>
      <c r="R184" s="172">
        <f>Q184*H184</f>
        <v>0</v>
      </c>
      <c r="S184" s="172">
        <v>0</v>
      </c>
      <c r="T184" s="173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74" t="s">
        <v>129</v>
      </c>
      <c r="AT184" s="174" t="s">
        <v>125</v>
      </c>
      <c r="AU184" s="174" t="s">
        <v>130</v>
      </c>
      <c r="AY184" s="18" t="s">
        <v>123</v>
      </c>
      <c r="BE184" s="175">
        <f>IF(N184="základná",J184,0)</f>
        <v>0</v>
      </c>
      <c r="BF184" s="175">
        <f>IF(N184="znížená",J184,0)</f>
        <v>0</v>
      </c>
      <c r="BG184" s="175">
        <f>IF(N184="zákl. prenesená",J184,0)</f>
        <v>0</v>
      </c>
      <c r="BH184" s="175">
        <f>IF(N184="zníž. prenesená",J184,0)</f>
        <v>0</v>
      </c>
      <c r="BI184" s="175">
        <f>IF(N184="nulová",J184,0)</f>
        <v>0</v>
      </c>
      <c r="BJ184" s="18" t="s">
        <v>130</v>
      </c>
      <c r="BK184" s="176">
        <f>ROUND(I184*H184,3)</f>
        <v>0</v>
      </c>
      <c r="BL184" s="18" t="s">
        <v>129</v>
      </c>
      <c r="BM184" s="174" t="s">
        <v>785</v>
      </c>
    </row>
    <row r="185" spans="1:65" s="12" customFormat="1" ht="25.9" customHeight="1">
      <c r="B185" s="149"/>
      <c r="D185" s="150" t="s">
        <v>74</v>
      </c>
      <c r="E185" s="151" t="s">
        <v>567</v>
      </c>
      <c r="F185" s="151" t="s">
        <v>568</v>
      </c>
      <c r="I185" s="152"/>
      <c r="J185" s="153">
        <f>BK185</f>
        <v>0</v>
      </c>
      <c r="L185" s="149"/>
      <c r="M185" s="154"/>
      <c r="N185" s="155"/>
      <c r="O185" s="155"/>
      <c r="P185" s="156">
        <f>P186+P248+P281+P290+P304+P349+P353</f>
        <v>0</v>
      </c>
      <c r="Q185" s="155"/>
      <c r="R185" s="156">
        <f>R186+R248+R281+R290+R304+R349+R353</f>
        <v>20.737496019999998</v>
      </c>
      <c r="S185" s="155"/>
      <c r="T185" s="157">
        <f>T186+T248+T281+T290+T304+T349+T353</f>
        <v>6.6053241999999992</v>
      </c>
      <c r="AR185" s="150" t="s">
        <v>130</v>
      </c>
      <c r="AT185" s="158" t="s">
        <v>74</v>
      </c>
      <c r="AU185" s="158" t="s">
        <v>75</v>
      </c>
      <c r="AY185" s="150" t="s">
        <v>123</v>
      </c>
      <c r="BK185" s="159">
        <f>BK186+BK248+BK281+BK290+BK304+BK349+BK353</f>
        <v>0</v>
      </c>
    </row>
    <row r="186" spans="1:65" s="12" customFormat="1" ht="22.9" customHeight="1">
      <c r="B186" s="149"/>
      <c r="D186" s="150" t="s">
        <v>74</v>
      </c>
      <c r="E186" s="160" t="s">
        <v>786</v>
      </c>
      <c r="F186" s="160" t="s">
        <v>787</v>
      </c>
      <c r="I186" s="152"/>
      <c r="J186" s="161">
        <f>BK186</f>
        <v>0</v>
      </c>
      <c r="L186" s="149"/>
      <c r="M186" s="154"/>
      <c r="N186" s="155"/>
      <c r="O186" s="155"/>
      <c r="P186" s="156">
        <f>SUM(P187:P247)</f>
        <v>0</v>
      </c>
      <c r="Q186" s="155"/>
      <c r="R186" s="156">
        <f>SUM(R187:R247)</f>
        <v>11.190133299999998</v>
      </c>
      <c r="S186" s="155"/>
      <c r="T186" s="157">
        <f>SUM(T187:T247)</f>
        <v>3.21774</v>
      </c>
      <c r="AR186" s="150" t="s">
        <v>130</v>
      </c>
      <c r="AT186" s="158" t="s">
        <v>74</v>
      </c>
      <c r="AU186" s="158" t="s">
        <v>82</v>
      </c>
      <c r="AY186" s="150" t="s">
        <v>123</v>
      </c>
      <c r="BK186" s="159">
        <f>SUM(BK187:BK247)</f>
        <v>0</v>
      </c>
    </row>
    <row r="187" spans="1:65" s="2" customFormat="1" ht="21.75" customHeight="1">
      <c r="A187" s="33"/>
      <c r="B187" s="162"/>
      <c r="C187" s="163" t="s">
        <v>220</v>
      </c>
      <c r="D187" s="163" t="s">
        <v>125</v>
      </c>
      <c r="E187" s="164" t="s">
        <v>788</v>
      </c>
      <c r="F187" s="165" t="s">
        <v>789</v>
      </c>
      <c r="G187" s="166" t="s">
        <v>128</v>
      </c>
      <c r="H187" s="167">
        <v>1608.87</v>
      </c>
      <c r="I187" s="168"/>
      <c r="J187" s="167">
        <f>ROUND(I187*H187,3)</f>
        <v>0</v>
      </c>
      <c r="K187" s="169"/>
      <c r="L187" s="34"/>
      <c r="M187" s="170" t="s">
        <v>1</v>
      </c>
      <c r="N187" s="171" t="s">
        <v>41</v>
      </c>
      <c r="O187" s="59"/>
      <c r="P187" s="172">
        <f>O187*H187</f>
        <v>0</v>
      </c>
      <c r="Q187" s="172">
        <v>0</v>
      </c>
      <c r="R187" s="172">
        <f>Q187*H187</f>
        <v>0</v>
      </c>
      <c r="S187" s="172">
        <v>2E-3</v>
      </c>
      <c r="T187" s="173">
        <f>S187*H187</f>
        <v>3.21774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74" t="s">
        <v>226</v>
      </c>
      <c r="AT187" s="174" t="s">
        <v>125</v>
      </c>
      <c r="AU187" s="174" t="s">
        <v>130</v>
      </c>
      <c r="AY187" s="18" t="s">
        <v>123</v>
      </c>
      <c r="BE187" s="175">
        <f>IF(N187="základná",J187,0)</f>
        <v>0</v>
      </c>
      <c r="BF187" s="175">
        <f>IF(N187="znížená",J187,0)</f>
        <v>0</v>
      </c>
      <c r="BG187" s="175">
        <f>IF(N187="zákl. prenesená",J187,0)</f>
        <v>0</v>
      </c>
      <c r="BH187" s="175">
        <f>IF(N187="zníž. prenesená",J187,0)</f>
        <v>0</v>
      </c>
      <c r="BI187" s="175">
        <f>IF(N187="nulová",J187,0)</f>
        <v>0</v>
      </c>
      <c r="BJ187" s="18" t="s">
        <v>130</v>
      </c>
      <c r="BK187" s="176">
        <f>ROUND(I187*H187,3)</f>
        <v>0</v>
      </c>
      <c r="BL187" s="18" t="s">
        <v>226</v>
      </c>
      <c r="BM187" s="174" t="s">
        <v>790</v>
      </c>
    </row>
    <row r="188" spans="1:65" s="13" customFormat="1">
      <c r="B188" s="177"/>
      <c r="D188" s="178" t="s">
        <v>132</v>
      </c>
      <c r="E188" s="179" t="s">
        <v>1</v>
      </c>
      <c r="F188" s="180" t="s">
        <v>791</v>
      </c>
      <c r="H188" s="179" t="s">
        <v>1</v>
      </c>
      <c r="I188" s="181"/>
      <c r="L188" s="177"/>
      <c r="M188" s="182"/>
      <c r="N188" s="183"/>
      <c r="O188" s="183"/>
      <c r="P188" s="183"/>
      <c r="Q188" s="183"/>
      <c r="R188" s="183"/>
      <c r="S188" s="183"/>
      <c r="T188" s="184"/>
      <c r="AT188" s="179" t="s">
        <v>132</v>
      </c>
      <c r="AU188" s="179" t="s">
        <v>130</v>
      </c>
      <c r="AV188" s="13" t="s">
        <v>82</v>
      </c>
      <c r="AW188" s="13" t="s">
        <v>30</v>
      </c>
      <c r="AX188" s="13" t="s">
        <v>75</v>
      </c>
      <c r="AY188" s="179" t="s">
        <v>123</v>
      </c>
    </row>
    <row r="189" spans="1:65" s="14" customFormat="1">
      <c r="B189" s="185"/>
      <c r="D189" s="178" t="s">
        <v>132</v>
      </c>
      <c r="E189" s="186" t="s">
        <v>1</v>
      </c>
      <c r="F189" s="187" t="s">
        <v>792</v>
      </c>
      <c r="H189" s="188">
        <v>783.69</v>
      </c>
      <c r="I189" s="189"/>
      <c r="L189" s="185"/>
      <c r="M189" s="190"/>
      <c r="N189" s="191"/>
      <c r="O189" s="191"/>
      <c r="P189" s="191"/>
      <c r="Q189" s="191"/>
      <c r="R189" s="191"/>
      <c r="S189" s="191"/>
      <c r="T189" s="192"/>
      <c r="AT189" s="186" t="s">
        <v>132</v>
      </c>
      <c r="AU189" s="186" t="s">
        <v>130</v>
      </c>
      <c r="AV189" s="14" t="s">
        <v>130</v>
      </c>
      <c r="AW189" s="14" t="s">
        <v>30</v>
      </c>
      <c r="AX189" s="14" t="s">
        <v>75</v>
      </c>
      <c r="AY189" s="186" t="s">
        <v>123</v>
      </c>
    </row>
    <row r="190" spans="1:65" s="14" customFormat="1">
      <c r="B190" s="185"/>
      <c r="D190" s="178" t="s">
        <v>132</v>
      </c>
      <c r="E190" s="186" t="s">
        <v>1</v>
      </c>
      <c r="F190" s="187" t="s">
        <v>793</v>
      </c>
      <c r="H190" s="188">
        <v>63.72</v>
      </c>
      <c r="I190" s="189"/>
      <c r="L190" s="185"/>
      <c r="M190" s="190"/>
      <c r="N190" s="191"/>
      <c r="O190" s="191"/>
      <c r="P190" s="191"/>
      <c r="Q190" s="191"/>
      <c r="R190" s="191"/>
      <c r="S190" s="191"/>
      <c r="T190" s="192"/>
      <c r="AT190" s="186" t="s">
        <v>132</v>
      </c>
      <c r="AU190" s="186" t="s">
        <v>130</v>
      </c>
      <c r="AV190" s="14" t="s">
        <v>130</v>
      </c>
      <c r="AW190" s="14" t="s">
        <v>30</v>
      </c>
      <c r="AX190" s="14" t="s">
        <v>75</v>
      </c>
      <c r="AY190" s="186" t="s">
        <v>123</v>
      </c>
    </row>
    <row r="191" spans="1:65" s="13" customFormat="1">
      <c r="B191" s="177"/>
      <c r="D191" s="178" t="s">
        <v>132</v>
      </c>
      <c r="E191" s="179" t="s">
        <v>1</v>
      </c>
      <c r="F191" s="180" t="s">
        <v>794</v>
      </c>
      <c r="H191" s="179" t="s">
        <v>1</v>
      </c>
      <c r="I191" s="181"/>
      <c r="L191" s="177"/>
      <c r="M191" s="182"/>
      <c r="N191" s="183"/>
      <c r="O191" s="183"/>
      <c r="P191" s="183"/>
      <c r="Q191" s="183"/>
      <c r="R191" s="183"/>
      <c r="S191" s="183"/>
      <c r="T191" s="184"/>
      <c r="AT191" s="179" t="s">
        <v>132</v>
      </c>
      <c r="AU191" s="179" t="s">
        <v>130</v>
      </c>
      <c r="AV191" s="13" t="s">
        <v>82</v>
      </c>
      <c r="AW191" s="13" t="s">
        <v>30</v>
      </c>
      <c r="AX191" s="13" t="s">
        <v>75</v>
      </c>
      <c r="AY191" s="179" t="s">
        <v>123</v>
      </c>
    </row>
    <row r="192" spans="1:65" s="14" customFormat="1">
      <c r="B192" s="185"/>
      <c r="D192" s="178" t="s">
        <v>132</v>
      </c>
      <c r="E192" s="186" t="s">
        <v>1</v>
      </c>
      <c r="F192" s="187" t="s">
        <v>795</v>
      </c>
      <c r="H192" s="188">
        <v>574.73299999999995</v>
      </c>
      <c r="I192" s="189"/>
      <c r="L192" s="185"/>
      <c r="M192" s="190"/>
      <c r="N192" s="191"/>
      <c r="O192" s="191"/>
      <c r="P192" s="191"/>
      <c r="Q192" s="191"/>
      <c r="R192" s="191"/>
      <c r="S192" s="191"/>
      <c r="T192" s="192"/>
      <c r="AT192" s="186" t="s">
        <v>132</v>
      </c>
      <c r="AU192" s="186" t="s">
        <v>130</v>
      </c>
      <c r="AV192" s="14" t="s">
        <v>130</v>
      </c>
      <c r="AW192" s="14" t="s">
        <v>30</v>
      </c>
      <c r="AX192" s="14" t="s">
        <v>75</v>
      </c>
      <c r="AY192" s="186" t="s">
        <v>123</v>
      </c>
    </row>
    <row r="193" spans="1:65" s="14" customFormat="1">
      <c r="B193" s="185"/>
      <c r="D193" s="178" t="s">
        <v>132</v>
      </c>
      <c r="E193" s="186" t="s">
        <v>1</v>
      </c>
      <c r="F193" s="187" t="s">
        <v>796</v>
      </c>
      <c r="H193" s="188">
        <v>126.246</v>
      </c>
      <c r="I193" s="189"/>
      <c r="L193" s="185"/>
      <c r="M193" s="190"/>
      <c r="N193" s="191"/>
      <c r="O193" s="191"/>
      <c r="P193" s="191"/>
      <c r="Q193" s="191"/>
      <c r="R193" s="191"/>
      <c r="S193" s="191"/>
      <c r="T193" s="192"/>
      <c r="AT193" s="186" t="s">
        <v>132</v>
      </c>
      <c r="AU193" s="186" t="s">
        <v>130</v>
      </c>
      <c r="AV193" s="14" t="s">
        <v>130</v>
      </c>
      <c r="AW193" s="14" t="s">
        <v>30</v>
      </c>
      <c r="AX193" s="14" t="s">
        <v>75</v>
      </c>
      <c r="AY193" s="186" t="s">
        <v>123</v>
      </c>
    </row>
    <row r="194" spans="1:65" s="14" customFormat="1">
      <c r="B194" s="185"/>
      <c r="D194" s="178" t="s">
        <v>132</v>
      </c>
      <c r="E194" s="186" t="s">
        <v>1</v>
      </c>
      <c r="F194" s="187" t="s">
        <v>797</v>
      </c>
      <c r="H194" s="188">
        <v>43.381</v>
      </c>
      <c r="I194" s="189"/>
      <c r="L194" s="185"/>
      <c r="M194" s="190"/>
      <c r="N194" s="191"/>
      <c r="O194" s="191"/>
      <c r="P194" s="191"/>
      <c r="Q194" s="191"/>
      <c r="R194" s="191"/>
      <c r="S194" s="191"/>
      <c r="T194" s="192"/>
      <c r="AT194" s="186" t="s">
        <v>132</v>
      </c>
      <c r="AU194" s="186" t="s">
        <v>130</v>
      </c>
      <c r="AV194" s="14" t="s">
        <v>130</v>
      </c>
      <c r="AW194" s="14" t="s">
        <v>30</v>
      </c>
      <c r="AX194" s="14" t="s">
        <v>75</v>
      </c>
      <c r="AY194" s="186" t="s">
        <v>123</v>
      </c>
    </row>
    <row r="195" spans="1:65" s="14" customFormat="1">
      <c r="B195" s="185"/>
      <c r="D195" s="178" t="s">
        <v>132</v>
      </c>
      <c r="E195" s="186" t="s">
        <v>1</v>
      </c>
      <c r="F195" s="187" t="s">
        <v>798</v>
      </c>
      <c r="H195" s="188">
        <v>17.100000000000001</v>
      </c>
      <c r="I195" s="189"/>
      <c r="L195" s="185"/>
      <c r="M195" s="190"/>
      <c r="N195" s="191"/>
      <c r="O195" s="191"/>
      <c r="P195" s="191"/>
      <c r="Q195" s="191"/>
      <c r="R195" s="191"/>
      <c r="S195" s="191"/>
      <c r="T195" s="192"/>
      <c r="AT195" s="186" t="s">
        <v>132</v>
      </c>
      <c r="AU195" s="186" t="s">
        <v>130</v>
      </c>
      <c r="AV195" s="14" t="s">
        <v>130</v>
      </c>
      <c r="AW195" s="14" t="s">
        <v>30</v>
      </c>
      <c r="AX195" s="14" t="s">
        <v>75</v>
      </c>
      <c r="AY195" s="186" t="s">
        <v>123</v>
      </c>
    </row>
    <row r="196" spans="1:65" s="15" customFormat="1">
      <c r="B196" s="193"/>
      <c r="D196" s="178" t="s">
        <v>132</v>
      </c>
      <c r="E196" s="194" t="s">
        <v>1</v>
      </c>
      <c r="F196" s="195" t="s">
        <v>140</v>
      </c>
      <c r="H196" s="196">
        <v>1608.8700000000001</v>
      </c>
      <c r="I196" s="197"/>
      <c r="L196" s="193"/>
      <c r="M196" s="198"/>
      <c r="N196" s="199"/>
      <c r="O196" s="199"/>
      <c r="P196" s="199"/>
      <c r="Q196" s="199"/>
      <c r="R196" s="199"/>
      <c r="S196" s="199"/>
      <c r="T196" s="200"/>
      <c r="AT196" s="194" t="s">
        <v>132</v>
      </c>
      <c r="AU196" s="194" t="s">
        <v>130</v>
      </c>
      <c r="AV196" s="15" t="s">
        <v>129</v>
      </c>
      <c r="AW196" s="15" t="s">
        <v>30</v>
      </c>
      <c r="AX196" s="15" t="s">
        <v>82</v>
      </c>
      <c r="AY196" s="194" t="s">
        <v>123</v>
      </c>
    </row>
    <row r="197" spans="1:65" s="2" customFormat="1" ht="33" customHeight="1">
      <c r="A197" s="33"/>
      <c r="B197" s="162"/>
      <c r="C197" s="163" t="s">
        <v>226</v>
      </c>
      <c r="D197" s="163" t="s">
        <v>125</v>
      </c>
      <c r="E197" s="164" t="s">
        <v>799</v>
      </c>
      <c r="F197" s="165" t="s">
        <v>800</v>
      </c>
      <c r="G197" s="166" t="s">
        <v>128</v>
      </c>
      <c r="H197" s="167">
        <v>1645.7929999999999</v>
      </c>
      <c r="I197" s="168"/>
      <c r="J197" s="167">
        <f>ROUND(I197*H197,3)</f>
        <v>0</v>
      </c>
      <c r="K197" s="169"/>
      <c r="L197" s="34"/>
      <c r="M197" s="170" t="s">
        <v>1</v>
      </c>
      <c r="N197" s="171" t="s">
        <v>41</v>
      </c>
      <c r="O197" s="59"/>
      <c r="P197" s="172">
        <f>O197*H197</f>
        <v>0</v>
      </c>
      <c r="Q197" s="172">
        <v>0</v>
      </c>
      <c r="R197" s="172">
        <f>Q197*H197</f>
        <v>0</v>
      </c>
      <c r="S197" s="172">
        <v>0</v>
      </c>
      <c r="T197" s="173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74" t="s">
        <v>226</v>
      </c>
      <c r="AT197" s="174" t="s">
        <v>125</v>
      </c>
      <c r="AU197" s="174" t="s">
        <v>130</v>
      </c>
      <c r="AY197" s="18" t="s">
        <v>123</v>
      </c>
      <c r="BE197" s="175">
        <f>IF(N197="základná",J197,0)</f>
        <v>0</v>
      </c>
      <c r="BF197" s="175">
        <f>IF(N197="znížená",J197,0)</f>
        <v>0</v>
      </c>
      <c r="BG197" s="175">
        <f>IF(N197="zákl. prenesená",J197,0)</f>
        <v>0</v>
      </c>
      <c r="BH197" s="175">
        <f>IF(N197="zníž. prenesená",J197,0)</f>
        <v>0</v>
      </c>
      <c r="BI197" s="175">
        <f>IF(N197="nulová",J197,0)</f>
        <v>0</v>
      </c>
      <c r="BJ197" s="18" t="s">
        <v>130</v>
      </c>
      <c r="BK197" s="176">
        <f>ROUND(I197*H197,3)</f>
        <v>0</v>
      </c>
      <c r="BL197" s="18" t="s">
        <v>226</v>
      </c>
      <c r="BM197" s="174" t="s">
        <v>801</v>
      </c>
    </row>
    <row r="198" spans="1:65" s="13" customFormat="1">
      <c r="B198" s="177"/>
      <c r="D198" s="178" t="s">
        <v>132</v>
      </c>
      <c r="E198" s="179" t="s">
        <v>1</v>
      </c>
      <c r="F198" s="180" t="s">
        <v>802</v>
      </c>
      <c r="H198" s="179" t="s">
        <v>1</v>
      </c>
      <c r="I198" s="181"/>
      <c r="L198" s="177"/>
      <c r="M198" s="182"/>
      <c r="N198" s="183"/>
      <c r="O198" s="183"/>
      <c r="P198" s="183"/>
      <c r="Q198" s="183"/>
      <c r="R198" s="183"/>
      <c r="S198" s="183"/>
      <c r="T198" s="184"/>
      <c r="AT198" s="179" t="s">
        <v>132</v>
      </c>
      <c r="AU198" s="179" t="s">
        <v>130</v>
      </c>
      <c r="AV198" s="13" t="s">
        <v>82</v>
      </c>
      <c r="AW198" s="13" t="s">
        <v>30</v>
      </c>
      <c r="AX198" s="13" t="s">
        <v>75</v>
      </c>
      <c r="AY198" s="179" t="s">
        <v>123</v>
      </c>
    </row>
    <row r="199" spans="1:65" s="14" customFormat="1">
      <c r="B199" s="185"/>
      <c r="D199" s="178" t="s">
        <v>132</v>
      </c>
      <c r="E199" s="186" t="s">
        <v>1</v>
      </c>
      <c r="F199" s="187" t="s">
        <v>803</v>
      </c>
      <c r="H199" s="188">
        <v>809.77499999999998</v>
      </c>
      <c r="I199" s="189"/>
      <c r="L199" s="185"/>
      <c r="M199" s="190"/>
      <c r="N199" s="191"/>
      <c r="O199" s="191"/>
      <c r="P199" s="191"/>
      <c r="Q199" s="191"/>
      <c r="R199" s="191"/>
      <c r="S199" s="191"/>
      <c r="T199" s="192"/>
      <c r="AT199" s="186" t="s">
        <v>132</v>
      </c>
      <c r="AU199" s="186" t="s">
        <v>130</v>
      </c>
      <c r="AV199" s="14" t="s">
        <v>130</v>
      </c>
      <c r="AW199" s="14" t="s">
        <v>30</v>
      </c>
      <c r="AX199" s="14" t="s">
        <v>75</v>
      </c>
      <c r="AY199" s="186" t="s">
        <v>123</v>
      </c>
    </row>
    <row r="200" spans="1:65" s="14" customFormat="1">
      <c r="B200" s="185"/>
      <c r="D200" s="178" t="s">
        <v>132</v>
      </c>
      <c r="E200" s="186" t="s">
        <v>1</v>
      </c>
      <c r="F200" s="187" t="s">
        <v>804</v>
      </c>
      <c r="H200" s="188">
        <v>60.206000000000003</v>
      </c>
      <c r="I200" s="189"/>
      <c r="L200" s="185"/>
      <c r="M200" s="190"/>
      <c r="N200" s="191"/>
      <c r="O200" s="191"/>
      <c r="P200" s="191"/>
      <c r="Q200" s="191"/>
      <c r="R200" s="191"/>
      <c r="S200" s="191"/>
      <c r="T200" s="192"/>
      <c r="AT200" s="186" t="s">
        <v>132</v>
      </c>
      <c r="AU200" s="186" t="s">
        <v>130</v>
      </c>
      <c r="AV200" s="14" t="s">
        <v>130</v>
      </c>
      <c r="AW200" s="14" t="s">
        <v>30</v>
      </c>
      <c r="AX200" s="14" t="s">
        <v>75</v>
      </c>
      <c r="AY200" s="186" t="s">
        <v>123</v>
      </c>
    </row>
    <row r="201" spans="1:65" s="14" customFormat="1">
      <c r="B201" s="185"/>
      <c r="D201" s="178" t="s">
        <v>132</v>
      </c>
      <c r="E201" s="186" t="s">
        <v>1</v>
      </c>
      <c r="F201" s="187" t="s">
        <v>805</v>
      </c>
      <c r="H201" s="188">
        <v>-4.96</v>
      </c>
      <c r="I201" s="189"/>
      <c r="L201" s="185"/>
      <c r="M201" s="190"/>
      <c r="N201" s="191"/>
      <c r="O201" s="191"/>
      <c r="P201" s="191"/>
      <c r="Q201" s="191"/>
      <c r="R201" s="191"/>
      <c r="S201" s="191"/>
      <c r="T201" s="192"/>
      <c r="AT201" s="186" t="s">
        <v>132</v>
      </c>
      <c r="AU201" s="186" t="s">
        <v>130</v>
      </c>
      <c r="AV201" s="14" t="s">
        <v>130</v>
      </c>
      <c r="AW201" s="14" t="s">
        <v>30</v>
      </c>
      <c r="AX201" s="14" t="s">
        <v>75</v>
      </c>
      <c r="AY201" s="186" t="s">
        <v>123</v>
      </c>
    </row>
    <row r="202" spans="1:65" s="13" customFormat="1">
      <c r="B202" s="177"/>
      <c r="D202" s="178" t="s">
        <v>132</v>
      </c>
      <c r="E202" s="179" t="s">
        <v>1</v>
      </c>
      <c r="F202" s="180" t="s">
        <v>806</v>
      </c>
      <c r="H202" s="179" t="s">
        <v>1</v>
      </c>
      <c r="I202" s="181"/>
      <c r="L202" s="177"/>
      <c r="M202" s="182"/>
      <c r="N202" s="183"/>
      <c r="O202" s="183"/>
      <c r="P202" s="183"/>
      <c r="Q202" s="183"/>
      <c r="R202" s="183"/>
      <c r="S202" s="183"/>
      <c r="T202" s="184"/>
      <c r="AT202" s="179" t="s">
        <v>132</v>
      </c>
      <c r="AU202" s="179" t="s">
        <v>130</v>
      </c>
      <c r="AV202" s="13" t="s">
        <v>82</v>
      </c>
      <c r="AW202" s="13" t="s">
        <v>30</v>
      </c>
      <c r="AX202" s="13" t="s">
        <v>75</v>
      </c>
      <c r="AY202" s="179" t="s">
        <v>123</v>
      </c>
    </row>
    <row r="203" spans="1:65" s="14" customFormat="1">
      <c r="B203" s="185"/>
      <c r="D203" s="178" t="s">
        <v>132</v>
      </c>
      <c r="E203" s="186" t="s">
        <v>1</v>
      </c>
      <c r="F203" s="187" t="s">
        <v>807</v>
      </c>
      <c r="H203" s="188">
        <v>597.71900000000005</v>
      </c>
      <c r="I203" s="189"/>
      <c r="L203" s="185"/>
      <c r="M203" s="190"/>
      <c r="N203" s="191"/>
      <c r="O203" s="191"/>
      <c r="P203" s="191"/>
      <c r="Q203" s="191"/>
      <c r="R203" s="191"/>
      <c r="S203" s="191"/>
      <c r="T203" s="192"/>
      <c r="AT203" s="186" t="s">
        <v>132</v>
      </c>
      <c r="AU203" s="186" t="s">
        <v>130</v>
      </c>
      <c r="AV203" s="14" t="s">
        <v>130</v>
      </c>
      <c r="AW203" s="14" t="s">
        <v>30</v>
      </c>
      <c r="AX203" s="14" t="s">
        <v>75</v>
      </c>
      <c r="AY203" s="186" t="s">
        <v>123</v>
      </c>
    </row>
    <row r="204" spans="1:65" s="14" customFormat="1">
      <c r="B204" s="185"/>
      <c r="D204" s="178" t="s">
        <v>132</v>
      </c>
      <c r="E204" s="186" t="s">
        <v>1</v>
      </c>
      <c r="F204" s="187" t="s">
        <v>808</v>
      </c>
      <c r="H204" s="188">
        <v>118.962</v>
      </c>
      <c r="I204" s="189"/>
      <c r="L204" s="185"/>
      <c r="M204" s="190"/>
      <c r="N204" s="191"/>
      <c r="O204" s="191"/>
      <c r="P204" s="191"/>
      <c r="Q204" s="191"/>
      <c r="R204" s="191"/>
      <c r="S204" s="191"/>
      <c r="T204" s="192"/>
      <c r="AT204" s="186" t="s">
        <v>132</v>
      </c>
      <c r="AU204" s="186" t="s">
        <v>130</v>
      </c>
      <c r="AV204" s="14" t="s">
        <v>130</v>
      </c>
      <c r="AW204" s="14" t="s">
        <v>30</v>
      </c>
      <c r="AX204" s="14" t="s">
        <v>75</v>
      </c>
      <c r="AY204" s="186" t="s">
        <v>123</v>
      </c>
    </row>
    <row r="205" spans="1:65" s="14" customFormat="1">
      <c r="B205" s="185"/>
      <c r="D205" s="178" t="s">
        <v>132</v>
      </c>
      <c r="E205" s="186" t="s">
        <v>1</v>
      </c>
      <c r="F205" s="187" t="s">
        <v>797</v>
      </c>
      <c r="H205" s="188">
        <v>43.381</v>
      </c>
      <c r="I205" s="189"/>
      <c r="L205" s="185"/>
      <c r="M205" s="190"/>
      <c r="N205" s="191"/>
      <c r="O205" s="191"/>
      <c r="P205" s="191"/>
      <c r="Q205" s="191"/>
      <c r="R205" s="191"/>
      <c r="S205" s="191"/>
      <c r="T205" s="192"/>
      <c r="AT205" s="186" t="s">
        <v>132</v>
      </c>
      <c r="AU205" s="186" t="s">
        <v>130</v>
      </c>
      <c r="AV205" s="14" t="s">
        <v>130</v>
      </c>
      <c r="AW205" s="14" t="s">
        <v>30</v>
      </c>
      <c r="AX205" s="14" t="s">
        <v>75</v>
      </c>
      <c r="AY205" s="186" t="s">
        <v>123</v>
      </c>
    </row>
    <row r="206" spans="1:65" s="16" customFormat="1">
      <c r="B206" s="216"/>
      <c r="D206" s="178" t="s">
        <v>132</v>
      </c>
      <c r="E206" s="217" t="s">
        <v>1</v>
      </c>
      <c r="F206" s="218" t="s">
        <v>809</v>
      </c>
      <c r="H206" s="219">
        <v>1625.0830000000001</v>
      </c>
      <c r="I206" s="220"/>
      <c r="L206" s="216"/>
      <c r="M206" s="221"/>
      <c r="N206" s="222"/>
      <c r="O206" s="222"/>
      <c r="P206" s="222"/>
      <c r="Q206" s="222"/>
      <c r="R206" s="222"/>
      <c r="S206" s="222"/>
      <c r="T206" s="223"/>
      <c r="AT206" s="217" t="s">
        <v>132</v>
      </c>
      <c r="AU206" s="217" t="s">
        <v>130</v>
      </c>
      <c r="AV206" s="16" t="s">
        <v>141</v>
      </c>
      <c r="AW206" s="16" t="s">
        <v>30</v>
      </c>
      <c r="AX206" s="16" t="s">
        <v>75</v>
      </c>
      <c r="AY206" s="217" t="s">
        <v>123</v>
      </c>
    </row>
    <row r="207" spans="1:65" s="13" customFormat="1">
      <c r="B207" s="177"/>
      <c r="D207" s="178" t="s">
        <v>132</v>
      </c>
      <c r="E207" s="179" t="s">
        <v>1</v>
      </c>
      <c r="F207" s="180" t="s">
        <v>810</v>
      </c>
      <c r="H207" s="179" t="s">
        <v>1</v>
      </c>
      <c r="I207" s="181"/>
      <c r="L207" s="177"/>
      <c r="M207" s="182"/>
      <c r="N207" s="183"/>
      <c r="O207" s="183"/>
      <c r="P207" s="183"/>
      <c r="Q207" s="183"/>
      <c r="R207" s="183"/>
      <c r="S207" s="183"/>
      <c r="T207" s="184"/>
      <c r="AT207" s="179" t="s">
        <v>132</v>
      </c>
      <c r="AU207" s="179" t="s">
        <v>130</v>
      </c>
      <c r="AV207" s="13" t="s">
        <v>82</v>
      </c>
      <c r="AW207" s="13" t="s">
        <v>30</v>
      </c>
      <c r="AX207" s="13" t="s">
        <v>75</v>
      </c>
      <c r="AY207" s="179" t="s">
        <v>123</v>
      </c>
    </row>
    <row r="208" spans="1:65" s="14" customFormat="1">
      <c r="B208" s="185"/>
      <c r="D208" s="178" t="s">
        <v>132</v>
      </c>
      <c r="E208" s="186" t="s">
        <v>1</v>
      </c>
      <c r="F208" s="187" t="s">
        <v>811</v>
      </c>
      <c r="H208" s="188">
        <v>4.96</v>
      </c>
      <c r="I208" s="189"/>
      <c r="L208" s="185"/>
      <c r="M208" s="190"/>
      <c r="N208" s="191"/>
      <c r="O208" s="191"/>
      <c r="P208" s="191"/>
      <c r="Q208" s="191"/>
      <c r="R208" s="191"/>
      <c r="S208" s="191"/>
      <c r="T208" s="192"/>
      <c r="AT208" s="186" t="s">
        <v>132</v>
      </c>
      <c r="AU208" s="186" t="s">
        <v>130</v>
      </c>
      <c r="AV208" s="14" t="s">
        <v>130</v>
      </c>
      <c r="AW208" s="14" t="s">
        <v>30</v>
      </c>
      <c r="AX208" s="14" t="s">
        <v>75</v>
      </c>
      <c r="AY208" s="186" t="s">
        <v>123</v>
      </c>
    </row>
    <row r="209" spans="1:65" s="16" customFormat="1">
      <c r="B209" s="216"/>
      <c r="D209" s="178" t="s">
        <v>132</v>
      </c>
      <c r="E209" s="217" t="s">
        <v>1</v>
      </c>
      <c r="F209" s="218" t="s">
        <v>809</v>
      </c>
      <c r="H209" s="219">
        <v>4.96</v>
      </c>
      <c r="I209" s="220"/>
      <c r="L209" s="216"/>
      <c r="M209" s="221"/>
      <c r="N209" s="222"/>
      <c r="O209" s="222"/>
      <c r="P209" s="222"/>
      <c r="Q209" s="222"/>
      <c r="R209" s="222"/>
      <c r="S209" s="222"/>
      <c r="T209" s="223"/>
      <c r="AT209" s="217" t="s">
        <v>132</v>
      </c>
      <c r="AU209" s="217" t="s">
        <v>130</v>
      </c>
      <c r="AV209" s="16" t="s">
        <v>141</v>
      </c>
      <c r="AW209" s="16" t="s">
        <v>30</v>
      </c>
      <c r="AX209" s="16" t="s">
        <v>75</v>
      </c>
      <c r="AY209" s="217" t="s">
        <v>123</v>
      </c>
    </row>
    <row r="210" spans="1:65" s="13" customFormat="1">
      <c r="B210" s="177"/>
      <c r="D210" s="178" t="s">
        <v>132</v>
      </c>
      <c r="E210" s="179" t="s">
        <v>1</v>
      </c>
      <c r="F210" s="180" t="s">
        <v>750</v>
      </c>
      <c r="H210" s="179" t="s">
        <v>1</v>
      </c>
      <c r="I210" s="181"/>
      <c r="L210" s="177"/>
      <c r="M210" s="182"/>
      <c r="N210" s="183"/>
      <c r="O210" s="183"/>
      <c r="P210" s="183"/>
      <c r="Q210" s="183"/>
      <c r="R210" s="183"/>
      <c r="S210" s="183"/>
      <c r="T210" s="184"/>
      <c r="AT210" s="179" t="s">
        <v>132</v>
      </c>
      <c r="AU210" s="179" t="s">
        <v>130</v>
      </c>
      <c r="AV210" s="13" t="s">
        <v>82</v>
      </c>
      <c r="AW210" s="13" t="s">
        <v>30</v>
      </c>
      <c r="AX210" s="13" t="s">
        <v>75</v>
      </c>
      <c r="AY210" s="179" t="s">
        <v>123</v>
      </c>
    </row>
    <row r="211" spans="1:65" s="14" customFormat="1">
      <c r="B211" s="185"/>
      <c r="D211" s="178" t="s">
        <v>132</v>
      </c>
      <c r="E211" s="186" t="s">
        <v>1</v>
      </c>
      <c r="F211" s="187" t="s">
        <v>751</v>
      </c>
      <c r="H211" s="188">
        <v>15.75</v>
      </c>
      <c r="I211" s="189"/>
      <c r="L211" s="185"/>
      <c r="M211" s="190"/>
      <c r="N211" s="191"/>
      <c r="O211" s="191"/>
      <c r="P211" s="191"/>
      <c r="Q211" s="191"/>
      <c r="R211" s="191"/>
      <c r="S211" s="191"/>
      <c r="T211" s="192"/>
      <c r="AT211" s="186" t="s">
        <v>132</v>
      </c>
      <c r="AU211" s="186" t="s">
        <v>130</v>
      </c>
      <c r="AV211" s="14" t="s">
        <v>130</v>
      </c>
      <c r="AW211" s="14" t="s">
        <v>30</v>
      </c>
      <c r="AX211" s="14" t="s">
        <v>75</v>
      </c>
      <c r="AY211" s="186" t="s">
        <v>123</v>
      </c>
    </row>
    <row r="212" spans="1:65" s="15" customFormat="1">
      <c r="B212" s="193"/>
      <c r="D212" s="178" t="s">
        <v>132</v>
      </c>
      <c r="E212" s="194" t="s">
        <v>1</v>
      </c>
      <c r="F212" s="195" t="s">
        <v>140</v>
      </c>
      <c r="H212" s="196">
        <v>1645.7930000000001</v>
      </c>
      <c r="I212" s="197"/>
      <c r="L212" s="193"/>
      <c r="M212" s="198"/>
      <c r="N212" s="199"/>
      <c r="O212" s="199"/>
      <c r="P212" s="199"/>
      <c r="Q212" s="199"/>
      <c r="R212" s="199"/>
      <c r="S212" s="199"/>
      <c r="T212" s="200"/>
      <c r="AT212" s="194" t="s">
        <v>132</v>
      </c>
      <c r="AU212" s="194" t="s">
        <v>130</v>
      </c>
      <c r="AV212" s="15" t="s">
        <v>129</v>
      </c>
      <c r="AW212" s="15" t="s">
        <v>30</v>
      </c>
      <c r="AX212" s="15" t="s">
        <v>82</v>
      </c>
      <c r="AY212" s="194" t="s">
        <v>123</v>
      </c>
    </row>
    <row r="213" spans="1:65" s="2" customFormat="1" ht="21.75" customHeight="1">
      <c r="A213" s="33"/>
      <c r="B213" s="162"/>
      <c r="C213" s="201" t="s">
        <v>230</v>
      </c>
      <c r="D213" s="201" t="s">
        <v>201</v>
      </c>
      <c r="E213" s="202" t="s">
        <v>812</v>
      </c>
      <c r="F213" s="203" t="s">
        <v>813</v>
      </c>
      <c r="G213" s="204" t="s">
        <v>128</v>
      </c>
      <c r="H213" s="205">
        <v>1892.662</v>
      </c>
      <c r="I213" s="206"/>
      <c r="J213" s="205">
        <f>ROUND(I213*H213,3)</f>
        <v>0</v>
      </c>
      <c r="K213" s="207"/>
      <c r="L213" s="208"/>
      <c r="M213" s="209" t="s">
        <v>1</v>
      </c>
      <c r="N213" s="210" t="s">
        <v>41</v>
      </c>
      <c r="O213" s="59"/>
      <c r="P213" s="172">
        <f>O213*H213</f>
        <v>0</v>
      </c>
      <c r="Q213" s="172">
        <v>1.9E-3</v>
      </c>
      <c r="R213" s="172">
        <f>Q213*H213</f>
        <v>3.5960578000000001</v>
      </c>
      <c r="S213" s="172">
        <v>0</v>
      </c>
      <c r="T213" s="173">
        <f>S213*H213</f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74" t="s">
        <v>373</v>
      </c>
      <c r="AT213" s="174" t="s">
        <v>201</v>
      </c>
      <c r="AU213" s="174" t="s">
        <v>130</v>
      </c>
      <c r="AY213" s="18" t="s">
        <v>123</v>
      </c>
      <c r="BE213" s="175">
        <f>IF(N213="základná",J213,0)</f>
        <v>0</v>
      </c>
      <c r="BF213" s="175">
        <f>IF(N213="znížená",J213,0)</f>
        <v>0</v>
      </c>
      <c r="BG213" s="175">
        <f>IF(N213="zákl. prenesená",J213,0)</f>
        <v>0</v>
      </c>
      <c r="BH213" s="175">
        <f>IF(N213="zníž. prenesená",J213,0)</f>
        <v>0</v>
      </c>
      <c r="BI213" s="175">
        <f>IF(N213="nulová",J213,0)</f>
        <v>0</v>
      </c>
      <c r="BJ213" s="18" t="s">
        <v>130</v>
      </c>
      <c r="BK213" s="176">
        <f>ROUND(I213*H213,3)</f>
        <v>0</v>
      </c>
      <c r="BL213" s="18" t="s">
        <v>226</v>
      </c>
      <c r="BM213" s="174" t="s">
        <v>814</v>
      </c>
    </row>
    <row r="214" spans="1:65" s="2" customFormat="1" ht="16.5" customHeight="1">
      <c r="A214" s="33"/>
      <c r="B214" s="162"/>
      <c r="C214" s="201" t="s">
        <v>250</v>
      </c>
      <c r="D214" s="201" t="s">
        <v>201</v>
      </c>
      <c r="E214" s="202" t="s">
        <v>815</v>
      </c>
      <c r="F214" s="203" t="s">
        <v>816</v>
      </c>
      <c r="G214" s="204" t="s">
        <v>366</v>
      </c>
      <c r="H214" s="205">
        <v>9466</v>
      </c>
      <c r="I214" s="206"/>
      <c r="J214" s="205">
        <f>ROUND(I214*H214,3)</f>
        <v>0</v>
      </c>
      <c r="K214" s="207"/>
      <c r="L214" s="208"/>
      <c r="M214" s="209" t="s">
        <v>1</v>
      </c>
      <c r="N214" s="210" t="s">
        <v>41</v>
      </c>
      <c r="O214" s="59"/>
      <c r="P214" s="172">
        <f>O214*H214</f>
        <v>0</v>
      </c>
      <c r="Q214" s="172">
        <v>2.0000000000000001E-4</v>
      </c>
      <c r="R214" s="172">
        <f>Q214*H214</f>
        <v>1.8932</v>
      </c>
      <c r="S214" s="172">
        <v>0</v>
      </c>
      <c r="T214" s="173">
        <f>S214*H214</f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74" t="s">
        <v>373</v>
      </c>
      <c r="AT214" s="174" t="s">
        <v>201</v>
      </c>
      <c r="AU214" s="174" t="s">
        <v>130</v>
      </c>
      <c r="AY214" s="18" t="s">
        <v>123</v>
      </c>
      <c r="BE214" s="175">
        <f>IF(N214="základná",J214,0)</f>
        <v>0</v>
      </c>
      <c r="BF214" s="175">
        <f>IF(N214="znížená",J214,0)</f>
        <v>0</v>
      </c>
      <c r="BG214" s="175">
        <f>IF(N214="zákl. prenesená",J214,0)</f>
        <v>0</v>
      </c>
      <c r="BH214" s="175">
        <f>IF(N214="zníž. prenesená",J214,0)</f>
        <v>0</v>
      </c>
      <c r="BI214" s="175">
        <f>IF(N214="nulová",J214,0)</f>
        <v>0</v>
      </c>
      <c r="BJ214" s="18" t="s">
        <v>130</v>
      </c>
      <c r="BK214" s="176">
        <f>ROUND(I214*H214,3)</f>
        <v>0</v>
      </c>
      <c r="BL214" s="18" t="s">
        <v>226</v>
      </c>
      <c r="BM214" s="174" t="s">
        <v>817</v>
      </c>
    </row>
    <row r="215" spans="1:65" s="2" customFormat="1" ht="16.5" customHeight="1">
      <c r="A215" s="33"/>
      <c r="B215" s="162"/>
      <c r="C215" s="201" t="s">
        <v>255</v>
      </c>
      <c r="D215" s="201" t="s">
        <v>201</v>
      </c>
      <c r="E215" s="202" t="s">
        <v>818</v>
      </c>
      <c r="F215" s="203" t="s">
        <v>819</v>
      </c>
      <c r="G215" s="204" t="s">
        <v>366</v>
      </c>
      <c r="H215" s="205">
        <v>9466</v>
      </c>
      <c r="I215" s="206"/>
      <c r="J215" s="205">
        <f>ROUND(I215*H215,3)</f>
        <v>0</v>
      </c>
      <c r="K215" s="207"/>
      <c r="L215" s="208"/>
      <c r="M215" s="209" t="s">
        <v>1</v>
      </c>
      <c r="N215" s="210" t="s">
        <v>41</v>
      </c>
      <c r="O215" s="59"/>
      <c r="P215" s="172">
        <f>O215*H215</f>
        <v>0</v>
      </c>
      <c r="Q215" s="172">
        <v>4.0000000000000002E-4</v>
      </c>
      <c r="R215" s="172">
        <f>Q215*H215</f>
        <v>3.7864</v>
      </c>
      <c r="S215" s="172">
        <v>0</v>
      </c>
      <c r="T215" s="173">
        <f>S215*H215</f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74" t="s">
        <v>373</v>
      </c>
      <c r="AT215" s="174" t="s">
        <v>201</v>
      </c>
      <c r="AU215" s="174" t="s">
        <v>130</v>
      </c>
      <c r="AY215" s="18" t="s">
        <v>123</v>
      </c>
      <c r="BE215" s="175">
        <f>IF(N215="základná",J215,0)</f>
        <v>0</v>
      </c>
      <c r="BF215" s="175">
        <f>IF(N215="znížená",J215,0)</f>
        <v>0</v>
      </c>
      <c r="BG215" s="175">
        <f>IF(N215="zákl. prenesená",J215,0)</f>
        <v>0</v>
      </c>
      <c r="BH215" s="175">
        <f>IF(N215="zníž. prenesená",J215,0)</f>
        <v>0</v>
      </c>
      <c r="BI215" s="175">
        <f>IF(N215="nulová",J215,0)</f>
        <v>0</v>
      </c>
      <c r="BJ215" s="18" t="s">
        <v>130</v>
      </c>
      <c r="BK215" s="176">
        <f>ROUND(I215*H215,3)</f>
        <v>0</v>
      </c>
      <c r="BL215" s="18" t="s">
        <v>226</v>
      </c>
      <c r="BM215" s="174" t="s">
        <v>820</v>
      </c>
    </row>
    <row r="216" spans="1:65" s="2" customFormat="1" ht="33" customHeight="1">
      <c r="A216" s="33"/>
      <c r="B216" s="162"/>
      <c r="C216" s="163" t="s">
        <v>7</v>
      </c>
      <c r="D216" s="163" t="s">
        <v>125</v>
      </c>
      <c r="E216" s="164" t="s">
        <v>821</v>
      </c>
      <c r="F216" s="165" t="s">
        <v>822</v>
      </c>
      <c r="G216" s="166" t="s">
        <v>210</v>
      </c>
      <c r="H216" s="167">
        <v>13.4</v>
      </c>
      <c r="I216" s="168"/>
      <c r="J216" s="167">
        <f>ROUND(I216*H216,3)</f>
        <v>0</v>
      </c>
      <c r="K216" s="169"/>
      <c r="L216" s="34"/>
      <c r="M216" s="170" t="s">
        <v>1</v>
      </c>
      <c r="N216" s="171" t="s">
        <v>41</v>
      </c>
      <c r="O216" s="59"/>
      <c r="P216" s="172">
        <f>O216*H216</f>
        <v>0</v>
      </c>
      <c r="Q216" s="172">
        <v>5.0000000000000002E-5</v>
      </c>
      <c r="R216" s="172">
        <f>Q216*H216</f>
        <v>6.7000000000000002E-4</v>
      </c>
      <c r="S216" s="172">
        <v>0</v>
      </c>
      <c r="T216" s="173">
        <f>S216*H216</f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74" t="s">
        <v>226</v>
      </c>
      <c r="AT216" s="174" t="s">
        <v>125</v>
      </c>
      <c r="AU216" s="174" t="s">
        <v>130</v>
      </c>
      <c r="AY216" s="18" t="s">
        <v>123</v>
      </c>
      <c r="BE216" s="175">
        <f>IF(N216="základná",J216,0)</f>
        <v>0</v>
      </c>
      <c r="BF216" s="175">
        <f>IF(N216="znížená",J216,0)</f>
        <v>0</v>
      </c>
      <c r="BG216" s="175">
        <f>IF(N216="zákl. prenesená",J216,0)</f>
        <v>0</v>
      </c>
      <c r="BH216" s="175">
        <f>IF(N216="zníž. prenesená",J216,0)</f>
        <v>0</v>
      </c>
      <c r="BI216" s="175">
        <f>IF(N216="nulová",J216,0)</f>
        <v>0</v>
      </c>
      <c r="BJ216" s="18" t="s">
        <v>130</v>
      </c>
      <c r="BK216" s="176">
        <f>ROUND(I216*H216,3)</f>
        <v>0</v>
      </c>
      <c r="BL216" s="18" t="s">
        <v>226</v>
      </c>
      <c r="BM216" s="174" t="s">
        <v>823</v>
      </c>
    </row>
    <row r="217" spans="1:65" s="14" customFormat="1">
      <c r="B217" s="185"/>
      <c r="D217" s="178" t="s">
        <v>132</v>
      </c>
      <c r="E217" s="186" t="s">
        <v>1</v>
      </c>
      <c r="F217" s="187" t="s">
        <v>824</v>
      </c>
      <c r="H217" s="188">
        <v>13.4</v>
      </c>
      <c r="I217" s="189"/>
      <c r="L217" s="185"/>
      <c r="M217" s="190"/>
      <c r="N217" s="191"/>
      <c r="O217" s="191"/>
      <c r="P217" s="191"/>
      <c r="Q217" s="191"/>
      <c r="R217" s="191"/>
      <c r="S217" s="191"/>
      <c r="T217" s="192"/>
      <c r="AT217" s="186" t="s">
        <v>132</v>
      </c>
      <c r="AU217" s="186" t="s">
        <v>130</v>
      </c>
      <c r="AV217" s="14" t="s">
        <v>130</v>
      </c>
      <c r="AW217" s="14" t="s">
        <v>30</v>
      </c>
      <c r="AX217" s="14" t="s">
        <v>82</v>
      </c>
      <c r="AY217" s="186" t="s">
        <v>123</v>
      </c>
    </row>
    <row r="218" spans="1:65" s="2" customFormat="1" ht="33" customHeight="1">
      <c r="A218" s="33"/>
      <c r="B218" s="162"/>
      <c r="C218" s="163" t="s">
        <v>270</v>
      </c>
      <c r="D218" s="163" t="s">
        <v>125</v>
      </c>
      <c r="E218" s="164" t="s">
        <v>825</v>
      </c>
      <c r="F218" s="165" t="s">
        <v>826</v>
      </c>
      <c r="G218" s="166" t="s">
        <v>210</v>
      </c>
      <c r="H218" s="167">
        <v>9.4</v>
      </c>
      <c r="I218" s="168"/>
      <c r="J218" s="167">
        <f>ROUND(I218*H218,3)</f>
        <v>0</v>
      </c>
      <c r="K218" s="169"/>
      <c r="L218" s="34"/>
      <c r="M218" s="170" t="s">
        <v>1</v>
      </c>
      <c r="N218" s="171" t="s">
        <v>41</v>
      </c>
      <c r="O218" s="59"/>
      <c r="P218" s="172">
        <f>O218*H218</f>
        <v>0</v>
      </c>
      <c r="Q218" s="172">
        <v>2.4000000000000001E-4</v>
      </c>
      <c r="R218" s="172">
        <f>Q218*H218</f>
        <v>2.2560000000000002E-3</v>
      </c>
      <c r="S218" s="172">
        <v>0</v>
      </c>
      <c r="T218" s="173">
        <f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74" t="s">
        <v>226</v>
      </c>
      <c r="AT218" s="174" t="s">
        <v>125</v>
      </c>
      <c r="AU218" s="174" t="s">
        <v>130</v>
      </c>
      <c r="AY218" s="18" t="s">
        <v>123</v>
      </c>
      <c r="BE218" s="175">
        <f>IF(N218="základná",J218,0)</f>
        <v>0</v>
      </c>
      <c r="BF218" s="175">
        <f>IF(N218="znížená",J218,0)</f>
        <v>0</v>
      </c>
      <c r="BG218" s="175">
        <f>IF(N218="zákl. prenesená",J218,0)</f>
        <v>0</v>
      </c>
      <c r="BH218" s="175">
        <f>IF(N218="zníž. prenesená",J218,0)</f>
        <v>0</v>
      </c>
      <c r="BI218" s="175">
        <f>IF(N218="nulová",J218,0)</f>
        <v>0</v>
      </c>
      <c r="BJ218" s="18" t="s">
        <v>130</v>
      </c>
      <c r="BK218" s="176">
        <f>ROUND(I218*H218,3)</f>
        <v>0</v>
      </c>
      <c r="BL218" s="18" t="s">
        <v>226</v>
      </c>
      <c r="BM218" s="174" t="s">
        <v>827</v>
      </c>
    </row>
    <row r="219" spans="1:65" s="2" customFormat="1" ht="33" customHeight="1">
      <c r="A219" s="33"/>
      <c r="B219" s="162"/>
      <c r="C219" s="163" t="s">
        <v>277</v>
      </c>
      <c r="D219" s="163" t="s">
        <v>125</v>
      </c>
      <c r="E219" s="164" t="s">
        <v>828</v>
      </c>
      <c r="F219" s="165" t="s">
        <v>829</v>
      </c>
      <c r="G219" s="166" t="s">
        <v>210</v>
      </c>
      <c r="H219" s="167">
        <v>460.6</v>
      </c>
      <c r="I219" s="168"/>
      <c r="J219" s="167">
        <f>ROUND(I219*H219,3)</f>
        <v>0</v>
      </c>
      <c r="K219" s="169"/>
      <c r="L219" s="34"/>
      <c r="M219" s="170" t="s">
        <v>1</v>
      </c>
      <c r="N219" s="171" t="s">
        <v>41</v>
      </c>
      <c r="O219" s="59"/>
      <c r="P219" s="172">
        <f>O219*H219</f>
        <v>0</v>
      </c>
      <c r="Q219" s="172">
        <v>2.9999999999999997E-4</v>
      </c>
      <c r="R219" s="172">
        <f>Q219*H219</f>
        <v>0.13818</v>
      </c>
      <c r="S219" s="172">
        <v>0</v>
      </c>
      <c r="T219" s="173">
        <f>S219*H219</f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74" t="s">
        <v>226</v>
      </c>
      <c r="AT219" s="174" t="s">
        <v>125</v>
      </c>
      <c r="AU219" s="174" t="s">
        <v>130</v>
      </c>
      <c r="AY219" s="18" t="s">
        <v>123</v>
      </c>
      <c r="BE219" s="175">
        <f>IF(N219="základná",J219,0)</f>
        <v>0</v>
      </c>
      <c r="BF219" s="175">
        <f>IF(N219="znížená",J219,0)</f>
        <v>0</v>
      </c>
      <c r="BG219" s="175">
        <f>IF(N219="zákl. prenesená",J219,0)</f>
        <v>0</v>
      </c>
      <c r="BH219" s="175">
        <f>IF(N219="zníž. prenesená",J219,0)</f>
        <v>0</v>
      </c>
      <c r="BI219" s="175">
        <f>IF(N219="nulová",J219,0)</f>
        <v>0</v>
      </c>
      <c r="BJ219" s="18" t="s">
        <v>130</v>
      </c>
      <c r="BK219" s="176">
        <f>ROUND(I219*H219,3)</f>
        <v>0</v>
      </c>
      <c r="BL219" s="18" t="s">
        <v>226</v>
      </c>
      <c r="BM219" s="174" t="s">
        <v>830</v>
      </c>
    </row>
    <row r="220" spans="1:65" s="2" customFormat="1" ht="21.75" customHeight="1">
      <c r="A220" s="33"/>
      <c r="B220" s="162"/>
      <c r="C220" s="163" t="s">
        <v>304</v>
      </c>
      <c r="D220" s="163" t="s">
        <v>125</v>
      </c>
      <c r="E220" s="164" t="s">
        <v>831</v>
      </c>
      <c r="F220" s="165" t="s">
        <v>832</v>
      </c>
      <c r="G220" s="166" t="s">
        <v>128</v>
      </c>
      <c r="H220" s="167">
        <v>3289.4740000000002</v>
      </c>
      <c r="I220" s="168"/>
      <c r="J220" s="167">
        <f>ROUND(I220*H220,3)</f>
        <v>0</v>
      </c>
      <c r="K220" s="169"/>
      <c r="L220" s="34"/>
      <c r="M220" s="170" t="s">
        <v>1</v>
      </c>
      <c r="N220" s="171" t="s">
        <v>41</v>
      </c>
      <c r="O220" s="59"/>
      <c r="P220" s="172">
        <f>O220*H220</f>
        <v>0</v>
      </c>
      <c r="Q220" s="172">
        <v>0</v>
      </c>
      <c r="R220" s="172">
        <f>Q220*H220</f>
        <v>0</v>
      </c>
      <c r="S220" s="172">
        <v>0</v>
      </c>
      <c r="T220" s="173">
        <f>S220*H220</f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74" t="s">
        <v>226</v>
      </c>
      <c r="AT220" s="174" t="s">
        <v>125</v>
      </c>
      <c r="AU220" s="174" t="s">
        <v>130</v>
      </c>
      <c r="AY220" s="18" t="s">
        <v>123</v>
      </c>
      <c r="BE220" s="175">
        <f>IF(N220="základná",J220,0)</f>
        <v>0</v>
      </c>
      <c r="BF220" s="175">
        <f>IF(N220="znížená",J220,0)</f>
        <v>0</v>
      </c>
      <c r="BG220" s="175">
        <f>IF(N220="zákl. prenesená",J220,0)</f>
        <v>0</v>
      </c>
      <c r="BH220" s="175">
        <f>IF(N220="zníž. prenesená",J220,0)</f>
        <v>0</v>
      </c>
      <c r="BI220" s="175">
        <f>IF(N220="nulová",J220,0)</f>
        <v>0</v>
      </c>
      <c r="BJ220" s="18" t="s">
        <v>130</v>
      </c>
      <c r="BK220" s="176">
        <f>ROUND(I220*H220,3)</f>
        <v>0</v>
      </c>
      <c r="BL220" s="18" t="s">
        <v>226</v>
      </c>
      <c r="BM220" s="174" t="s">
        <v>833</v>
      </c>
    </row>
    <row r="221" spans="1:65" s="13" customFormat="1">
      <c r="B221" s="177"/>
      <c r="D221" s="178" t="s">
        <v>132</v>
      </c>
      <c r="E221" s="179" t="s">
        <v>1</v>
      </c>
      <c r="F221" s="180" t="s">
        <v>802</v>
      </c>
      <c r="H221" s="179" t="s">
        <v>1</v>
      </c>
      <c r="I221" s="181"/>
      <c r="L221" s="177"/>
      <c r="M221" s="182"/>
      <c r="N221" s="183"/>
      <c r="O221" s="183"/>
      <c r="P221" s="183"/>
      <c r="Q221" s="183"/>
      <c r="R221" s="183"/>
      <c r="S221" s="183"/>
      <c r="T221" s="184"/>
      <c r="AT221" s="179" t="s">
        <v>132</v>
      </c>
      <c r="AU221" s="179" t="s">
        <v>130</v>
      </c>
      <c r="AV221" s="13" t="s">
        <v>82</v>
      </c>
      <c r="AW221" s="13" t="s">
        <v>30</v>
      </c>
      <c r="AX221" s="13" t="s">
        <v>75</v>
      </c>
      <c r="AY221" s="179" t="s">
        <v>123</v>
      </c>
    </row>
    <row r="222" spans="1:65" s="14" customFormat="1">
      <c r="B222" s="185"/>
      <c r="D222" s="178" t="s">
        <v>132</v>
      </c>
      <c r="E222" s="186" t="s">
        <v>1</v>
      </c>
      <c r="F222" s="187" t="s">
        <v>834</v>
      </c>
      <c r="H222" s="188">
        <v>1619.55</v>
      </c>
      <c r="I222" s="189"/>
      <c r="L222" s="185"/>
      <c r="M222" s="190"/>
      <c r="N222" s="191"/>
      <c r="O222" s="191"/>
      <c r="P222" s="191"/>
      <c r="Q222" s="191"/>
      <c r="R222" s="191"/>
      <c r="S222" s="191"/>
      <c r="T222" s="192"/>
      <c r="AT222" s="186" t="s">
        <v>132</v>
      </c>
      <c r="AU222" s="186" t="s">
        <v>130</v>
      </c>
      <c r="AV222" s="14" t="s">
        <v>130</v>
      </c>
      <c r="AW222" s="14" t="s">
        <v>30</v>
      </c>
      <c r="AX222" s="14" t="s">
        <v>75</v>
      </c>
      <c r="AY222" s="186" t="s">
        <v>123</v>
      </c>
    </row>
    <row r="223" spans="1:65" s="14" customFormat="1">
      <c r="B223" s="185"/>
      <c r="D223" s="178" t="s">
        <v>132</v>
      </c>
      <c r="E223" s="186" t="s">
        <v>1</v>
      </c>
      <c r="F223" s="187" t="s">
        <v>835</v>
      </c>
      <c r="H223" s="188">
        <v>118.3</v>
      </c>
      <c r="I223" s="189"/>
      <c r="L223" s="185"/>
      <c r="M223" s="190"/>
      <c r="N223" s="191"/>
      <c r="O223" s="191"/>
      <c r="P223" s="191"/>
      <c r="Q223" s="191"/>
      <c r="R223" s="191"/>
      <c r="S223" s="191"/>
      <c r="T223" s="192"/>
      <c r="AT223" s="186" t="s">
        <v>132</v>
      </c>
      <c r="AU223" s="186" t="s">
        <v>130</v>
      </c>
      <c r="AV223" s="14" t="s">
        <v>130</v>
      </c>
      <c r="AW223" s="14" t="s">
        <v>30</v>
      </c>
      <c r="AX223" s="14" t="s">
        <v>75</v>
      </c>
      <c r="AY223" s="186" t="s">
        <v>123</v>
      </c>
    </row>
    <row r="224" spans="1:65" s="14" customFormat="1">
      <c r="B224" s="185"/>
      <c r="D224" s="178" t="s">
        <v>132</v>
      </c>
      <c r="E224" s="186" t="s">
        <v>1</v>
      </c>
      <c r="F224" s="187" t="s">
        <v>836</v>
      </c>
      <c r="H224" s="188">
        <v>-9.92</v>
      </c>
      <c r="I224" s="189"/>
      <c r="L224" s="185"/>
      <c r="M224" s="190"/>
      <c r="N224" s="191"/>
      <c r="O224" s="191"/>
      <c r="P224" s="191"/>
      <c r="Q224" s="191"/>
      <c r="R224" s="191"/>
      <c r="S224" s="191"/>
      <c r="T224" s="192"/>
      <c r="AT224" s="186" t="s">
        <v>132</v>
      </c>
      <c r="AU224" s="186" t="s">
        <v>130</v>
      </c>
      <c r="AV224" s="14" t="s">
        <v>130</v>
      </c>
      <c r="AW224" s="14" t="s">
        <v>30</v>
      </c>
      <c r="AX224" s="14" t="s">
        <v>75</v>
      </c>
      <c r="AY224" s="186" t="s">
        <v>123</v>
      </c>
    </row>
    <row r="225" spans="1:65" s="13" customFormat="1">
      <c r="B225" s="177"/>
      <c r="D225" s="178" t="s">
        <v>132</v>
      </c>
      <c r="E225" s="179" t="s">
        <v>1</v>
      </c>
      <c r="F225" s="180" t="s">
        <v>806</v>
      </c>
      <c r="H225" s="179" t="s">
        <v>1</v>
      </c>
      <c r="I225" s="181"/>
      <c r="L225" s="177"/>
      <c r="M225" s="182"/>
      <c r="N225" s="183"/>
      <c r="O225" s="183"/>
      <c r="P225" s="183"/>
      <c r="Q225" s="183"/>
      <c r="R225" s="183"/>
      <c r="S225" s="183"/>
      <c r="T225" s="184"/>
      <c r="AT225" s="179" t="s">
        <v>132</v>
      </c>
      <c r="AU225" s="179" t="s">
        <v>130</v>
      </c>
      <c r="AV225" s="13" t="s">
        <v>82</v>
      </c>
      <c r="AW225" s="13" t="s">
        <v>30</v>
      </c>
      <c r="AX225" s="13" t="s">
        <v>75</v>
      </c>
      <c r="AY225" s="179" t="s">
        <v>123</v>
      </c>
    </row>
    <row r="226" spans="1:65" s="14" customFormat="1">
      <c r="B226" s="185"/>
      <c r="D226" s="178" t="s">
        <v>132</v>
      </c>
      <c r="E226" s="186" t="s">
        <v>1</v>
      </c>
      <c r="F226" s="187" t="s">
        <v>837</v>
      </c>
      <c r="H226" s="188">
        <v>1195.4380000000001</v>
      </c>
      <c r="I226" s="189"/>
      <c r="L226" s="185"/>
      <c r="M226" s="190"/>
      <c r="N226" s="191"/>
      <c r="O226" s="191"/>
      <c r="P226" s="191"/>
      <c r="Q226" s="191"/>
      <c r="R226" s="191"/>
      <c r="S226" s="191"/>
      <c r="T226" s="192"/>
      <c r="AT226" s="186" t="s">
        <v>132</v>
      </c>
      <c r="AU226" s="186" t="s">
        <v>130</v>
      </c>
      <c r="AV226" s="14" t="s">
        <v>130</v>
      </c>
      <c r="AW226" s="14" t="s">
        <v>30</v>
      </c>
      <c r="AX226" s="14" t="s">
        <v>75</v>
      </c>
      <c r="AY226" s="186" t="s">
        <v>123</v>
      </c>
    </row>
    <row r="227" spans="1:65" s="14" customFormat="1">
      <c r="B227" s="185"/>
      <c r="D227" s="178" t="s">
        <v>132</v>
      </c>
      <c r="E227" s="186" t="s">
        <v>1</v>
      </c>
      <c r="F227" s="187" t="s">
        <v>838</v>
      </c>
      <c r="H227" s="188">
        <v>237.92400000000001</v>
      </c>
      <c r="I227" s="189"/>
      <c r="L227" s="185"/>
      <c r="M227" s="190"/>
      <c r="N227" s="191"/>
      <c r="O227" s="191"/>
      <c r="P227" s="191"/>
      <c r="Q227" s="191"/>
      <c r="R227" s="191"/>
      <c r="S227" s="191"/>
      <c r="T227" s="192"/>
      <c r="AT227" s="186" t="s">
        <v>132</v>
      </c>
      <c r="AU227" s="186" t="s">
        <v>130</v>
      </c>
      <c r="AV227" s="14" t="s">
        <v>130</v>
      </c>
      <c r="AW227" s="14" t="s">
        <v>30</v>
      </c>
      <c r="AX227" s="14" t="s">
        <v>75</v>
      </c>
      <c r="AY227" s="186" t="s">
        <v>123</v>
      </c>
    </row>
    <row r="228" spans="1:65" s="14" customFormat="1">
      <c r="B228" s="185"/>
      <c r="D228" s="178" t="s">
        <v>132</v>
      </c>
      <c r="E228" s="186" t="s">
        <v>1</v>
      </c>
      <c r="F228" s="187" t="s">
        <v>839</v>
      </c>
      <c r="H228" s="188">
        <v>86.762</v>
      </c>
      <c r="I228" s="189"/>
      <c r="L228" s="185"/>
      <c r="M228" s="190"/>
      <c r="N228" s="191"/>
      <c r="O228" s="191"/>
      <c r="P228" s="191"/>
      <c r="Q228" s="191"/>
      <c r="R228" s="191"/>
      <c r="S228" s="191"/>
      <c r="T228" s="192"/>
      <c r="AT228" s="186" t="s">
        <v>132</v>
      </c>
      <c r="AU228" s="186" t="s">
        <v>130</v>
      </c>
      <c r="AV228" s="14" t="s">
        <v>130</v>
      </c>
      <c r="AW228" s="14" t="s">
        <v>30</v>
      </c>
      <c r="AX228" s="14" t="s">
        <v>75</v>
      </c>
      <c r="AY228" s="186" t="s">
        <v>123</v>
      </c>
    </row>
    <row r="229" spans="1:65" s="16" customFormat="1">
      <c r="B229" s="216"/>
      <c r="D229" s="178" t="s">
        <v>132</v>
      </c>
      <c r="E229" s="217" t="s">
        <v>1</v>
      </c>
      <c r="F229" s="218" t="s">
        <v>809</v>
      </c>
      <c r="H229" s="219">
        <v>3248.0540000000001</v>
      </c>
      <c r="I229" s="220"/>
      <c r="L229" s="216"/>
      <c r="M229" s="221"/>
      <c r="N229" s="222"/>
      <c r="O229" s="222"/>
      <c r="P229" s="222"/>
      <c r="Q229" s="222"/>
      <c r="R229" s="222"/>
      <c r="S229" s="222"/>
      <c r="T229" s="223"/>
      <c r="AT229" s="217" t="s">
        <v>132</v>
      </c>
      <c r="AU229" s="217" t="s">
        <v>130</v>
      </c>
      <c r="AV229" s="16" t="s">
        <v>141</v>
      </c>
      <c r="AW229" s="16" t="s">
        <v>30</v>
      </c>
      <c r="AX229" s="16" t="s">
        <v>75</v>
      </c>
      <c r="AY229" s="217" t="s">
        <v>123</v>
      </c>
    </row>
    <row r="230" spans="1:65" s="13" customFormat="1">
      <c r="B230" s="177"/>
      <c r="D230" s="178" t="s">
        <v>132</v>
      </c>
      <c r="E230" s="179" t="s">
        <v>1</v>
      </c>
      <c r="F230" s="180" t="s">
        <v>810</v>
      </c>
      <c r="H230" s="179" t="s">
        <v>1</v>
      </c>
      <c r="I230" s="181"/>
      <c r="L230" s="177"/>
      <c r="M230" s="182"/>
      <c r="N230" s="183"/>
      <c r="O230" s="183"/>
      <c r="P230" s="183"/>
      <c r="Q230" s="183"/>
      <c r="R230" s="183"/>
      <c r="S230" s="183"/>
      <c r="T230" s="184"/>
      <c r="AT230" s="179" t="s">
        <v>132</v>
      </c>
      <c r="AU230" s="179" t="s">
        <v>130</v>
      </c>
      <c r="AV230" s="13" t="s">
        <v>82</v>
      </c>
      <c r="AW230" s="13" t="s">
        <v>30</v>
      </c>
      <c r="AX230" s="13" t="s">
        <v>75</v>
      </c>
      <c r="AY230" s="179" t="s">
        <v>123</v>
      </c>
    </row>
    <row r="231" spans="1:65" s="14" customFormat="1">
      <c r="B231" s="185"/>
      <c r="D231" s="178" t="s">
        <v>132</v>
      </c>
      <c r="E231" s="186" t="s">
        <v>1</v>
      </c>
      <c r="F231" s="187" t="s">
        <v>840</v>
      </c>
      <c r="H231" s="188">
        <v>9.92</v>
      </c>
      <c r="I231" s="189"/>
      <c r="L231" s="185"/>
      <c r="M231" s="190"/>
      <c r="N231" s="191"/>
      <c r="O231" s="191"/>
      <c r="P231" s="191"/>
      <c r="Q231" s="191"/>
      <c r="R231" s="191"/>
      <c r="S231" s="191"/>
      <c r="T231" s="192"/>
      <c r="AT231" s="186" t="s">
        <v>132</v>
      </c>
      <c r="AU231" s="186" t="s">
        <v>130</v>
      </c>
      <c r="AV231" s="14" t="s">
        <v>130</v>
      </c>
      <c r="AW231" s="14" t="s">
        <v>30</v>
      </c>
      <c r="AX231" s="14" t="s">
        <v>75</v>
      </c>
      <c r="AY231" s="186" t="s">
        <v>123</v>
      </c>
    </row>
    <row r="232" spans="1:65" s="16" customFormat="1">
      <c r="B232" s="216"/>
      <c r="D232" s="178" t="s">
        <v>132</v>
      </c>
      <c r="E232" s="217" t="s">
        <v>1</v>
      </c>
      <c r="F232" s="218" t="s">
        <v>809</v>
      </c>
      <c r="H232" s="219">
        <v>9.92</v>
      </c>
      <c r="I232" s="220"/>
      <c r="L232" s="216"/>
      <c r="M232" s="221"/>
      <c r="N232" s="222"/>
      <c r="O232" s="222"/>
      <c r="P232" s="222"/>
      <c r="Q232" s="222"/>
      <c r="R232" s="222"/>
      <c r="S232" s="222"/>
      <c r="T232" s="223"/>
      <c r="AT232" s="217" t="s">
        <v>132</v>
      </c>
      <c r="AU232" s="217" t="s">
        <v>130</v>
      </c>
      <c r="AV232" s="16" t="s">
        <v>141</v>
      </c>
      <c r="AW232" s="16" t="s">
        <v>30</v>
      </c>
      <c r="AX232" s="16" t="s">
        <v>75</v>
      </c>
      <c r="AY232" s="217" t="s">
        <v>123</v>
      </c>
    </row>
    <row r="233" spans="1:65" s="13" customFormat="1">
      <c r="B233" s="177"/>
      <c r="D233" s="178" t="s">
        <v>132</v>
      </c>
      <c r="E233" s="179" t="s">
        <v>1</v>
      </c>
      <c r="F233" s="180" t="s">
        <v>750</v>
      </c>
      <c r="H233" s="179" t="s">
        <v>1</v>
      </c>
      <c r="I233" s="181"/>
      <c r="L233" s="177"/>
      <c r="M233" s="182"/>
      <c r="N233" s="183"/>
      <c r="O233" s="183"/>
      <c r="P233" s="183"/>
      <c r="Q233" s="183"/>
      <c r="R233" s="183"/>
      <c r="S233" s="183"/>
      <c r="T233" s="184"/>
      <c r="AT233" s="179" t="s">
        <v>132</v>
      </c>
      <c r="AU233" s="179" t="s">
        <v>130</v>
      </c>
      <c r="AV233" s="13" t="s">
        <v>82</v>
      </c>
      <c r="AW233" s="13" t="s">
        <v>30</v>
      </c>
      <c r="AX233" s="13" t="s">
        <v>75</v>
      </c>
      <c r="AY233" s="179" t="s">
        <v>123</v>
      </c>
    </row>
    <row r="234" spans="1:65" s="14" customFormat="1">
      <c r="B234" s="185"/>
      <c r="D234" s="178" t="s">
        <v>132</v>
      </c>
      <c r="E234" s="186" t="s">
        <v>1</v>
      </c>
      <c r="F234" s="187" t="s">
        <v>841</v>
      </c>
      <c r="H234" s="188">
        <v>31.5</v>
      </c>
      <c r="I234" s="189"/>
      <c r="L234" s="185"/>
      <c r="M234" s="190"/>
      <c r="N234" s="191"/>
      <c r="O234" s="191"/>
      <c r="P234" s="191"/>
      <c r="Q234" s="191"/>
      <c r="R234" s="191"/>
      <c r="S234" s="191"/>
      <c r="T234" s="192"/>
      <c r="AT234" s="186" t="s">
        <v>132</v>
      </c>
      <c r="AU234" s="186" t="s">
        <v>130</v>
      </c>
      <c r="AV234" s="14" t="s">
        <v>130</v>
      </c>
      <c r="AW234" s="14" t="s">
        <v>30</v>
      </c>
      <c r="AX234" s="14" t="s">
        <v>75</v>
      </c>
      <c r="AY234" s="186" t="s">
        <v>123</v>
      </c>
    </row>
    <row r="235" spans="1:65" s="15" customFormat="1">
      <c r="B235" s="193"/>
      <c r="D235" s="178" t="s">
        <v>132</v>
      </c>
      <c r="E235" s="194" t="s">
        <v>1</v>
      </c>
      <c r="F235" s="195" t="s">
        <v>140</v>
      </c>
      <c r="H235" s="196">
        <v>3289.4740000000002</v>
      </c>
      <c r="I235" s="197"/>
      <c r="L235" s="193"/>
      <c r="M235" s="198"/>
      <c r="N235" s="199"/>
      <c r="O235" s="199"/>
      <c r="P235" s="199"/>
      <c r="Q235" s="199"/>
      <c r="R235" s="199"/>
      <c r="S235" s="199"/>
      <c r="T235" s="200"/>
      <c r="AT235" s="194" t="s">
        <v>132</v>
      </c>
      <c r="AU235" s="194" t="s">
        <v>130</v>
      </c>
      <c r="AV235" s="15" t="s">
        <v>129</v>
      </c>
      <c r="AW235" s="15" t="s">
        <v>30</v>
      </c>
      <c r="AX235" s="15" t="s">
        <v>82</v>
      </c>
      <c r="AY235" s="194" t="s">
        <v>123</v>
      </c>
    </row>
    <row r="236" spans="1:65" s="2" customFormat="1" ht="16.5" customHeight="1">
      <c r="A236" s="33"/>
      <c r="B236" s="162"/>
      <c r="C236" s="201" t="s">
        <v>310</v>
      </c>
      <c r="D236" s="201" t="s">
        <v>201</v>
      </c>
      <c r="E236" s="202" t="s">
        <v>842</v>
      </c>
      <c r="F236" s="203" t="s">
        <v>843</v>
      </c>
      <c r="G236" s="204" t="s">
        <v>128</v>
      </c>
      <c r="H236" s="205">
        <v>3782.895</v>
      </c>
      <c r="I236" s="206"/>
      <c r="J236" s="205">
        <f>ROUND(I236*H236,3)</f>
        <v>0</v>
      </c>
      <c r="K236" s="207"/>
      <c r="L236" s="208"/>
      <c r="M236" s="209" t="s">
        <v>1</v>
      </c>
      <c r="N236" s="210" t="s">
        <v>41</v>
      </c>
      <c r="O236" s="59"/>
      <c r="P236" s="172">
        <f>O236*H236</f>
        <v>0</v>
      </c>
      <c r="Q236" s="172">
        <v>2.0000000000000001E-4</v>
      </c>
      <c r="R236" s="172">
        <f>Q236*H236</f>
        <v>0.756579</v>
      </c>
      <c r="S236" s="172">
        <v>0</v>
      </c>
      <c r="T236" s="173">
        <f>S236*H236</f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74" t="s">
        <v>373</v>
      </c>
      <c r="AT236" s="174" t="s">
        <v>201</v>
      </c>
      <c r="AU236" s="174" t="s">
        <v>130</v>
      </c>
      <c r="AY236" s="18" t="s">
        <v>123</v>
      </c>
      <c r="BE236" s="175">
        <f>IF(N236="základná",J236,0)</f>
        <v>0</v>
      </c>
      <c r="BF236" s="175">
        <f>IF(N236="znížená",J236,0)</f>
        <v>0</v>
      </c>
      <c r="BG236" s="175">
        <f>IF(N236="zákl. prenesená",J236,0)</f>
        <v>0</v>
      </c>
      <c r="BH236" s="175">
        <f>IF(N236="zníž. prenesená",J236,0)</f>
        <v>0</v>
      </c>
      <c r="BI236" s="175">
        <f>IF(N236="nulová",J236,0)</f>
        <v>0</v>
      </c>
      <c r="BJ236" s="18" t="s">
        <v>130</v>
      </c>
      <c r="BK236" s="176">
        <f>ROUND(I236*H236,3)</f>
        <v>0</v>
      </c>
      <c r="BL236" s="18" t="s">
        <v>226</v>
      </c>
      <c r="BM236" s="174" t="s">
        <v>844</v>
      </c>
    </row>
    <row r="237" spans="1:65" s="14" customFormat="1">
      <c r="B237" s="185"/>
      <c r="D237" s="178" t="s">
        <v>132</v>
      </c>
      <c r="F237" s="187" t="s">
        <v>845</v>
      </c>
      <c r="H237" s="188">
        <v>3782.895</v>
      </c>
      <c r="I237" s="189"/>
      <c r="L237" s="185"/>
      <c r="M237" s="190"/>
      <c r="N237" s="191"/>
      <c r="O237" s="191"/>
      <c r="P237" s="191"/>
      <c r="Q237" s="191"/>
      <c r="R237" s="191"/>
      <c r="S237" s="191"/>
      <c r="T237" s="192"/>
      <c r="AT237" s="186" t="s">
        <v>132</v>
      </c>
      <c r="AU237" s="186" t="s">
        <v>130</v>
      </c>
      <c r="AV237" s="14" t="s">
        <v>130</v>
      </c>
      <c r="AW237" s="14" t="s">
        <v>3</v>
      </c>
      <c r="AX237" s="14" t="s">
        <v>82</v>
      </c>
      <c r="AY237" s="186" t="s">
        <v>123</v>
      </c>
    </row>
    <row r="238" spans="1:65" s="2" customFormat="1" ht="21.75" customHeight="1">
      <c r="A238" s="33"/>
      <c r="B238" s="162"/>
      <c r="C238" s="163" t="s">
        <v>339</v>
      </c>
      <c r="D238" s="163" t="s">
        <v>125</v>
      </c>
      <c r="E238" s="164" t="s">
        <v>846</v>
      </c>
      <c r="F238" s="165" t="s">
        <v>847</v>
      </c>
      <c r="G238" s="166" t="s">
        <v>210</v>
      </c>
      <c r="H238" s="167">
        <v>365.75</v>
      </c>
      <c r="I238" s="168"/>
      <c r="J238" s="167">
        <f>ROUND(I238*H238,3)</f>
        <v>0</v>
      </c>
      <c r="K238" s="169"/>
      <c r="L238" s="34"/>
      <c r="M238" s="170" t="s">
        <v>1</v>
      </c>
      <c r="N238" s="171" t="s">
        <v>41</v>
      </c>
      <c r="O238" s="59"/>
      <c r="P238" s="172">
        <f>O238*H238</f>
        <v>0</v>
      </c>
      <c r="Q238" s="172">
        <v>3.0000000000000001E-5</v>
      </c>
      <c r="R238" s="172">
        <f>Q238*H238</f>
        <v>1.09725E-2</v>
      </c>
      <c r="S238" s="172">
        <v>0</v>
      </c>
      <c r="T238" s="173">
        <f>S238*H238</f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74" t="s">
        <v>226</v>
      </c>
      <c r="AT238" s="174" t="s">
        <v>125</v>
      </c>
      <c r="AU238" s="174" t="s">
        <v>130</v>
      </c>
      <c r="AY238" s="18" t="s">
        <v>123</v>
      </c>
      <c r="BE238" s="175">
        <f>IF(N238="základná",J238,0)</f>
        <v>0</v>
      </c>
      <c r="BF238" s="175">
        <f>IF(N238="znížená",J238,0)</f>
        <v>0</v>
      </c>
      <c r="BG238" s="175">
        <f>IF(N238="zákl. prenesená",J238,0)</f>
        <v>0</v>
      </c>
      <c r="BH238" s="175">
        <f>IF(N238="zníž. prenesená",J238,0)</f>
        <v>0</v>
      </c>
      <c r="BI238" s="175">
        <f>IF(N238="nulová",J238,0)</f>
        <v>0</v>
      </c>
      <c r="BJ238" s="18" t="s">
        <v>130</v>
      </c>
      <c r="BK238" s="176">
        <f>ROUND(I238*H238,3)</f>
        <v>0</v>
      </c>
      <c r="BL238" s="18" t="s">
        <v>226</v>
      </c>
      <c r="BM238" s="174" t="s">
        <v>848</v>
      </c>
    </row>
    <row r="239" spans="1:65" s="13" customFormat="1">
      <c r="B239" s="177"/>
      <c r="D239" s="178" t="s">
        <v>132</v>
      </c>
      <c r="E239" s="179" t="s">
        <v>1</v>
      </c>
      <c r="F239" s="180" t="s">
        <v>791</v>
      </c>
      <c r="H239" s="179" t="s">
        <v>1</v>
      </c>
      <c r="I239" s="181"/>
      <c r="L239" s="177"/>
      <c r="M239" s="182"/>
      <c r="N239" s="183"/>
      <c r="O239" s="183"/>
      <c r="P239" s="183"/>
      <c r="Q239" s="183"/>
      <c r="R239" s="183"/>
      <c r="S239" s="183"/>
      <c r="T239" s="184"/>
      <c r="AT239" s="179" t="s">
        <v>132</v>
      </c>
      <c r="AU239" s="179" t="s">
        <v>130</v>
      </c>
      <c r="AV239" s="13" t="s">
        <v>82</v>
      </c>
      <c r="AW239" s="13" t="s">
        <v>30</v>
      </c>
      <c r="AX239" s="13" t="s">
        <v>75</v>
      </c>
      <c r="AY239" s="179" t="s">
        <v>123</v>
      </c>
    </row>
    <row r="240" spans="1:65" s="14" customFormat="1">
      <c r="B240" s="185"/>
      <c r="D240" s="178" t="s">
        <v>132</v>
      </c>
      <c r="E240" s="186" t="s">
        <v>1</v>
      </c>
      <c r="F240" s="187" t="s">
        <v>849</v>
      </c>
      <c r="H240" s="188">
        <v>194.45</v>
      </c>
      <c r="I240" s="189"/>
      <c r="L240" s="185"/>
      <c r="M240" s="190"/>
      <c r="N240" s="191"/>
      <c r="O240" s="191"/>
      <c r="P240" s="191"/>
      <c r="Q240" s="191"/>
      <c r="R240" s="191"/>
      <c r="S240" s="191"/>
      <c r="T240" s="192"/>
      <c r="AT240" s="186" t="s">
        <v>132</v>
      </c>
      <c r="AU240" s="186" t="s">
        <v>130</v>
      </c>
      <c r="AV240" s="14" t="s">
        <v>130</v>
      </c>
      <c r="AW240" s="14" t="s">
        <v>30</v>
      </c>
      <c r="AX240" s="14" t="s">
        <v>75</v>
      </c>
      <c r="AY240" s="186" t="s">
        <v>123</v>
      </c>
    </row>
    <row r="241" spans="1:65" s="13" customFormat="1">
      <c r="B241" s="177"/>
      <c r="D241" s="178" t="s">
        <v>132</v>
      </c>
      <c r="E241" s="179" t="s">
        <v>1</v>
      </c>
      <c r="F241" s="180" t="s">
        <v>794</v>
      </c>
      <c r="H241" s="179" t="s">
        <v>1</v>
      </c>
      <c r="I241" s="181"/>
      <c r="L241" s="177"/>
      <c r="M241" s="182"/>
      <c r="N241" s="183"/>
      <c r="O241" s="183"/>
      <c r="P241" s="183"/>
      <c r="Q241" s="183"/>
      <c r="R241" s="183"/>
      <c r="S241" s="183"/>
      <c r="T241" s="184"/>
      <c r="AT241" s="179" t="s">
        <v>132</v>
      </c>
      <c r="AU241" s="179" t="s">
        <v>130</v>
      </c>
      <c r="AV241" s="13" t="s">
        <v>82</v>
      </c>
      <c r="AW241" s="13" t="s">
        <v>30</v>
      </c>
      <c r="AX241" s="13" t="s">
        <v>75</v>
      </c>
      <c r="AY241" s="179" t="s">
        <v>123</v>
      </c>
    </row>
    <row r="242" spans="1:65" s="14" customFormat="1">
      <c r="B242" s="185"/>
      <c r="D242" s="178" t="s">
        <v>132</v>
      </c>
      <c r="E242" s="186" t="s">
        <v>1</v>
      </c>
      <c r="F242" s="187" t="s">
        <v>850</v>
      </c>
      <c r="H242" s="188">
        <v>171.3</v>
      </c>
      <c r="I242" s="189"/>
      <c r="L242" s="185"/>
      <c r="M242" s="190"/>
      <c r="N242" s="191"/>
      <c r="O242" s="191"/>
      <c r="P242" s="191"/>
      <c r="Q242" s="191"/>
      <c r="R242" s="191"/>
      <c r="S242" s="191"/>
      <c r="T242" s="192"/>
      <c r="AT242" s="186" t="s">
        <v>132</v>
      </c>
      <c r="AU242" s="186" t="s">
        <v>130</v>
      </c>
      <c r="AV242" s="14" t="s">
        <v>130</v>
      </c>
      <c r="AW242" s="14" t="s">
        <v>30</v>
      </c>
      <c r="AX242" s="14" t="s">
        <v>75</v>
      </c>
      <c r="AY242" s="186" t="s">
        <v>123</v>
      </c>
    </row>
    <row r="243" spans="1:65" s="15" customFormat="1">
      <c r="B243" s="193"/>
      <c r="D243" s="178" t="s">
        <v>132</v>
      </c>
      <c r="E243" s="194" t="s">
        <v>1</v>
      </c>
      <c r="F243" s="195" t="s">
        <v>140</v>
      </c>
      <c r="H243" s="196">
        <v>365.75</v>
      </c>
      <c r="I243" s="197"/>
      <c r="L243" s="193"/>
      <c r="M243" s="198"/>
      <c r="N243" s="199"/>
      <c r="O243" s="199"/>
      <c r="P243" s="199"/>
      <c r="Q243" s="199"/>
      <c r="R243" s="199"/>
      <c r="S243" s="199"/>
      <c r="T243" s="200"/>
      <c r="AT243" s="194" t="s">
        <v>132</v>
      </c>
      <c r="AU243" s="194" t="s">
        <v>130</v>
      </c>
      <c r="AV243" s="15" t="s">
        <v>129</v>
      </c>
      <c r="AW243" s="15" t="s">
        <v>30</v>
      </c>
      <c r="AX243" s="15" t="s">
        <v>82</v>
      </c>
      <c r="AY243" s="194" t="s">
        <v>123</v>
      </c>
    </row>
    <row r="244" spans="1:65" s="2" customFormat="1" ht="16.5" customHeight="1">
      <c r="A244" s="33"/>
      <c r="B244" s="162"/>
      <c r="C244" s="201" t="s">
        <v>345</v>
      </c>
      <c r="D244" s="201" t="s">
        <v>201</v>
      </c>
      <c r="E244" s="202" t="s">
        <v>851</v>
      </c>
      <c r="F244" s="203" t="s">
        <v>852</v>
      </c>
      <c r="G244" s="204" t="s">
        <v>128</v>
      </c>
      <c r="H244" s="205">
        <v>91.438000000000002</v>
      </c>
      <c r="I244" s="206"/>
      <c r="J244" s="205">
        <f>ROUND(I244*H244,3)</f>
        <v>0</v>
      </c>
      <c r="K244" s="207"/>
      <c r="L244" s="208"/>
      <c r="M244" s="209" t="s">
        <v>1</v>
      </c>
      <c r="N244" s="210" t="s">
        <v>41</v>
      </c>
      <c r="O244" s="59"/>
      <c r="P244" s="172">
        <f>O244*H244</f>
        <v>0</v>
      </c>
      <c r="Q244" s="172">
        <v>1.0999999999999999E-2</v>
      </c>
      <c r="R244" s="172">
        <f>Q244*H244</f>
        <v>1.0058179999999999</v>
      </c>
      <c r="S244" s="172">
        <v>0</v>
      </c>
      <c r="T244" s="173">
        <f>S244*H244</f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74" t="s">
        <v>373</v>
      </c>
      <c r="AT244" s="174" t="s">
        <v>201</v>
      </c>
      <c r="AU244" s="174" t="s">
        <v>130</v>
      </c>
      <c r="AY244" s="18" t="s">
        <v>123</v>
      </c>
      <c r="BE244" s="175">
        <f>IF(N244="základná",J244,0)</f>
        <v>0</v>
      </c>
      <c r="BF244" s="175">
        <f>IF(N244="znížená",J244,0)</f>
        <v>0</v>
      </c>
      <c r="BG244" s="175">
        <f>IF(N244="zákl. prenesená",J244,0)</f>
        <v>0</v>
      </c>
      <c r="BH244" s="175">
        <f>IF(N244="zníž. prenesená",J244,0)</f>
        <v>0</v>
      </c>
      <c r="BI244" s="175">
        <f>IF(N244="nulová",J244,0)</f>
        <v>0</v>
      </c>
      <c r="BJ244" s="18" t="s">
        <v>130</v>
      </c>
      <c r="BK244" s="176">
        <f>ROUND(I244*H244,3)</f>
        <v>0</v>
      </c>
      <c r="BL244" s="18" t="s">
        <v>226</v>
      </c>
      <c r="BM244" s="174" t="s">
        <v>853</v>
      </c>
    </row>
    <row r="245" spans="1:65" s="2" customFormat="1" ht="16.5" customHeight="1">
      <c r="A245" s="33"/>
      <c r="B245" s="162"/>
      <c r="C245" s="201" t="s">
        <v>350</v>
      </c>
      <c r="D245" s="201" t="s">
        <v>201</v>
      </c>
      <c r="E245" s="202" t="s">
        <v>854</v>
      </c>
      <c r="F245" s="203" t="s">
        <v>855</v>
      </c>
      <c r="G245" s="204" t="s">
        <v>366</v>
      </c>
      <c r="H245" s="205">
        <v>2926</v>
      </c>
      <c r="I245" s="206"/>
      <c r="J245" s="205">
        <f>ROUND(I245*H245,3)</f>
        <v>0</v>
      </c>
      <c r="K245" s="207"/>
      <c r="L245" s="208"/>
      <c r="M245" s="209" t="s">
        <v>1</v>
      </c>
      <c r="N245" s="210" t="s">
        <v>41</v>
      </c>
      <c r="O245" s="59"/>
      <c r="P245" s="172">
        <f>O245*H245</f>
        <v>0</v>
      </c>
      <c r="Q245" s="172">
        <v>0</v>
      </c>
      <c r="R245" s="172">
        <f>Q245*H245</f>
        <v>0</v>
      </c>
      <c r="S245" s="172">
        <v>0</v>
      </c>
      <c r="T245" s="173">
        <f>S245*H245</f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174" t="s">
        <v>373</v>
      </c>
      <c r="AT245" s="174" t="s">
        <v>201</v>
      </c>
      <c r="AU245" s="174" t="s">
        <v>130</v>
      </c>
      <c r="AY245" s="18" t="s">
        <v>123</v>
      </c>
      <c r="BE245" s="175">
        <f>IF(N245="základná",J245,0)</f>
        <v>0</v>
      </c>
      <c r="BF245" s="175">
        <f>IF(N245="znížená",J245,0)</f>
        <v>0</v>
      </c>
      <c r="BG245" s="175">
        <f>IF(N245="zákl. prenesená",J245,0)</f>
        <v>0</v>
      </c>
      <c r="BH245" s="175">
        <f>IF(N245="zníž. prenesená",J245,0)</f>
        <v>0</v>
      </c>
      <c r="BI245" s="175">
        <f>IF(N245="nulová",J245,0)</f>
        <v>0</v>
      </c>
      <c r="BJ245" s="18" t="s">
        <v>130</v>
      </c>
      <c r="BK245" s="176">
        <f>ROUND(I245*H245,3)</f>
        <v>0</v>
      </c>
      <c r="BL245" s="18" t="s">
        <v>226</v>
      </c>
      <c r="BM245" s="174" t="s">
        <v>856</v>
      </c>
    </row>
    <row r="246" spans="1:65" s="14" customFormat="1">
      <c r="B246" s="185"/>
      <c r="D246" s="178" t="s">
        <v>132</v>
      </c>
      <c r="E246" s="186" t="s">
        <v>1</v>
      </c>
      <c r="F246" s="187" t="s">
        <v>857</v>
      </c>
      <c r="H246" s="188">
        <v>2926</v>
      </c>
      <c r="I246" s="189"/>
      <c r="L246" s="185"/>
      <c r="M246" s="190"/>
      <c r="N246" s="191"/>
      <c r="O246" s="191"/>
      <c r="P246" s="191"/>
      <c r="Q246" s="191"/>
      <c r="R246" s="191"/>
      <c r="S246" s="191"/>
      <c r="T246" s="192"/>
      <c r="AT246" s="186" t="s">
        <v>132</v>
      </c>
      <c r="AU246" s="186" t="s">
        <v>130</v>
      </c>
      <c r="AV246" s="14" t="s">
        <v>130</v>
      </c>
      <c r="AW246" s="14" t="s">
        <v>30</v>
      </c>
      <c r="AX246" s="14" t="s">
        <v>82</v>
      </c>
      <c r="AY246" s="186" t="s">
        <v>123</v>
      </c>
    </row>
    <row r="247" spans="1:65" s="2" customFormat="1" ht="21.75" customHeight="1">
      <c r="A247" s="33"/>
      <c r="B247" s="162"/>
      <c r="C247" s="163" t="s">
        <v>354</v>
      </c>
      <c r="D247" s="163" t="s">
        <v>125</v>
      </c>
      <c r="E247" s="164" t="s">
        <v>858</v>
      </c>
      <c r="F247" s="165" t="s">
        <v>859</v>
      </c>
      <c r="G247" s="166" t="s">
        <v>581</v>
      </c>
      <c r="H247" s="168"/>
      <c r="I247" s="168"/>
      <c r="J247" s="167">
        <f>ROUND(I247*H247,3)</f>
        <v>0</v>
      </c>
      <c r="K247" s="169"/>
      <c r="L247" s="34"/>
      <c r="M247" s="170" t="s">
        <v>1</v>
      </c>
      <c r="N247" s="171" t="s">
        <v>41</v>
      </c>
      <c r="O247" s="59"/>
      <c r="P247" s="172">
        <f>O247*H247</f>
        <v>0</v>
      </c>
      <c r="Q247" s="172">
        <v>0</v>
      </c>
      <c r="R247" s="172">
        <f>Q247*H247</f>
        <v>0</v>
      </c>
      <c r="S247" s="172">
        <v>0</v>
      </c>
      <c r="T247" s="173">
        <f>S247*H247</f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74" t="s">
        <v>226</v>
      </c>
      <c r="AT247" s="174" t="s">
        <v>125</v>
      </c>
      <c r="AU247" s="174" t="s">
        <v>130</v>
      </c>
      <c r="AY247" s="18" t="s">
        <v>123</v>
      </c>
      <c r="BE247" s="175">
        <f>IF(N247="základná",J247,0)</f>
        <v>0</v>
      </c>
      <c r="BF247" s="175">
        <f>IF(N247="znížená",J247,0)</f>
        <v>0</v>
      </c>
      <c r="BG247" s="175">
        <f>IF(N247="zákl. prenesená",J247,0)</f>
        <v>0</v>
      </c>
      <c r="BH247" s="175">
        <f>IF(N247="zníž. prenesená",J247,0)</f>
        <v>0</v>
      </c>
      <c r="BI247" s="175">
        <f>IF(N247="nulová",J247,0)</f>
        <v>0</v>
      </c>
      <c r="BJ247" s="18" t="s">
        <v>130</v>
      </c>
      <c r="BK247" s="176">
        <f>ROUND(I247*H247,3)</f>
        <v>0</v>
      </c>
      <c r="BL247" s="18" t="s">
        <v>226</v>
      </c>
      <c r="BM247" s="174" t="s">
        <v>860</v>
      </c>
    </row>
    <row r="248" spans="1:65" s="12" customFormat="1" ht="22.9" customHeight="1">
      <c r="B248" s="149"/>
      <c r="D248" s="150" t="s">
        <v>74</v>
      </c>
      <c r="E248" s="160" t="s">
        <v>861</v>
      </c>
      <c r="F248" s="160" t="s">
        <v>862</v>
      </c>
      <c r="I248" s="152"/>
      <c r="J248" s="161">
        <f>BK248</f>
        <v>0</v>
      </c>
      <c r="L248" s="149"/>
      <c r="M248" s="154"/>
      <c r="N248" s="155"/>
      <c r="O248" s="155"/>
      <c r="P248" s="156">
        <f>SUM(P249:P280)</f>
        <v>0</v>
      </c>
      <c r="Q248" s="155"/>
      <c r="R248" s="156">
        <f>SUM(R249:R280)</f>
        <v>0.50893746000000006</v>
      </c>
      <c r="S248" s="155"/>
      <c r="T248" s="157">
        <f>SUM(T249:T280)</f>
        <v>0</v>
      </c>
      <c r="AR248" s="150" t="s">
        <v>130</v>
      </c>
      <c r="AT248" s="158" t="s">
        <v>74</v>
      </c>
      <c r="AU248" s="158" t="s">
        <v>82</v>
      </c>
      <c r="AY248" s="150" t="s">
        <v>123</v>
      </c>
      <c r="BK248" s="159">
        <f>SUM(BK249:BK280)</f>
        <v>0</v>
      </c>
    </row>
    <row r="249" spans="1:65" s="2" customFormat="1" ht="21.75" customHeight="1">
      <c r="A249" s="33"/>
      <c r="B249" s="162"/>
      <c r="C249" s="163" t="s">
        <v>359</v>
      </c>
      <c r="D249" s="163" t="s">
        <v>125</v>
      </c>
      <c r="E249" s="164" t="s">
        <v>863</v>
      </c>
      <c r="F249" s="165" t="s">
        <v>864</v>
      </c>
      <c r="G249" s="166" t="s">
        <v>128</v>
      </c>
      <c r="H249" s="167">
        <v>1625.0830000000001</v>
      </c>
      <c r="I249" s="168"/>
      <c r="J249" s="167">
        <f>ROUND(I249*H249,3)</f>
        <v>0</v>
      </c>
      <c r="K249" s="169"/>
      <c r="L249" s="34"/>
      <c r="M249" s="170" t="s">
        <v>1</v>
      </c>
      <c r="N249" s="171" t="s">
        <v>41</v>
      </c>
      <c r="O249" s="59"/>
      <c r="P249" s="172">
        <f>O249*H249</f>
        <v>0</v>
      </c>
      <c r="Q249" s="172">
        <v>1.2E-4</v>
      </c>
      <c r="R249" s="172">
        <f>Q249*H249</f>
        <v>0.19500996000000001</v>
      </c>
      <c r="S249" s="172">
        <v>0</v>
      </c>
      <c r="T249" s="173">
        <f>S249*H249</f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74" t="s">
        <v>226</v>
      </c>
      <c r="AT249" s="174" t="s">
        <v>125</v>
      </c>
      <c r="AU249" s="174" t="s">
        <v>130</v>
      </c>
      <c r="AY249" s="18" t="s">
        <v>123</v>
      </c>
      <c r="BE249" s="175">
        <f>IF(N249="základná",J249,0)</f>
        <v>0</v>
      </c>
      <c r="BF249" s="175">
        <f>IF(N249="znížená",J249,0)</f>
        <v>0</v>
      </c>
      <c r="BG249" s="175">
        <f>IF(N249="zákl. prenesená",J249,0)</f>
        <v>0</v>
      </c>
      <c r="BH249" s="175">
        <f>IF(N249="zníž. prenesená",J249,0)</f>
        <v>0</v>
      </c>
      <c r="BI249" s="175">
        <f>IF(N249="nulová",J249,0)</f>
        <v>0</v>
      </c>
      <c r="BJ249" s="18" t="s">
        <v>130</v>
      </c>
      <c r="BK249" s="176">
        <f>ROUND(I249*H249,3)</f>
        <v>0</v>
      </c>
      <c r="BL249" s="18" t="s">
        <v>226</v>
      </c>
      <c r="BM249" s="174" t="s">
        <v>865</v>
      </c>
    </row>
    <row r="250" spans="1:65" s="13" customFormat="1">
      <c r="B250" s="177"/>
      <c r="D250" s="178" t="s">
        <v>132</v>
      </c>
      <c r="E250" s="179" t="s">
        <v>1</v>
      </c>
      <c r="F250" s="180" t="s">
        <v>802</v>
      </c>
      <c r="H250" s="179" t="s">
        <v>1</v>
      </c>
      <c r="I250" s="181"/>
      <c r="L250" s="177"/>
      <c r="M250" s="182"/>
      <c r="N250" s="183"/>
      <c r="O250" s="183"/>
      <c r="P250" s="183"/>
      <c r="Q250" s="183"/>
      <c r="R250" s="183"/>
      <c r="S250" s="183"/>
      <c r="T250" s="184"/>
      <c r="AT250" s="179" t="s">
        <v>132</v>
      </c>
      <c r="AU250" s="179" t="s">
        <v>130</v>
      </c>
      <c r="AV250" s="13" t="s">
        <v>82</v>
      </c>
      <c r="AW250" s="13" t="s">
        <v>30</v>
      </c>
      <c r="AX250" s="13" t="s">
        <v>75</v>
      </c>
      <c r="AY250" s="179" t="s">
        <v>123</v>
      </c>
    </row>
    <row r="251" spans="1:65" s="14" customFormat="1">
      <c r="B251" s="185"/>
      <c r="D251" s="178" t="s">
        <v>132</v>
      </c>
      <c r="E251" s="186" t="s">
        <v>1</v>
      </c>
      <c r="F251" s="187" t="s">
        <v>803</v>
      </c>
      <c r="H251" s="188">
        <v>809.77499999999998</v>
      </c>
      <c r="I251" s="189"/>
      <c r="L251" s="185"/>
      <c r="M251" s="190"/>
      <c r="N251" s="191"/>
      <c r="O251" s="191"/>
      <c r="P251" s="191"/>
      <c r="Q251" s="191"/>
      <c r="R251" s="191"/>
      <c r="S251" s="191"/>
      <c r="T251" s="192"/>
      <c r="AT251" s="186" t="s">
        <v>132</v>
      </c>
      <c r="AU251" s="186" t="s">
        <v>130</v>
      </c>
      <c r="AV251" s="14" t="s">
        <v>130</v>
      </c>
      <c r="AW251" s="14" t="s">
        <v>30</v>
      </c>
      <c r="AX251" s="14" t="s">
        <v>75</v>
      </c>
      <c r="AY251" s="186" t="s">
        <v>123</v>
      </c>
    </row>
    <row r="252" spans="1:65" s="14" customFormat="1">
      <c r="B252" s="185"/>
      <c r="D252" s="178" t="s">
        <v>132</v>
      </c>
      <c r="E252" s="186" t="s">
        <v>1</v>
      </c>
      <c r="F252" s="187" t="s">
        <v>804</v>
      </c>
      <c r="H252" s="188">
        <v>60.206000000000003</v>
      </c>
      <c r="I252" s="189"/>
      <c r="L252" s="185"/>
      <c r="M252" s="190"/>
      <c r="N252" s="191"/>
      <c r="O252" s="191"/>
      <c r="P252" s="191"/>
      <c r="Q252" s="191"/>
      <c r="R252" s="191"/>
      <c r="S252" s="191"/>
      <c r="T252" s="192"/>
      <c r="AT252" s="186" t="s">
        <v>132</v>
      </c>
      <c r="AU252" s="186" t="s">
        <v>130</v>
      </c>
      <c r="AV252" s="14" t="s">
        <v>130</v>
      </c>
      <c r="AW252" s="14" t="s">
        <v>30</v>
      </c>
      <c r="AX252" s="14" t="s">
        <v>75</v>
      </c>
      <c r="AY252" s="186" t="s">
        <v>123</v>
      </c>
    </row>
    <row r="253" spans="1:65" s="14" customFormat="1">
      <c r="B253" s="185"/>
      <c r="D253" s="178" t="s">
        <v>132</v>
      </c>
      <c r="E253" s="186" t="s">
        <v>1</v>
      </c>
      <c r="F253" s="187" t="s">
        <v>805</v>
      </c>
      <c r="H253" s="188">
        <v>-4.96</v>
      </c>
      <c r="I253" s="189"/>
      <c r="L253" s="185"/>
      <c r="M253" s="190"/>
      <c r="N253" s="191"/>
      <c r="O253" s="191"/>
      <c r="P253" s="191"/>
      <c r="Q253" s="191"/>
      <c r="R253" s="191"/>
      <c r="S253" s="191"/>
      <c r="T253" s="192"/>
      <c r="AT253" s="186" t="s">
        <v>132</v>
      </c>
      <c r="AU253" s="186" t="s">
        <v>130</v>
      </c>
      <c r="AV253" s="14" t="s">
        <v>130</v>
      </c>
      <c r="AW253" s="14" t="s">
        <v>30</v>
      </c>
      <c r="AX253" s="14" t="s">
        <v>75</v>
      </c>
      <c r="AY253" s="186" t="s">
        <v>123</v>
      </c>
    </row>
    <row r="254" spans="1:65" s="13" customFormat="1">
      <c r="B254" s="177"/>
      <c r="D254" s="178" t="s">
        <v>132</v>
      </c>
      <c r="E254" s="179" t="s">
        <v>1</v>
      </c>
      <c r="F254" s="180" t="s">
        <v>806</v>
      </c>
      <c r="H254" s="179" t="s">
        <v>1</v>
      </c>
      <c r="I254" s="181"/>
      <c r="L254" s="177"/>
      <c r="M254" s="182"/>
      <c r="N254" s="183"/>
      <c r="O254" s="183"/>
      <c r="P254" s="183"/>
      <c r="Q254" s="183"/>
      <c r="R254" s="183"/>
      <c r="S254" s="183"/>
      <c r="T254" s="184"/>
      <c r="AT254" s="179" t="s">
        <v>132</v>
      </c>
      <c r="AU254" s="179" t="s">
        <v>130</v>
      </c>
      <c r="AV254" s="13" t="s">
        <v>82</v>
      </c>
      <c r="AW254" s="13" t="s">
        <v>30</v>
      </c>
      <c r="AX254" s="13" t="s">
        <v>75</v>
      </c>
      <c r="AY254" s="179" t="s">
        <v>123</v>
      </c>
    </row>
    <row r="255" spans="1:65" s="14" customFormat="1">
      <c r="B255" s="185"/>
      <c r="D255" s="178" t="s">
        <v>132</v>
      </c>
      <c r="E255" s="186" t="s">
        <v>1</v>
      </c>
      <c r="F255" s="187" t="s">
        <v>807</v>
      </c>
      <c r="H255" s="188">
        <v>597.71900000000005</v>
      </c>
      <c r="I255" s="189"/>
      <c r="L255" s="185"/>
      <c r="M255" s="190"/>
      <c r="N255" s="191"/>
      <c r="O255" s="191"/>
      <c r="P255" s="191"/>
      <c r="Q255" s="191"/>
      <c r="R255" s="191"/>
      <c r="S255" s="191"/>
      <c r="T255" s="192"/>
      <c r="AT255" s="186" t="s">
        <v>132</v>
      </c>
      <c r="AU255" s="186" t="s">
        <v>130</v>
      </c>
      <c r="AV255" s="14" t="s">
        <v>130</v>
      </c>
      <c r="AW255" s="14" t="s">
        <v>30</v>
      </c>
      <c r="AX255" s="14" t="s">
        <v>75</v>
      </c>
      <c r="AY255" s="186" t="s">
        <v>123</v>
      </c>
    </row>
    <row r="256" spans="1:65" s="14" customFormat="1">
      <c r="B256" s="185"/>
      <c r="D256" s="178" t="s">
        <v>132</v>
      </c>
      <c r="E256" s="186" t="s">
        <v>1</v>
      </c>
      <c r="F256" s="187" t="s">
        <v>808</v>
      </c>
      <c r="H256" s="188">
        <v>118.962</v>
      </c>
      <c r="I256" s="189"/>
      <c r="L256" s="185"/>
      <c r="M256" s="190"/>
      <c r="N256" s="191"/>
      <c r="O256" s="191"/>
      <c r="P256" s="191"/>
      <c r="Q256" s="191"/>
      <c r="R256" s="191"/>
      <c r="S256" s="191"/>
      <c r="T256" s="192"/>
      <c r="AT256" s="186" t="s">
        <v>132</v>
      </c>
      <c r="AU256" s="186" t="s">
        <v>130</v>
      </c>
      <c r="AV256" s="14" t="s">
        <v>130</v>
      </c>
      <c r="AW256" s="14" t="s">
        <v>30</v>
      </c>
      <c r="AX256" s="14" t="s">
        <v>75</v>
      </c>
      <c r="AY256" s="186" t="s">
        <v>123</v>
      </c>
    </row>
    <row r="257" spans="1:65" s="14" customFormat="1">
      <c r="B257" s="185"/>
      <c r="D257" s="178" t="s">
        <v>132</v>
      </c>
      <c r="E257" s="186" t="s">
        <v>1</v>
      </c>
      <c r="F257" s="187" t="s">
        <v>797</v>
      </c>
      <c r="H257" s="188">
        <v>43.381</v>
      </c>
      <c r="I257" s="189"/>
      <c r="L257" s="185"/>
      <c r="M257" s="190"/>
      <c r="N257" s="191"/>
      <c r="O257" s="191"/>
      <c r="P257" s="191"/>
      <c r="Q257" s="191"/>
      <c r="R257" s="191"/>
      <c r="S257" s="191"/>
      <c r="T257" s="192"/>
      <c r="AT257" s="186" t="s">
        <v>132</v>
      </c>
      <c r="AU257" s="186" t="s">
        <v>130</v>
      </c>
      <c r="AV257" s="14" t="s">
        <v>130</v>
      </c>
      <c r="AW257" s="14" t="s">
        <v>30</v>
      </c>
      <c r="AX257" s="14" t="s">
        <v>75</v>
      </c>
      <c r="AY257" s="186" t="s">
        <v>123</v>
      </c>
    </row>
    <row r="258" spans="1:65" s="15" customFormat="1">
      <c r="B258" s="193"/>
      <c r="D258" s="178" t="s">
        <v>132</v>
      </c>
      <c r="E258" s="194" t="s">
        <v>1</v>
      </c>
      <c r="F258" s="195" t="s">
        <v>140</v>
      </c>
      <c r="H258" s="196">
        <v>1625.0830000000001</v>
      </c>
      <c r="I258" s="197"/>
      <c r="L258" s="193"/>
      <c r="M258" s="198"/>
      <c r="N258" s="199"/>
      <c r="O258" s="199"/>
      <c r="P258" s="199"/>
      <c r="Q258" s="199"/>
      <c r="R258" s="199"/>
      <c r="S258" s="199"/>
      <c r="T258" s="200"/>
      <c r="AT258" s="194" t="s">
        <v>132</v>
      </c>
      <c r="AU258" s="194" t="s">
        <v>130</v>
      </c>
      <c r="AV258" s="15" t="s">
        <v>129</v>
      </c>
      <c r="AW258" s="15" t="s">
        <v>30</v>
      </c>
      <c r="AX258" s="15" t="s">
        <v>82</v>
      </c>
      <c r="AY258" s="194" t="s">
        <v>123</v>
      </c>
    </row>
    <row r="259" spans="1:65" s="2" customFormat="1" ht="21.75" customHeight="1">
      <c r="A259" s="33"/>
      <c r="B259" s="162"/>
      <c r="C259" s="201" t="s">
        <v>363</v>
      </c>
      <c r="D259" s="201" t="s">
        <v>201</v>
      </c>
      <c r="E259" s="202" t="s">
        <v>866</v>
      </c>
      <c r="F259" s="203" t="s">
        <v>867</v>
      </c>
      <c r="G259" s="204" t="s">
        <v>128</v>
      </c>
      <c r="H259" s="205">
        <v>3380.1729999999998</v>
      </c>
      <c r="I259" s="206"/>
      <c r="J259" s="205">
        <f>ROUND(I259*H259,3)</f>
        <v>0</v>
      </c>
      <c r="K259" s="207"/>
      <c r="L259" s="208"/>
      <c r="M259" s="209" t="s">
        <v>1</v>
      </c>
      <c r="N259" s="210" t="s">
        <v>41</v>
      </c>
      <c r="O259" s="59"/>
      <c r="P259" s="172">
        <f>O259*H259</f>
        <v>0</v>
      </c>
      <c r="Q259" s="172">
        <v>0</v>
      </c>
      <c r="R259" s="172">
        <f>Q259*H259</f>
        <v>0</v>
      </c>
      <c r="S259" s="172">
        <v>0</v>
      </c>
      <c r="T259" s="173">
        <f>S259*H259</f>
        <v>0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174" t="s">
        <v>373</v>
      </c>
      <c r="AT259" s="174" t="s">
        <v>201</v>
      </c>
      <c r="AU259" s="174" t="s">
        <v>130</v>
      </c>
      <c r="AY259" s="18" t="s">
        <v>123</v>
      </c>
      <c r="BE259" s="175">
        <f>IF(N259="základná",J259,0)</f>
        <v>0</v>
      </c>
      <c r="BF259" s="175">
        <f>IF(N259="znížená",J259,0)</f>
        <v>0</v>
      </c>
      <c r="BG259" s="175">
        <f>IF(N259="zákl. prenesená",J259,0)</f>
        <v>0</v>
      </c>
      <c r="BH259" s="175">
        <f>IF(N259="zníž. prenesená",J259,0)</f>
        <v>0</v>
      </c>
      <c r="BI259" s="175">
        <f>IF(N259="nulová",J259,0)</f>
        <v>0</v>
      </c>
      <c r="BJ259" s="18" t="s">
        <v>130</v>
      </c>
      <c r="BK259" s="176">
        <f>ROUND(I259*H259,3)</f>
        <v>0</v>
      </c>
      <c r="BL259" s="18" t="s">
        <v>226</v>
      </c>
      <c r="BM259" s="174" t="s">
        <v>868</v>
      </c>
    </row>
    <row r="260" spans="1:65" s="14" customFormat="1">
      <c r="B260" s="185"/>
      <c r="D260" s="178" t="s">
        <v>132</v>
      </c>
      <c r="F260" s="187" t="s">
        <v>869</v>
      </c>
      <c r="H260" s="188">
        <v>3380.1729999999998</v>
      </c>
      <c r="I260" s="189"/>
      <c r="L260" s="185"/>
      <c r="M260" s="190"/>
      <c r="N260" s="191"/>
      <c r="O260" s="191"/>
      <c r="P260" s="191"/>
      <c r="Q260" s="191"/>
      <c r="R260" s="191"/>
      <c r="S260" s="191"/>
      <c r="T260" s="192"/>
      <c r="AT260" s="186" t="s">
        <v>132</v>
      </c>
      <c r="AU260" s="186" t="s">
        <v>130</v>
      </c>
      <c r="AV260" s="14" t="s">
        <v>130</v>
      </c>
      <c r="AW260" s="14" t="s">
        <v>3</v>
      </c>
      <c r="AX260" s="14" t="s">
        <v>82</v>
      </c>
      <c r="AY260" s="186" t="s">
        <v>123</v>
      </c>
    </row>
    <row r="261" spans="1:65" s="2" customFormat="1" ht="21.75" customHeight="1">
      <c r="A261" s="33"/>
      <c r="B261" s="162"/>
      <c r="C261" s="163" t="s">
        <v>368</v>
      </c>
      <c r="D261" s="163" t="s">
        <v>125</v>
      </c>
      <c r="E261" s="164" t="s">
        <v>870</v>
      </c>
      <c r="F261" s="165" t="s">
        <v>871</v>
      </c>
      <c r="G261" s="166" t="s">
        <v>128</v>
      </c>
      <c r="H261" s="167">
        <v>20.71</v>
      </c>
      <c r="I261" s="168"/>
      <c r="J261" s="167">
        <f>ROUND(I261*H261,3)</f>
        <v>0</v>
      </c>
      <c r="K261" s="169"/>
      <c r="L261" s="34"/>
      <c r="M261" s="170" t="s">
        <v>1</v>
      </c>
      <c r="N261" s="171" t="s">
        <v>41</v>
      </c>
      <c r="O261" s="59"/>
      <c r="P261" s="172">
        <f>O261*H261</f>
        <v>0</v>
      </c>
      <c r="Q261" s="172">
        <v>1.2E-4</v>
      </c>
      <c r="R261" s="172">
        <f>Q261*H261</f>
        <v>2.4852000000000003E-3</v>
      </c>
      <c r="S261" s="172">
        <v>0</v>
      </c>
      <c r="T261" s="173">
        <f>S261*H261</f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74" t="s">
        <v>226</v>
      </c>
      <c r="AT261" s="174" t="s">
        <v>125</v>
      </c>
      <c r="AU261" s="174" t="s">
        <v>130</v>
      </c>
      <c r="AY261" s="18" t="s">
        <v>123</v>
      </c>
      <c r="BE261" s="175">
        <f>IF(N261="základná",J261,0)</f>
        <v>0</v>
      </c>
      <c r="BF261" s="175">
        <f>IF(N261="znížená",J261,0)</f>
        <v>0</v>
      </c>
      <c r="BG261" s="175">
        <f>IF(N261="zákl. prenesená",J261,0)</f>
        <v>0</v>
      </c>
      <c r="BH261" s="175">
        <f>IF(N261="zníž. prenesená",J261,0)</f>
        <v>0</v>
      </c>
      <c r="BI261" s="175">
        <f>IF(N261="nulová",J261,0)</f>
        <v>0</v>
      </c>
      <c r="BJ261" s="18" t="s">
        <v>130</v>
      </c>
      <c r="BK261" s="176">
        <f>ROUND(I261*H261,3)</f>
        <v>0</v>
      </c>
      <c r="BL261" s="18" t="s">
        <v>226</v>
      </c>
      <c r="BM261" s="174" t="s">
        <v>872</v>
      </c>
    </row>
    <row r="262" spans="1:65" s="13" customFormat="1">
      <c r="B262" s="177"/>
      <c r="D262" s="178" t="s">
        <v>132</v>
      </c>
      <c r="E262" s="179" t="s">
        <v>1</v>
      </c>
      <c r="F262" s="180" t="s">
        <v>810</v>
      </c>
      <c r="H262" s="179" t="s">
        <v>1</v>
      </c>
      <c r="I262" s="181"/>
      <c r="L262" s="177"/>
      <c r="M262" s="182"/>
      <c r="N262" s="183"/>
      <c r="O262" s="183"/>
      <c r="P262" s="183"/>
      <c r="Q262" s="183"/>
      <c r="R262" s="183"/>
      <c r="S262" s="183"/>
      <c r="T262" s="184"/>
      <c r="AT262" s="179" t="s">
        <v>132</v>
      </c>
      <c r="AU262" s="179" t="s">
        <v>130</v>
      </c>
      <c r="AV262" s="13" t="s">
        <v>82</v>
      </c>
      <c r="AW262" s="13" t="s">
        <v>30</v>
      </c>
      <c r="AX262" s="13" t="s">
        <v>75</v>
      </c>
      <c r="AY262" s="179" t="s">
        <v>123</v>
      </c>
    </row>
    <row r="263" spans="1:65" s="14" customFormat="1">
      <c r="B263" s="185"/>
      <c r="D263" s="178" t="s">
        <v>132</v>
      </c>
      <c r="E263" s="186" t="s">
        <v>1</v>
      </c>
      <c r="F263" s="187" t="s">
        <v>811</v>
      </c>
      <c r="H263" s="188">
        <v>4.96</v>
      </c>
      <c r="I263" s="189"/>
      <c r="L263" s="185"/>
      <c r="M263" s="190"/>
      <c r="N263" s="191"/>
      <c r="O263" s="191"/>
      <c r="P263" s="191"/>
      <c r="Q263" s="191"/>
      <c r="R263" s="191"/>
      <c r="S263" s="191"/>
      <c r="T263" s="192"/>
      <c r="AT263" s="186" t="s">
        <v>132</v>
      </c>
      <c r="AU263" s="186" t="s">
        <v>130</v>
      </c>
      <c r="AV263" s="14" t="s">
        <v>130</v>
      </c>
      <c r="AW263" s="14" t="s">
        <v>30</v>
      </c>
      <c r="AX263" s="14" t="s">
        <v>75</v>
      </c>
      <c r="AY263" s="186" t="s">
        <v>123</v>
      </c>
    </row>
    <row r="264" spans="1:65" s="13" customFormat="1">
      <c r="B264" s="177"/>
      <c r="D264" s="178" t="s">
        <v>132</v>
      </c>
      <c r="E264" s="179" t="s">
        <v>1</v>
      </c>
      <c r="F264" s="180" t="s">
        <v>750</v>
      </c>
      <c r="H264" s="179" t="s">
        <v>1</v>
      </c>
      <c r="I264" s="181"/>
      <c r="L264" s="177"/>
      <c r="M264" s="182"/>
      <c r="N264" s="183"/>
      <c r="O264" s="183"/>
      <c r="P264" s="183"/>
      <c r="Q264" s="183"/>
      <c r="R264" s="183"/>
      <c r="S264" s="183"/>
      <c r="T264" s="184"/>
      <c r="AT264" s="179" t="s">
        <v>132</v>
      </c>
      <c r="AU264" s="179" t="s">
        <v>130</v>
      </c>
      <c r="AV264" s="13" t="s">
        <v>82</v>
      </c>
      <c r="AW264" s="13" t="s">
        <v>30</v>
      </c>
      <c r="AX264" s="13" t="s">
        <v>75</v>
      </c>
      <c r="AY264" s="179" t="s">
        <v>123</v>
      </c>
    </row>
    <row r="265" spans="1:65" s="14" customFormat="1">
      <c r="B265" s="185"/>
      <c r="D265" s="178" t="s">
        <v>132</v>
      </c>
      <c r="E265" s="186" t="s">
        <v>1</v>
      </c>
      <c r="F265" s="187" t="s">
        <v>873</v>
      </c>
      <c r="H265" s="188">
        <v>15.75</v>
      </c>
      <c r="I265" s="189"/>
      <c r="L265" s="185"/>
      <c r="M265" s="190"/>
      <c r="N265" s="191"/>
      <c r="O265" s="191"/>
      <c r="P265" s="191"/>
      <c r="Q265" s="191"/>
      <c r="R265" s="191"/>
      <c r="S265" s="191"/>
      <c r="T265" s="192"/>
      <c r="AT265" s="186" t="s">
        <v>132</v>
      </c>
      <c r="AU265" s="186" t="s">
        <v>130</v>
      </c>
      <c r="AV265" s="14" t="s">
        <v>130</v>
      </c>
      <c r="AW265" s="14" t="s">
        <v>30</v>
      </c>
      <c r="AX265" s="14" t="s">
        <v>75</v>
      </c>
      <c r="AY265" s="186" t="s">
        <v>123</v>
      </c>
    </row>
    <row r="266" spans="1:65" s="15" customFormat="1">
      <c r="B266" s="193"/>
      <c r="D266" s="178" t="s">
        <v>132</v>
      </c>
      <c r="E266" s="194" t="s">
        <v>1</v>
      </c>
      <c r="F266" s="195" t="s">
        <v>140</v>
      </c>
      <c r="H266" s="196">
        <v>20.71</v>
      </c>
      <c r="I266" s="197"/>
      <c r="L266" s="193"/>
      <c r="M266" s="198"/>
      <c r="N266" s="199"/>
      <c r="O266" s="199"/>
      <c r="P266" s="199"/>
      <c r="Q266" s="199"/>
      <c r="R266" s="199"/>
      <c r="S266" s="199"/>
      <c r="T266" s="200"/>
      <c r="AT266" s="194" t="s">
        <v>132</v>
      </c>
      <c r="AU266" s="194" t="s">
        <v>130</v>
      </c>
      <c r="AV266" s="15" t="s">
        <v>129</v>
      </c>
      <c r="AW266" s="15" t="s">
        <v>30</v>
      </c>
      <c r="AX266" s="15" t="s">
        <v>82</v>
      </c>
      <c r="AY266" s="194" t="s">
        <v>123</v>
      </c>
    </row>
    <row r="267" spans="1:65" s="2" customFormat="1" ht="21.75" customHeight="1">
      <c r="A267" s="33"/>
      <c r="B267" s="162"/>
      <c r="C267" s="201" t="s">
        <v>373</v>
      </c>
      <c r="D267" s="201" t="s">
        <v>201</v>
      </c>
      <c r="E267" s="202" t="s">
        <v>874</v>
      </c>
      <c r="F267" s="203" t="s">
        <v>875</v>
      </c>
      <c r="G267" s="204" t="s">
        <v>128</v>
      </c>
      <c r="H267" s="205">
        <v>5.2080000000000002</v>
      </c>
      <c r="I267" s="206"/>
      <c r="J267" s="205">
        <f>ROUND(I267*H267,3)</f>
        <v>0</v>
      </c>
      <c r="K267" s="207"/>
      <c r="L267" s="208"/>
      <c r="M267" s="209" t="s">
        <v>1</v>
      </c>
      <c r="N267" s="210" t="s">
        <v>41</v>
      </c>
      <c r="O267" s="59"/>
      <c r="P267" s="172">
        <f>O267*H267</f>
        <v>0</v>
      </c>
      <c r="Q267" s="172">
        <v>5.8E-4</v>
      </c>
      <c r="R267" s="172">
        <f>Q267*H267</f>
        <v>3.0206400000000002E-3</v>
      </c>
      <c r="S267" s="172">
        <v>0</v>
      </c>
      <c r="T267" s="173">
        <f>S267*H267</f>
        <v>0</v>
      </c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R267" s="174" t="s">
        <v>373</v>
      </c>
      <c r="AT267" s="174" t="s">
        <v>201</v>
      </c>
      <c r="AU267" s="174" t="s">
        <v>130</v>
      </c>
      <c r="AY267" s="18" t="s">
        <v>123</v>
      </c>
      <c r="BE267" s="175">
        <f>IF(N267="základná",J267,0)</f>
        <v>0</v>
      </c>
      <c r="BF267" s="175">
        <f>IF(N267="znížená",J267,0)</f>
        <v>0</v>
      </c>
      <c r="BG267" s="175">
        <f>IF(N267="zákl. prenesená",J267,0)</f>
        <v>0</v>
      </c>
      <c r="BH267" s="175">
        <f>IF(N267="zníž. prenesená",J267,0)</f>
        <v>0</v>
      </c>
      <c r="BI267" s="175">
        <f>IF(N267="nulová",J267,0)</f>
        <v>0</v>
      </c>
      <c r="BJ267" s="18" t="s">
        <v>130</v>
      </c>
      <c r="BK267" s="176">
        <f>ROUND(I267*H267,3)</f>
        <v>0</v>
      </c>
      <c r="BL267" s="18" t="s">
        <v>226</v>
      </c>
      <c r="BM267" s="174" t="s">
        <v>876</v>
      </c>
    </row>
    <row r="268" spans="1:65" s="14" customFormat="1">
      <c r="B268" s="185"/>
      <c r="D268" s="178" t="s">
        <v>132</v>
      </c>
      <c r="F268" s="187" t="s">
        <v>877</v>
      </c>
      <c r="H268" s="188">
        <v>5.2080000000000002</v>
      </c>
      <c r="I268" s="189"/>
      <c r="L268" s="185"/>
      <c r="M268" s="190"/>
      <c r="N268" s="191"/>
      <c r="O268" s="191"/>
      <c r="P268" s="191"/>
      <c r="Q268" s="191"/>
      <c r="R268" s="191"/>
      <c r="S268" s="191"/>
      <c r="T268" s="192"/>
      <c r="AT268" s="186" t="s">
        <v>132</v>
      </c>
      <c r="AU268" s="186" t="s">
        <v>130</v>
      </c>
      <c r="AV268" s="14" t="s">
        <v>130</v>
      </c>
      <c r="AW268" s="14" t="s">
        <v>3</v>
      </c>
      <c r="AX268" s="14" t="s">
        <v>82</v>
      </c>
      <c r="AY268" s="186" t="s">
        <v>123</v>
      </c>
    </row>
    <row r="269" spans="1:65" s="2" customFormat="1" ht="21.75" customHeight="1">
      <c r="A269" s="33"/>
      <c r="B269" s="162"/>
      <c r="C269" s="201" t="s">
        <v>377</v>
      </c>
      <c r="D269" s="201" t="s">
        <v>201</v>
      </c>
      <c r="E269" s="202" t="s">
        <v>878</v>
      </c>
      <c r="F269" s="203" t="s">
        <v>879</v>
      </c>
      <c r="G269" s="204" t="s">
        <v>128</v>
      </c>
      <c r="H269" s="205">
        <v>16.538</v>
      </c>
      <c r="I269" s="206"/>
      <c r="J269" s="205">
        <f>ROUND(I269*H269,3)</f>
        <v>0</v>
      </c>
      <c r="K269" s="207"/>
      <c r="L269" s="208"/>
      <c r="M269" s="209" t="s">
        <v>1</v>
      </c>
      <c r="N269" s="210" t="s">
        <v>41</v>
      </c>
      <c r="O269" s="59"/>
      <c r="P269" s="172">
        <f>O269*H269</f>
        <v>0</v>
      </c>
      <c r="Q269" s="172">
        <v>1.47E-3</v>
      </c>
      <c r="R269" s="172">
        <f>Q269*H269</f>
        <v>2.431086E-2</v>
      </c>
      <c r="S269" s="172">
        <v>0</v>
      </c>
      <c r="T269" s="173">
        <f>S269*H269</f>
        <v>0</v>
      </c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R269" s="174" t="s">
        <v>373</v>
      </c>
      <c r="AT269" s="174" t="s">
        <v>201</v>
      </c>
      <c r="AU269" s="174" t="s">
        <v>130</v>
      </c>
      <c r="AY269" s="18" t="s">
        <v>123</v>
      </c>
      <c r="BE269" s="175">
        <f>IF(N269="základná",J269,0)</f>
        <v>0</v>
      </c>
      <c r="BF269" s="175">
        <f>IF(N269="znížená",J269,0)</f>
        <v>0</v>
      </c>
      <c r="BG269" s="175">
        <f>IF(N269="zákl. prenesená",J269,0)</f>
        <v>0</v>
      </c>
      <c r="BH269" s="175">
        <f>IF(N269="zníž. prenesená",J269,0)</f>
        <v>0</v>
      </c>
      <c r="BI269" s="175">
        <f>IF(N269="nulová",J269,0)</f>
        <v>0</v>
      </c>
      <c r="BJ269" s="18" t="s">
        <v>130</v>
      </c>
      <c r="BK269" s="176">
        <f>ROUND(I269*H269,3)</f>
        <v>0</v>
      </c>
      <c r="BL269" s="18" t="s">
        <v>226</v>
      </c>
      <c r="BM269" s="174" t="s">
        <v>880</v>
      </c>
    </row>
    <row r="270" spans="1:65" s="2" customFormat="1" ht="16.5" customHeight="1">
      <c r="A270" s="33"/>
      <c r="B270" s="162"/>
      <c r="C270" s="163" t="s">
        <v>384</v>
      </c>
      <c r="D270" s="163" t="s">
        <v>125</v>
      </c>
      <c r="E270" s="164" t="s">
        <v>881</v>
      </c>
      <c r="F270" s="165" t="s">
        <v>882</v>
      </c>
      <c r="G270" s="166" t="s">
        <v>128</v>
      </c>
      <c r="H270" s="167">
        <v>82.89</v>
      </c>
      <c r="I270" s="168"/>
      <c r="J270" s="167">
        <f>ROUND(I270*H270,3)</f>
        <v>0</v>
      </c>
      <c r="K270" s="169"/>
      <c r="L270" s="34"/>
      <c r="M270" s="170" t="s">
        <v>1</v>
      </c>
      <c r="N270" s="171" t="s">
        <v>41</v>
      </c>
      <c r="O270" s="59"/>
      <c r="P270" s="172">
        <f>O270*H270</f>
        <v>0</v>
      </c>
      <c r="Q270" s="172">
        <v>1.2E-4</v>
      </c>
      <c r="R270" s="172">
        <f>Q270*H270</f>
        <v>9.9468000000000004E-3</v>
      </c>
      <c r="S270" s="172">
        <v>0</v>
      </c>
      <c r="T270" s="173">
        <f>S270*H270</f>
        <v>0</v>
      </c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R270" s="174" t="s">
        <v>226</v>
      </c>
      <c r="AT270" s="174" t="s">
        <v>125</v>
      </c>
      <c r="AU270" s="174" t="s">
        <v>130</v>
      </c>
      <c r="AY270" s="18" t="s">
        <v>123</v>
      </c>
      <c r="BE270" s="175">
        <f>IF(N270="základná",J270,0)</f>
        <v>0</v>
      </c>
      <c r="BF270" s="175">
        <f>IF(N270="znížená",J270,0)</f>
        <v>0</v>
      </c>
      <c r="BG270" s="175">
        <f>IF(N270="zákl. prenesená",J270,0)</f>
        <v>0</v>
      </c>
      <c r="BH270" s="175">
        <f>IF(N270="zníž. prenesená",J270,0)</f>
        <v>0</v>
      </c>
      <c r="BI270" s="175">
        <f>IF(N270="nulová",J270,0)</f>
        <v>0</v>
      </c>
      <c r="BJ270" s="18" t="s">
        <v>130</v>
      </c>
      <c r="BK270" s="176">
        <f>ROUND(I270*H270,3)</f>
        <v>0</v>
      </c>
      <c r="BL270" s="18" t="s">
        <v>226</v>
      </c>
      <c r="BM270" s="174" t="s">
        <v>883</v>
      </c>
    </row>
    <row r="271" spans="1:65" s="13" customFormat="1">
      <c r="B271" s="177"/>
      <c r="D271" s="178" t="s">
        <v>132</v>
      </c>
      <c r="E271" s="179" t="s">
        <v>1</v>
      </c>
      <c r="F271" s="180" t="s">
        <v>802</v>
      </c>
      <c r="H271" s="179" t="s">
        <v>1</v>
      </c>
      <c r="I271" s="181"/>
      <c r="L271" s="177"/>
      <c r="M271" s="182"/>
      <c r="N271" s="183"/>
      <c r="O271" s="183"/>
      <c r="P271" s="183"/>
      <c r="Q271" s="183"/>
      <c r="R271" s="183"/>
      <c r="S271" s="183"/>
      <c r="T271" s="184"/>
      <c r="AT271" s="179" t="s">
        <v>132</v>
      </c>
      <c r="AU271" s="179" t="s">
        <v>130</v>
      </c>
      <c r="AV271" s="13" t="s">
        <v>82</v>
      </c>
      <c r="AW271" s="13" t="s">
        <v>30</v>
      </c>
      <c r="AX271" s="13" t="s">
        <v>75</v>
      </c>
      <c r="AY271" s="179" t="s">
        <v>123</v>
      </c>
    </row>
    <row r="272" spans="1:65" s="14" customFormat="1">
      <c r="B272" s="185"/>
      <c r="D272" s="178" t="s">
        <v>132</v>
      </c>
      <c r="E272" s="186" t="s">
        <v>1</v>
      </c>
      <c r="F272" s="187" t="s">
        <v>884</v>
      </c>
      <c r="H272" s="188">
        <v>48.63</v>
      </c>
      <c r="I272" s="189"/>
      <c r="L272" s="185"/>
      <c r="M272" s="190"/>
      <c r="N272" s="191"/>
      <c r="O272" s="191"/>
      <c r="P272" s="191"/>
      <c r="Q272" s="191"/>
      <c r="R272" s="191"/>
      <c r="S272" s="191"/>
      <c r="T272" s="192"/>
      <c r="AT272" s="186" t="s">
        <v>132</v>
      </c>
      <c r="AU272" s="186" t="s">
        <v>130</v>
      </c>
      <c r="AV272" s="14" t="s">
        <v>130</v>
      </c>
      <c r="AW272" s="14" t="s">
        <v>30</v>
      </c>
      <c r="AX272" s="14" t="s">
        <v>75</v>
      </c>
      <c r="AY272" s="186" t="s">
        <v>123</v>
      </c>
    </row>
    <row r="273" spans="1:65" s="13" customFormat="1">
      <c r="B273" s="177"/>
      <c r="D273" s="178" t="s">
        <v>132</v>
      </c>
      <c r="E273" s="179" t="s">
        <v>1</v>
      </c>
      <c r="F273" s="180" t="s">
        <v>806</v>
      </c>
      <c r="H273" s="179" t="s">
        <v>1</v>
      </c>
      <c r="I273" s="181"/>
      <c r="L273" s="177"/>
      <c r="M273" s="182"/>
      <c r="N273" s="183"/>
      <c r="O273" s="183"/>
      <c r="P273" s="183"/>
      <c r="Q273" s="183"/>
      <c r="R273" s="183"/>
      <c r="S273" s="183"/>
      <c r="T273" s="184"/>
      <c r="AT273" s="179" t="s">
        <v>132</v>
      </c>
      <c r="AU273" s="179" t="s">
        <v>130</v>
      </c>
      <c r="AV273" s="13" t="s">
        <v>82</v>
      </c>
      <c r="AW273" s="13" t="s">
        <v>30</v>
      </c>
      <c r="AX273" s="13" t="s">
        <v>75</v>
      </c>
      <c r="AY273" s="179" t="s">
        <v>123</v>
      </c>
    </row>
    <row r="274" spans="1:65" s="14" customFormat="1">
      <c r="B274" s="185"/>
      <c r="D274" s="178" t="s">
        <v>132</v>
      </c>
      <c r="E274" s="186" t="s">
        <v>1</v>
      </c>
      <c r="F274" s="187" t="s">
        <v>885</v>
      </c>
      <c r="H274" s="188">
        <v>34.26</v>
      </c>
      <c r="I274" s="189"/>
      <c r="L274" s="185"/>
      <c r="M274" s="190"/>
      <c r="N274" s="191"/>
      <c r="O274" s="191"/>
      <c r="P274" s="191"/>
      <c r="Q274" s="191"/>
      <c r="R274" s="191"/>
      <c r="S274" s="191"/>
      <c r="T274" s="192"/>
      <c r="AT274" s="186" t="s">
        <v>132</v>
      </c>
      <c r="AU274" s="186" t="s">
        <v>130</v>
      </c>
      <c r="AV274" s="14" t="s">
        <v>130</v>
      </c>
      <c r="AW274" s="14" t="s">
        <v>30</v>
      </c>
      <c r="AX274" s="14" t="s">
        <v>75</v>
      </c>
      <c r="AY274" s="186" t="s">
        <v>123</v>
      </c>
    </row>
    <row r="275" spans="1:65" s="15" customFormat="1">
      <c r="B275" s="193"/>
      <c r="D275" s="178" t="s">
        <v>132</v>
      </c>
      <c r="E275" s="194" t="s">
        <v>1</v>
      </c>
      <c r="F275" s="195" t="s">
        <v>140</v>
      </c>
      <c r="H275" s="196">
        <v>82.89</v>
      </c>
      <c r="I275" s="197"/>
      <c r="L275" s="193"/>
      <c r="M275" s="198"/>
      <c r="N275" s="199"/>
      <c r="O275" s="199"/>
      <c r="P275" s="199"/>
      <c r="Q275" s="199"/>
      <c r="R275" s="199"/>
      <c r="S275" s="199"/>
      <c r="T275" s="200"/>
      <c r="AT275" s="194" t="s">
        <v>132</v>
      </c>
      <c r="AU275" s="194" t="s">
        <v>130</v>
      </c>
      <c r="AV275" s="15" t="s">
        <v>129</v>
      </c>
      <c r="AW275" s="15" t="s">
        <v>30</v>
      </c>
      <c r="AX275" s="15" t="s">
        <v>82</v>
      </c>
      <c r="AY275" s="194" t="s">
        <v>123</v>
      </c>
    </row>
    <row r="276" spans="1:65" s="2" customFormat="1" ht="21.75" customHeight="1">
      <c r="A276" s="33"/>
      <c r="B276" s="162"/>
      <c r="C276" s="201" t="s">
        <v>389</v>
      </c>
      <c r="D276" s="201" t="s">
        <v>201</v>
      </c>
      <c r="E276" s="202" t="s">
        <v>886</v>
      </c>
      <c r="F276" s="203" t="s">
        <v>887</v>
      </c>
      <c r="G276" s="204" t="s">
        <v>128</v>
      </c>
      <c r="H276" s="205">
        <v>84.548000000000002</v>
      </c>
      <c r="I276" s="206"/>
      <c r="J276" s="205">
        <f>ROUND(I276*H276,3)</f>
        <v>0</v>
      </c>
      <c r="K276" s="207"/>
      <c r="L276" s="208"/>
      <c r="M276" s="209" t="s">
        <v>1</v>
      </c>
      <c r="N276" s="210" t="s">
        <v>41</v>
      </c>
      <c r="O276" s="59"/>
      <c r="P276" s="172">
        <f>O276*H276</f>
        <v>0</v>
      </c>
      <c r="Q276" s="172">
        <v>3.0000000000000001E-3</v>
      </c>
      <c r="R276" s="172">
        <f>Q276*H276</f>
        <v>0.25364400000000004</v>
      </c>
      <c r="S276" s="172">
        <v>0</v>
      </c>
      <c r="T276" s="173">
        <f>S276*H276</f>
        <v>0</v>
      </c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R276" s="174" t="s">
        <v>373</v>
      </c>
      <c r="AT276" s="174" t="s">
        <v>201</v>
      </c>
      <c r="AU276" s="174" t="s">
        <v>130</v>
      </c>
      <c r="AY276" s="18" t="s">
        <v>123</v>
      </c>
      <c r="BE276" s="175">
        <f>IF(N276="základná",J276,0)</f>
        <v>0</v>
      </c>
      <c r="BF276" s="175">
        <f>IF(N276="znížená",J276,0)</f>
        <v>0</v>
      </c>
      <c r="BG276" s="175">
        <f>IF(N276="zákl. prenesená",J276,0)</f>
        <v>0</v>
      </c>
      <c r="BH276" s="175">
        <f>IF(N276="zníž. prenesená",J276,0)</f>
        <v>0</v>
      </c>
      <c r="BI276" s="175">
        <f>IF(N276="nulová",J276,0)</f>
        <v>0</v>
      </c>
      <c r="BJ276" s="18" t="s">
        <v>130</v>
      </c>
      <c r="BK276" s="176">
        <f>ROUND(I276*H276,3)</f>
        <v>0</v>
      </c>
      <c r="BL276" s="18" t="s">
        <v>226</v>
      </c>
      <c r="BM276" s="174" t="s">
        <v>888</v>
      </c>
    </row>
    <row r="277" spans="1:65" s="14" customFormat="1">
      <c r="B277" s="185"/>
      <c r="D277" s="178" t="s">
        <v>132</v>
      </c>
      <c r="F277" s="187" t="s">
        <v>889</v>
      </c>
      <c r="H277" s="188">
        <v>84.548000000000002</v>
      </c>
      <c r="I277" s="189"/>
      <c r="L277" s="185"/>
      <c r="M277" s="190"/>
      <c r="N277" s="191"/>
      <c r="O277" s="191"/>
      <c r="P277" s="191"/>
      <c r="Q277" s="191"/>
      <c r="R277" s="191"/>
      <c r="S277" s="191"/>
      <c r="T277" s="192"/>
      <c r="AT277" s="186" t="s">
        <v>132</v>
      </c>
      <c r="AU277" s="186" t="s">
        <v>130</v>
      </c>
      <c r="AV277" s="14" t="s">
        <v>130</v>
      </c>
      <c r="AW277" s="14" t="s">
        <v>3</v>
      </c>
      <c r="AX277" s="14" t="s">
        <v>82</v>
      </c>
      <c r="AY277" s="186" t="s">
        <v>123</v>
      </c>
    </row>
    <row r="278" spans="1:65" s="2" customFormat="1" ht="21.75" customHeight="1">
      <c r="A278" s="33"/>
      <c r="B278" s="162"/>
      <c r="C278" s="163" t="s">
        <v>393</v>
      </c>
      <c r="D278" s="163" t="s">
        <v>125</v>
      </c>
      <c r="E278" s="164" t="s">
        <v>890</v>
      </c>
      <c r="F278" s="165" t="s">
        <v>891</v>
      </c>
      <c r="G278" s="166" t="s">
        <v>366</v>
      </c>
      <c r="H278" s="167">
        <v>54</v>
      </c>
      <c r="I278" s="168"/>
      <c r="J278" s="167">
        <f>ROUND(I278*H278,3)</f>
        <v>0</v>
      </c>
      <c r="K278" s="169"/>
      <c r="L278" s="34"/>
      <c r="M278" s="170" t="s">
        <v>1</v>
      </c>
      <c r="N278" s="171" t="s">
        <v>41</v>
      </c>
      <c r="O278" s="59"/>
      <c r="P278" s="172">
        <f>O278*H278</f>
        <v>0</v>
      </c>
      <c r="Q278" s="172">
        <v>0</v>
      </c>
      <c r="R278" s="172">
        <f>Q278*H278</f>
        <v>0</v>
      </c>
      <c r="S278" s="172">
        <v>0</v>
      </c>
      <c r="T278" s="173">
        <f>S278*H278</f>
        <v>0</v>
      </c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R278" s="174" t="s">
        <v>129</v>
      </c>
      <c r="AT278" s="174" t="s">
        <v>125</v>
      </c>
      <c r="AU278" s="174" t="s">
        <v>130</v>
      </c>
      <c r="AY278" s="18" t="s">
        <v>123</v>
      </c>
      <c r="BE278" s="175">
        <f>IF(N278="základná",J278,0)</f>
        <v>0</v>
      </c>
      <c r="BF278" s="175">
        <f>IF(N278="znížená",J278,0)</f>
        <v>0</v>
      </c>
      <c r="BG278" s="175">
        <f>IF(N278="zákl. prenesená",J278,0)</f>
        <v>0</v>
      </c>
      <c r="BH278" s="175">
        <f>IF(N278="zníž. prenesená",J278,0)</f>
        <v>0</v>
      </c>
      <c r="BI278" s="175">
        <f>IF(N278="nulová",J278,0)</f>
        <v>0</v>
      </c>
      <c r="BJ278" s="18" t="s">
        <v>130</v>
      </c>
      <c r="BK278" s="176">
        <f>ROUND(I278*H278,3)</f>
        <v>0</v>
      </c>
      <c r="BL278" s="18" t="s">
        <v>129</v>
      </c>
      <c r="BM278" s="174" t="s">
        <v>892</v>
      </c>
    </row>
    <row r="279" spans="1:65" s="2" customFormat="1" ht="16.5" customHeight="1">
      <c r="A279" s="33"/>
      <c r="B279" s="162"/>
      <c r="C279" s="201" t="s">
        <v>398</v>
      </c>
      <c r="D279" s="201" t="s">
        <v>201</v>
      </c>
      <c r="E279" s="202" t="s">
        <v>893</v>
      </c>
      <c r="F279" s="203" t="s">
        <v>894</v>
      </c>
      <c r="G279" s="204" t="s">
        <v>366</v>
      </c>
      <c r="H279" s="205">
        <v>54</v>
      </c>
      <c r="I279" s="206"/>
      <c r="J279" s="205">
        <f>ROUND(I279*H279,3)</f>
        <v>0</v>
      </c>
      <c r="K279" s="207"/>
      <c r="L279" s="208"/>
      <c r="M279" s="209" t="s">
        <v>1</v>
      </c>
      <c r="N279" s="210" t="s">
        <v>41</v>
      </c>
      <c r="O279" s="59"/>
      <c r="P279" s="172">
        <f>O279*H279</f>
        <v>0</v>
      </c>
      <c r="Q279" s="172">
        <v>3.8000000000000002E-4</v>
      </c>
      <c r="R279" s="172">
        <f>Q279*H279</f>
        <v>2.052E-2</v>
      </c>
      <c r="S279" s="172">
        <v>0</v>
      </c>
      <c r="T279" s="173">
        <f>S279*H279</f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174" t="s">
        <v>178</v>
      </c>
      <c r="AT279" s="174" t="s">
        <v>201</v>
      </c>
      <c r="AU279" s="174" t="s">
        <v>130</v>
      </c>
      <c r="AY279" s="18" t="s">
        <v>123</v>
      </c>
      <c r="BE279" s="175">
        <f>IF(N279="základná",J279,0)</f>
        <v>0</v>
      </c>
      <c r="BF279" s="175">
        <f>IF(N279="znížená",J279,0)</f>
        <v>0</v>
      </c>
      <c r="BG279" s="175">
        <f>IF(N279="zákl. prenesená",J279,0)</f>
        <v>0</v>
      </c>
      <c r="BH279" s="175">
        <f>IF(N279="zníž. prenesená",J279,0)</f>
        <v>0</v>
      </c>
      <c r="BI279" s="175">
        <f>IF(N279="nulová",J279,0)</f>
        <v>0</v>
      </c>
      <c r="BJ279" s="18" t="s">
        <v>130</v>
      </c>
      <c r="BK279" s="176">
        <f>ROUND(I279*H279,3)</f>
        <v>0</v>
      </c>
      <c r="BL279" s="18" t="s">
        <v>129</v>
      </c>
      <c r="BM279" s="174" t="s">
        <v>895</v>
      </c>
    </row>
    <row r="280" spans="1:65" s="2" customFormat="1" ht="21.75" customHeight="1">
      <c r="A280" s="33"/>
      <c r="B280" s="162"/>
      <c r="C280" s="163" t="s">
        <v>402</v>
      </c>
      <c r="D280" s="163" t="s">
        <v>125</v>
      </c>
      <c r="E280" s="164" t="s">
        <v>896</v>
      </c>
      <c r="F280" s="165" t="s">
        <v>897</v>
      </c>
      <c r="G280" s="166" t="s">
        <v>581</v>
      </c>
      <c r="H280" s="168"/>
      <c r="I280" s="168"/>
      <c r="J280" s="167">
        <f>ROUND(I280*H280,3)</f>
        <v>0</v>
      </c>
      <c r="K280" s="169"/>
      <c r="L280" s="34"/>
      <c r="M280" s="170" t="s">
        <v>1</v>
      </c>
      <c r="N280" s="171" t="s">
        <v>41</v>
      </c>
      <c r="O280" s="59"/>
      <c r="P280" s="172">
        <f>O280*H280</f>
        <v>0</v>
      </c>
      <c r="Q280" s="172">
        <v>0</v>
      </c>
      <c r="R280" s="172">
        <f>Q280*H280</f>
        <v>0</v>
      </c>
      <c r="S280" s="172">
        <v>0</v>
      </c>
      <c r="T280" s="173">
        <f>S280*H280</f>
        <v>0</v>
      </c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R280" s="174" t="s">
        <v>226</v>
      </c>
      <c r="AT280" s="174" t="s">
        <v>125</v>
      </c>
      <c r="AU280" s="174" t="s">
        <v>130</v>
      </c>
      <c r="AY280" s="18" t="s">
        <v>123</v>
      </c>
      <c r="BE280" s="175">
        <f>IF(N280="základná",J280,0)</f>
        <v>0</v>
      </c>
      <c r="BF280" s="175">
        <f>IF(N280="znížená",J280,0)</f>
        <v>0</v>
      </c>
      <c r="BG280" s="175">
        <f>IF(N280="zákl. prenesená",J280,0)</f>
        <v>0</v>
      </c>
      <c r="BH280" s="175">
        <f>IF(N280="zníž. prenesená",J280,0)</f>
        <v>0</v>
      </c>
      <c r="BI280" s="175">
        <f>IF(N280="nulová",J280,0)</f>
        <v>0</v>
      </c>
      <c r="BJ280" s="18" t="s">
        <v>130</v>
      </c>
      <c r="BK280" s="176">
        <f>ROUND(I280*H280,3)</f>
        <v>0</v>
      </c>
      <c r="BL280" s="18" t="s">
        <v>226</v>
      </c>
      <c r="BM280" s="174" t="s">
        <v>898</v>
      </c>
    </row>
    <row r="281" spans="1:65" s="12" customFormat="1" ht="22.9" customHeight="1">
      <c r="B281" s="149"/>
      <c r="D281" s="150" t="s">
        <v>74</v>
      </c>
      <c r="E281" s="160" t="s">
        <v>899</v>
      </c>
      <c r="F281" s="160" t="s">
        <v>900</v>
      </c>
      <c r="I281" s="152"/>
      <c r="J281" s="161">
        <f>BK281</f>
        <v>0</v>
      </c>
      <c r="L281" s="149"/>
      <c r="M281" s="154"/>
      <c r="N281" s="155"/>
      <c r="O281" s="155"/>
      <c r="P281" s="156">
        <f>SUM(P282:P289)</f>
        <v>0</v>
      </c>
      <c r="Q281" s="155"/>
      <c r="R281" s="156">
        <f>SUM(R282:R289)</f>
        <v>2.8920000000000001E-2</v>
      </c>
      <c r="S281" s="155"/>
      <c r="T281" s="157">
        <f>SUM(T282:T289)</f>
        <v>0.35920999999999997</v>
      </c>
      <c r="AR281" s="150" t="s">
        <v>130</v>
      </c>
      <c r="AT281" s="158" t="s">
        <v>74</v>
      </c>
      <c r="AU281" s="158" t="s">
        <v>82</v>
      </c>
      <c r="AY281" s="150" t="s">
        <v>123</v>
      </c>
      <c r="BK281" s="159">
        <f>SUM(BK282:BK289)</f>
        <v>0</v>
      </c>
    </row>
    <row r="282" spans="1:65" s="2" customFormat="1" ht="21.75" customHeight="1">
      <c r="A282" s="33"/>
      <c r="B282" s="162"/>
      <c r="C282" s="163" t="s">
        <v>409</v>
      </c>
      <c r="D282" s="163" t="s">
        <v>125</v>
      </c>
      <c r="E282" s="164" t="s">
        <v>901</v>
      </c>
      <c r="F282" s="165" t="s">
        <v>902</v>
      </c>
      <c r="G282" s="166" t="s">
        <v>366</v>
      </c>
      <c r="H282" s="167">
        <v>17</v>
      </c>
      <c r="I282" s="168"/>
      <c r="J282" s="167">
        <f>ROUND(I282*H282,3)</f>
        <v>0</v>
      </c>
      <c r="K282" s="169"/>
      <c r="L282" s="34"/>
      <c r="M282" s="170" t="s">
        <v>1</v>
      </c>
      <c r="N282" s="171" t="s">
        <v>41</v>
      </c>
      <c r="O282" s="59"/>
      <c r="P282" s="172">
        <f>O282*H282</f>
        <v>0</v>
      </c>
      <c r="Q282" s="172">
        <v>1.1100000000000001E-3</v>
      </c>
      <c r="R282" s="172">
        <f>Q282*H282</f>
        <v>1.8870000000000001E-2</v>
      </c>
      <c r="S282" s="172">
        <v>0</v>
      </c>
      <c r="T282" s="173">
        <f>S282*H282</f>
        <v>0</v>
      </c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R282" s="174" t="s">
        <v>226</v>
      </c>
      <c r="AT282" s="174" t="s">
        <v>125</v>
      </c>
      <c r="AU282" s="174" t="s">
        <v>130</v>
      </c>
      <c r="AY282" s="18" t="s">
        <v>123</v>
      </c>
      <c r="BE282" s="175">
        <f>IF(N282="základná",J282,0)</f>
        <v>0</v>
      </c>
      <c r="BF282" s="175">
        <f>IF(N282="znížená",J282,0)</f>
        <v>0</v>
      </c>
      <c r="BG282" s="175">
        <f>IF(N282="zákl. prenesená",J282,0)</f>
        <v>0</v>
      </c>
      <c r="BH282" s="175">
        <f>IF(N282="zníž. prenesená",J282,0)</f>
        <v>0</v>
      </c>
      <c r="BI282" s="175">
        <f>IF(N282="nulová",J282,0)</f>
        <v>0</v>
      </c>
      <c r="BJ282" s="18" t="s">
        <v>130</v>
      </c>
      <c r="BK282" s="176">
        <f>ROUND(I282*H282,3)</f>
        <v>0</v>
      </c>
      <c r="BL282" s="18" t="s">
        <v>226</v>
      </c>
      <c r="BM282" s="174" t="s">
        <v>903</v>
      </c>
    </row>
    <row r="283" spans="1:65" s="2" customFormat="1" ht="21.75" customHeight="1">
      <c r="A283" s="33"/>
      <c r="B283" s="162"/>
      <c r="C283" s="163" t="s">
        <v>414</v>
      </c>
      <c r="D283" s="163" t="s">
        <v>125</v>
      </c>
      <c r="E283" s="164" t="s">
        <v>904</v>
      </c>
      <c r="F283" s="165" t="s">
        <v>905</v>
      </c>
      <c r="G283" s="166" t="s">
        <v>366</v>
      </c>
      <c r="H283" s="167">
        <v>17</v>
      </c>
      <c r="I283" s="168"/>
      <c r="J283" s="167">
        <f>ROUND(I283*H283,3)</f>
        <v>0</v>
      </c>
      <c r="K283" s="169"/>
      <c r="L283" s="34"/>
      <c r="M283" s="170" t="s">
        <v>1</v>
      </c>
      <c r="N283" s="171" t="s">
        <v>41</v>
      </c>
      <c r="O283" s="59"/>
      <c r="P283" s="172">
        <f>O283*H283</f>
        <v>0</v>
      </c>
      <c r="Q283" s="172">
        <v>0</v>
      </c>
      <c r="R283" s="172">
        <f>Q283*H283</f>
        <v>0</v>
      </c>
      <c r="S283" s="172">
        <v>2.1129999999999999E-2</v>
      </c>
      <c r="T283" s="173">
        <f>S283*H283</f>
        <v>0.35920999999999997</v>
      </c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R283" s="174" t="s">
        <v>226</v>
      </c>
      <c r="AT283" s="174" t="s">
        <v>125</v>
      </c>
      <c r="AU283" s="174" t="s">
        <v>130</v>
      </c>
      <c r="AY283" s="18" t="s">
        <v>123</v>
      </c>
      <c r="BE283" s="175">
        <f>IF(N283="základná",J283,0)</f>
        <v>0</v>
      </c>
      <c r="BF283" s="175">
        <f>IF(N283="znížená",J283,0)</f>
        <v>0</v>
      </c>
      <c r="BG283" s="175">
        <f>IF(N283="zákl. prenesená",J283,0)</f>
        <v>0</v>
      </c>
      <c r="BH283" s="175">
        <f>IF(N283="zníž. prenesená",J283,0)</f>
        <v>0</v>
      </c>
      <c r="BI283" s="175">
        <f>IF(N283="nulová",J283,0)</f>
        <v>0</v>
      </c>
      <c r="BJ283" s="18" t="s">
        <v>130</v>
      </c>
      <c r="BK283" s="176">
        <f>ROUND(I283*H283,3)</f>
        <v>0</v>
      </c>
      <c r="BL283" s="18" t="s">
        <v>226</v>
      </c>
      <c r="BM283" s="174" t="s">
        <v>906</v>
      </c>
    </row>
    <row r="284" spans="1:65" s="2" customFormat="1" ht="16.5" customHeight="1">
      <c r="A284" s="33"/>
      <c r="B284" s="162"/>
      <c r="C284" s="163" t="s">
        <v>434</v>
      </c>
      <c r="D284" s="163" t="s">
        <v>125</v>
      </c>
      <c r="E284" s="164" t="s">
        <v>907</v>
      </c>
      <c r="F284" s="165" t="s">
        <v>908</v>
      </c>
      <c r="G284" s="166" t="s">
        <v>366</v>
      </c>
      <c r="H284" s="167">
        <v>15</v>
      </c>
      <c r="I284" s="168"/>
      <c r="J284" s="167">
        <f>ROUND(I284*H284,3)</f>
        <v>0</v>
      </c>
      <c r="K284" s="169"/>
      <c r="L284" s="34"/>
      <c r="M284" s="170" t="s">
        <v>1</v>
      </c>
      <c r="N284" s="171" t="s">
        <v>41</v>
      </c>
      <c r="O284" s="59"/>
      <c r="P284" s="172">
        <f>O284*H284</f>
        <v>0</v>
      </c>
      <c r="Q284" s="172">
        <v>6.4000000000000005E-4</v>
      </c>
      <c r="R284" s="172">
        <f>Q284*H284</f>
        <v>9.6000000000000009E-3</v>
      </c>
      <c r="S284" s="172">
        <v>0</v>
      </c>
      <c r="T284" s="173">
        <f>S284*H284</f>
        <v>0</v>
      </c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R284" s="174" t="s">
        <v>226</v>
      </c>
      <c r="AT284" s="174" t="s">
        <v>125</v>
      </c>
      <c r="AU284" s="174" t="s">
        <v>130</v>
      </c>
      <c r="AY284" s="18" t="s">
        <v>123</v>
      </c>
      <c r="BE284" s="175">
        <f>IF(N284="základná",J284,0)</f>
        <v>0</v>
      </c>
      <c r="BF284" s="175">
        <f>IF(N284="znížená",J284,0)</f>
        <v>0</v>
      </c>
      <c r="BG284" s="175">
        <f>IF(N284="zákl. prenesená",J284,0)</f>
        <v>0</v>
      </c>
      <c r="BH284" s="175">
        <f>IF(N284="zníž. prenesená",J284,0)</f>
        <v>0</v>
      </c>
      <c r="BI284" s="175">
        <f>IF(N284="nulová",J284,0)</f>
        <v>0</v>
      </c>
      <c r="BJ284" s="18" t="s">
        <v>130</v>
      </c>
      <c r="BK284" s="176">
        <f>ROUND(I284*H284,3)</f>
        <v>0</v>
      </c>
      <c r="BL284" s="18" t="s">
        <v>226</v>
      </c>
      <c r="BM284" s="174" t="s">
        <v>909</v>
      </c>
    </row>
    <row r="285" spans="1:65" s="14" customFormat="1">
      <c r="B285" s="185"/>
      <c r="D285" s="178" t="s">
        <v>132</v>
      </c>
      <c r="E285" s="186" t="s">
        <v>1</v>
      </c>
      <c r="F285" s="187" t="s">
        <v>910</v>
      </c>
      <c r="H285" s="188">
        <v>15</v>
      </c>
      <c r="I285" s="189"/>
      <c r="L285" s="185"/>
      <c r="M285" s="190"/>
      <c r="N285" s="191"/>
      <c r="O285" s="191"/>
      <c r="P285" s="191"/>
      <c r="Q285" s="191"/>
      <c r="R285" s="191"/>
      <c r="S285" s="191"/>
      <c r="T285" s="192"/>
      <c r="AT285" s="186" t="s">
        <v>132</v>
      </c>
      <c r="AU285" s="186" t="s">
        <v>130</v>
      </c>
      <c r="AV285" s="14" t="s">
        <v>130</v>
      </c>
      <c r="AW285" s="14" t="s">
        <v>30</v>
      </c>
      <c r="AX285" s="14" t="s">
        <v>82</v>
      </c>
      <c r="AY285" s="186" t="s">
        <v>123</v>
      </c>
    </row>
    <row r="286" spans="1:65" s="2" customFormat="1" ht="16.5" customHeight="1">
      <c r="A286" s="33"/>
      <c r="B286" s="162"/>
      <c r="C286" s="163" t="s">
        <v>438</v>
      </c>
      <c r="D286" s="163" t="s">
        <v>125</v>
      </c>
      <c r="E286" s="164" t="s">
        <v>911</v>
      </c>
      <c r="F286" s="165" t="s">
        <v>912</v>
      </c>
      <c r="G286" s="166" t="s">
        <v>366</v>
      </c>
      <c r="H286" s="167">
        <v>15</v>
      </c>
      <c r="I286" s="168"/>
      <c r="J286" s="167">
        <f>ROUND(I286*H286,3)</f>
        <v>0</v>
      </c>
      <c r="K286" s="169"/>
      <c r="L286" s="34"/>
      <c r="M286" s="170" t="s">
        <v>1</v>
      </c>
      <c r="N286" s="171" t="s">
        <v>41</v>
      </c>
      <c r="O286" s="59"/>
      <c r="P286" s="172">
        <f>O286*H286</f>
        <v>0</v>
      </c>
      <c r="Q286" s="172">
        <v>3.0000000000000001E-5</v>
      </c>
      <c r="R286" s="172">
        <f>Q286*H286</f>
        <v>4.4999999999999999E-4</v>
      </c>
      <c r="S286" s="172">
        <v>0</v>
      </c>
      <c r="T286" s="173">
        <f>S286*H286</f>
        <v>0</v>
      </c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R286" s="174" t="s">
        <v>226</v>
      </c>
      <c r="AT286" s="174" t="s">
        <v>125</v>
      </c>
      <c r="AU286" s="174" t="s">
        <v>130</v>
      </c>
      <c r="AY286" s="18" t="s">
        <v>123</v>
      </c>
      <c r="BE286" s="175">
        <f>IF(N286="základná",J286,0)</f>
        <v>0</v>
      </c>
      <c r="BF286" s="175">
        <f>IF(N286="znížená",J286,0)</f>
        <v>0</v>
      </c>
      <c r="BG286" s="175">
        <f>IF(N286="zákl. prenesená",J286,0)</f>
        <v>0</v>
      </c>
      <c r="BH286" s="175">
        <f>IF(N286="zníž. prenesená",J286,0)</f>
        <v>0</v>
      </c>
      <c r="BI286" s="175">
        <f>IF(N286="nulová",J286,0)</f>
        <v>0</v>
      </c>
      <c r="BJ286" s="18" t="s">
        <v>130</v>
      </c>
      <c r="BK286" s="176">
        <f>ROUND(I286*H286,3)</f>
        <v>0</v>
      </c>
      <c r="BL286" s="18" t="s">
        <v>226</v>
      </c>
      <c r="BM286" s="174" t="s">
        <v>913</v>
      </c>
    </row>
    <row r="287" spans="1:65" s="13" customFormat="1">
      <c r="B287" s="177"/>
      <c r="D287" s="178" t="s">
        <v>132</v>
      </c>
      <c r="E287" s="179" t="s">
        <v>1</v>
      </c>
      <c r="F287" s="180" t="s">
        <v>914</v>
      </c>
      <c r="H287" s="179" t="s">
        <v>1</v>
      </c>
      <c r="I287" s="181"/>
      <c r="L287" s="177"/>
      <c r="M287" s="182"/>
      <c r="N287" s="183"/>
      <c r="O287" s="183"/>
      <c r="P287" s="183"/>
      <c r="Q287" s="183"/>
      <c r="R287" s="183"/>
      <c r="S287" s="183"/>
      <c r="T287" s="184"/>
      <c r="AT287" s="179" t="s">
        <v>132</v>
      </c>
      <c r="AU287" s="179" t="s">
        <v>130</v>
      </c>
      <c r="AV287" s="13" t="s">
        <v>82</v>
      </c>
      <c r="AW287" s="13" t="s">
        <v>30</v>
      </c>
      <c r="AX287" s="13" t="s">
        <v>75</v>
      </c>
      <c r="AY287" s="179" t="s">
        <v>123</v>
      </c>
    </row>
    <row r="288" spans="1:65" s="14" customFormat="1">
      <c r="B288" s="185"/>
      <c r="D288" s="178" t="s">
        <v>132</v>
      </c>
      <c r="E288" s="186" t="s">
        <v>1</v>
      </c>
      <c r="F288" s="187" t="s">
        <v>910</v>
      </c>
      <c r="H288" s="188">
        <v>15</v>
      </c>
      <c r="I288" s="189"/>
      <c r="L288" s="185"/>
      <c r="M288" s="190"/>
      <c r="N288" s="191"/>
      <c r="O288" s="191"/>
      <c r="P288" s="191"/>
      <c r="Q288" s="191"/>
      <c r="R288" s="191"/>
      <c r="S288" s="191"/>
      <c r="T288" s="192"/>
      <c r="AT288" s="186" t="s">
        <v>132</v>
      </c>
      <c r="AU288" s="186" t="s">
        <v>130</v>
      </c>
      <c r="AV288" s="14" t="s">
        <v>130</v>
      </c>
      <c r="AW288" s="14" t="s">
        <v>30</v>
      </c>
      <c r="AX288" s="14" t="s">
        <v>82</v>
      </c>
      <c r="AY288" s="186" t="s">
        <v>123</v>
      </c>
    </row>
    <row r="289" spans="1:65" s="2" customFormat="1" ht="21.75" customHeight="1">
      <c r="A289" s="33"/>
      <c r="B289" s="162"/>
      <c r="C289" s="163" t="s">
        <v>442</v>
      </c>
      <c r="D289" s="163" t="s">
        <v>125</v>
      </c>
      <c r="E289" s="164" t="s">
        <v>915</v>
      </c>
      <c r="F289" s="165" t="s">
        <v>916</v>
      </c>
      <c r="G289" s="166" t="s">
        <v>581</v>
      </c>
      <c r="H289" s="168"/>
      <c r="I289" s="168"/>
      <c r="J289" s="167">
        <f>ROUND(I289*H289,3)</f>
        <v>0</v>
      </c>
      <c r="K289" s="169"/>
      <c r="L289" s="34"/>
      <c r="M289" s="170" t="s">
        <v>1</v>
      </c>
      <c r="N289" s="171" t="s">
        <v>41</v>
      </c>
      <c r="O289" s="59"/>
      <c r="P289" s="172">
        <f>O289*H289</f>
        <v>0</v>
      </c>
      <c r="Q289" s="172">
        <v>0</v>
      </c>
      <c r="R289" s="172">
        <f>Q289*H289</f>
        <v>0</v>
      </c>
      <c r="S289" s="172">
        <v>0</v>
      </c>
      <c r="T289" s="173">
        <f>S289*H289</f>
        <v>0</v>
      </c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R289" s="174" t="s">
        <v>226</v>
      </c>
      <c r="AT289" s="174" t="s">
        <v>125</v>
      </c>
      <c r="AU289" s="174" t="s">
        <v>130</v>
      </c>
      <c r="AY289" s="18" t="s">
        <v>123</v>
      </c>
      <c r="BE289" s="175">
        <f>IF(N289="základná",J289,0)</f>
        <v>0</v>
      </c>
      <c r="BF289" s="175">
        <f>IF(N289="znížená",J289,0)</f>
        <v>0</v>
      </c>
      <c r="BG289" s="175">
        <f>IF(N289="zákl. prenesená",J289,0)</f>
        <v>0</v>
      </c>
      <c r="BH289" s="175">
        <f>IF(N289="zníž. prenesená",J289,0)</f>
        <v>0</v>
      </c>
      <c r="BI289" s="175">
        <f>IF(N289="nulová",J289,0)</f>
        <v>0</v>
      </c>
      <c r="BJ289" s="18" t="s">
        <v>130</v>
      </c>
      <c r="BK289" s="176">
        <f>ROUND(I289*H289,3)</f>
        <v>0</v>
      </c>
      <c r="BL289" s="18" t="s">
        <v>226</v>
      </c>
      <c r="BM289" s="174" t="s">
        <v>917</v>
      </c>
    </row>
    <row r="290" spans="1:65" s="12" customFormat="1" ht="22.9" customHeight="1">
      <c r="B290" s="149"/>
      <c r="D290" s="150" t="s">
        <v>74</v>
      </c>
      <c r="E290" s="160" t="s">
        <v>918</v>
      </c>
      <c r="F290" s="160" t="s">
        <v>919</v>
      </c>
      <c r="I290" s="152"/>
      <c r="J290" s="161">
        <f>BK290</f>
        <v>0</v>
      </c>
      <c r="L290" s="149"/>
      <c r="M290" s="154"/>
      <c r="N290" s="155"/>
      <c r="O290" s="155"/>
      <c r="P290" s="156">
        <f>SUM(P291:P303)</f>
        <v>0</v>
      </c>
      <c r="Q290" s="155"/>
      <c r="R290" s="156">
        <f>SUM(R291:R303)</f>
        <v>6.6385000000000005</v>
      </c>
      <c r="S290" s="155"/>
      <c r="T290" s="157">
        <f>SUM(T291:T303)</f>
        <v>0</v>
      </c>
      <c r="AR290" s="150" t="s">
        <v>130</v>
      </c>
      <c r="AT290" s="158" t="s">
        <v>74</v>
      </c>
      <c r="AU290" s="158" t="s">
        <v>82</v>
      </c>
      <c r="AY290" s="150" t="s">
        <v>123</v>
      </c>
      <c r="BK290" s="159">
        <f>SUM(BK291:BK303)</f>
        <v>0</v>
      </c>
    </row>
    <row r="291" spans="1:65" s="2" customFormat="1" ht="21.75" customHeight="1">
      <c r="A291" s="33"/>
      <c r="B291" s="162"/>
      <c r="C291" s="163" t="s">
        <v>465</v>
      </c>
      <c r="D291" s="163" t="s">
        <v>125</v>
      </c>
      <c r="E291" s="164" t="s">
        <v>920</v>
      </c>
      <c r="F291" s="165" t="s">
        <v>921</v>
      </c>
      <c r="G291" s="166" t="s">
        <v>210</v>
      </c>
      <c r="H291" s="167">
        <v>1097.25</v>
      </c>
      <c r="I291" s="168"/>
      <c r="J291" s="167">
        <f>ROUND(I291*H291,3)</f>
        <v>0</v>
      </c>
      <c r="K291" s="169"/>
      <c r="L291" s="34"/>
      <c r="M291" s="170" t="s">
        <v>1</v>
      </c>
      <c r="N291" s="171" t="s">
        <v>41</v>
      </c>
      <c r="O291" s="59"/>
      <c r="P291" s="172">
        <f>O291*H291</f>
        <v>0</v>
      </c>
      <c r="Q291" s="172">
        <v>0</v>
      </c>
      <c r="R291" s="172">
        <f>Q291*H291</f>
        <v>0</v>
      </c>
      <c r="S291" s="172">
        <v>0</v>
      </c>
      <c r="T291" s="173">
        <f>S291*H291</f>
        <v>0</v>
      </c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R291" s="174" t="s">
        <v>226</v>
      </c>
      <c r="AT291" s="174" t="s">
        <v>125</v>
      </c>
      <c r="AU291" s="174" t="s">
        <v>130</v>
      </c>
      <c r="AY291" s="18" t="s">
        <v>123</v>
      </c>
      <c r="BE291" s="175">
        <f>IF(N291="základná",J291,0)</f>
        <v>0</v>
      </c>
      <c r="BF291" s="175">
        <f>IF(N291="znížená",J291,0)</f>
        <v>0</v>
      </c>
      <c r="BG291" s="175">
        <f>IF(N291="zákl. prenesená",J291,0)</f>
        <v>0</v>
      </c>
      <c r="BH291" s="175">
        <f>IF(N291="zníž. prenesená",J291,0)</f>
        <v>0</v>
      </c>
      <c r="BI291" s="175">
        <f>IF(N291="nulová",J291,0)</f>
        <v>0</v>
      </c>
      <c r="BJ291" s="18" t="s">
        <v>130</v>
      </c>
      <c r="BK291" s="176">
        <f>ROUND(I291*H291,3)</f>
        <v>0</v>
      </c>
      <c r="BL291" s="18" t="s">
        <v>226</v>
      </c>
      <c r="BM291" s="174" t="s">
        <v>922</v>
      </c>
    </row>
    <row r="292" spans="1:65" s="13" customFormat="1">
      <c r="B292" s="177"/>
      <c r="D292" s="178" t="s">
        <v>132</v>
      </c>
      <c r="E292" s="179" t="s">
        <v>1</v>
      </c>
      <c r="F292" s="180" t="s">
        <v>791</v>
      </c>
      <c r="H292" s="179" t="s">
        <v>1</v>
      </c>
      <c r="I292" s="181"/>
      <c r="L292" s="177"/>
      <c r="M292" s="182"/>
      <c r="N292" s="183"/>
      <c r="O292" s="183"/>
      <c r="P292" s="183"/>
      <c r="Q292" s="183"/>
      <c r="R292" s="183"/>
      <c r="S292" s="183"/>
      <c r="T292" s="184"/>
      <c r="AT292" s="179" t="s">
        <v>132</v>
      </c>
      <c r="AU292" s="179" t="s">
        <v>130</v>
      </c>
      <c r="AV292" s="13" t="s">
        <v>82</v>
      </c>
      <c r="AW292" s="13" t="s">
        <v>30</v>
      </c>
      <c r="AX292" s="13" t="s">
        <v>75</v>
      </c>
      <c r="AY292" s="179" t="s">
        <v>123</v>
      </c>
    </row>
    <row r="293" spans="1:65" s="14" customFormat="1">
      <c r="B293" s="185"/>
      <c r="D293" s="178" t="s">
        <v>132</v>
      </c>
      <c r="E293" s="186" t="s">
        <v>1</v>
      </c>
      <c r="F293" s="187" t="s">
        <v>923</v>
      </c>
      <c r="H293" s="188">
        <v>583.35</v>
      </c>
      <c r="I293" s="189"/>
      <c r="L293" s="185"/>
      <c r="M293" s="190"/>
      <c r="N293" s="191"/>
      <c r="O293" s="191"/>
      <c r="P293" s="191"/>
      <c r="Q293" s="191"/>
      <c r="R293" s="191"/>
      <c r="S293" s="191"/>
      <c r="T293" s="192"/>
      <c r="AT293" s="186" t="s">
        <v>132</v>
      </c>
      <c r="AU293" s="186" t="s">
        <v>130</v>
      </c>
      <c r="AV293" s="14" t="s">
        <v>130</v>
      </c>
      <c r="AW293" s="14" t="s">
        <v>30</v>
      </c>
      <c r="AX293" s="14" t="s">
        <v>75</v>
      </c>
      <c r="AY293" s="186" t="s">
        <v>123</v>
      </c>
    </row>
    <row r="294" spans="1:65" s="13" customFormat="1">
      <c r="B294" s="177"/>
      <c r="D294" s="178" t="s">
        <v>132</v>
      </c>
      <c r="E294" s="179" t="s">
        <v>1</v>
      </c>
      <c r="F294" s="180" t="s">
        <v>794</v>
      </c>
      <c r="H294" s="179" t="s">
        <v>1</v>
      </c>
      <c r="I294" s="181"/>
      <c r="L294" s="177"/>
      <c r="M294" s="182"/>
      <c r="N294" s="183"/>
      <c r="O294" s="183"/>
      <c r="P294" s="183"/>
      <c r="Q294" s="183"/>
      <c r="R294" s="183"/>
      <c r="S294" s="183"/>
      <c r="T294" s="184"/>
      <c r="AT294" s="179" t="s">
        <v>132</v>
      </c>
      <c r="AU294" s="179" t="s">
        <v>130</v>
      </c>
      <c r="AV294" s="13" t="s">
        <v>82</v>
      </c>
      <c r="AW294" s="13" t="s">
        <v>30</v>
      </c>
      <c r="AX294" s="13" t="s">
        <v>75</v>
      </c>
      <c r="AY294" s="179" t="s">
        <v>123</v>
      </c>
    </row>
    <row r="295" spans="1:65" s="14" customFormat="1">
      <c r="B295" s="185"/>
      <c r="D295" s="178" t="s">
        <v>132</v>
      </c>
      <c r="E295" s="186" t="s">
        <v>1</v>
      </c>
      <c r="F295" s="187" t="s">
        <v>924</v>
      </c>
      <c r="H295" s="188">
        <v>513.9</v>
      </c>
      <c r="I295" s="189"/>
      <c r="L295" s="185"/>
      <c r="M295" s="190"/>
      <c r="N295" s="191"/>
      <c r="O295" s="191"/>
      <c r="P295" s="191"/>
      <c r="Q295" s="191"/>
      <c r="R295" s="191"/>
      <c r="S295" s="191"/>
      <c r="T295" s="192"/>
      <c r="AT295" s="186" t="s">
        <v>132</v>
      </c>
      <c r="AU295" s="186" t="s">
        <v>130</v>
      </c>
      <c r="AV295" s="14" t="s">
        <v>130</v>
      </c>
      <c r="AW295" s="14" t="s">
        <v>30</v>
      </c>
      <c r="AX295" s="14" t="s">
        <v>75</v>
      </c>
      <c r="AY295" s="186" t="s">
        <v>123</v>
      </c>
    </row>
    <row r="296" spans="1:65" s="15" customFormat="1">
      <c r="B296" s="193"/>
      <c r="D296" s="178" t="s">
        <v>132</v>
      </c>
      <c r="E296" s="194" t="s">
        <v>1</v>
      </c>
      <c r="F296" s="195" t="s">
        <v>140</v>
      </c>
      <c r="H296" s="196">
        <v>1097.25</v>
      </c>
      <c r="I296" s="197"/>
      <c r="L296" s="193"/>
      <c r="M296" s="198"/>
      <c r="N296" s="199"/>
      <c r="O296" s="199"/>
      <c r="P296" s="199"/>
      <c r="Q296" s="199"/>
      <c r="R296" s="199"/>
      <c r="S296" s="199"/>
      <c r="T296" s="200"/>
      <c r="AT296" s="194" t="s">
        <v>132</v>
      </c>
      <c r="AU296" s="194" t="s">
        <v>130</v>
      </c>
      <c r="AV296" s="15" t="s">
        <v>129</v>
      </c>
      <c r="AW296" s="15" t="s">
        <v>30</v>
      </c>
      <c r="AX296" s="15" t="s">
        <v>82</v>
      </c>
      <c r="AY296" s="194" t="s">
        <v>123</v>
      </c>
    </row>
    <row r="297" spans="1:65" s="2" customFormat="1" ht="21.75" customHeight="1">
      <c r="A297" s="33"/>
      <c r="B297" s="162"/>
      <c r="C297" s="201" t="s">
        <v>479</v>
      </c>
      <c r="D297" s="201" t="s">
        <v>201</v>
      </c>
      <c r="E297" s="202" t="s">
        <v>925</v>
      </c>
      <c r="F297" s="203" t="s">
        <v>926</v>
      </c>
      <c r="G297" s="204" t="s">
        <v>147</v>
      </c>
      <c r="H297" s="205">
        <v>12.07</v>
      </c>
      <c r="I297" s="206"/>
      <c r="J297" s="205">
        <f>ROUND(I297*H297,3)</f>
        <v>0</v>
      </c>
      <c r="K297" s="207"/>
      <c r="L297" s="208"/>
      <c r="M297" s="209" t="s">
        <v>1</v>
      </c>
      <c r="N297" s="210" t="s">
        <v>41</v>
      </c>
      <c r="O297" s="59"/>
      <c r="P297" s="172">
        <f>O297*H297</f>
        <v>0</v>
      </c>
      <c r="Q297" s="172">
        <v>0.55000000000000004</v>
      </c>
      <c r="R297" s="172">
        <f>Q297*H297</f>
        <v>6.6385000000000005</v>
      </c>
      <c r="S297" s="172">
        <v>0</v>
      </c>
      <c r="T297" s="173">
        <f>S297*H297</f>
        <v>0</v>
      </c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R297" s="174" t="s">
        <v>373</v>
      </c>
      <c r="AT297" s="174" t="s">
        <v>201</v>
      </c>
      <c r="AU297" s="174" t="s">
        <v>130</v>
      </c>
      <c r="AY297" s="18" t="s">
        <v>123</v>
      </c>
      <c r="BE297" s="175">
        <f>IF(N297="základná",J297,0)</f>
        <v>0</v>
      </c>
      <c r="BF297" s="175">
        <f>IF(N297="znížená",J297,0)</f>
        <v>0</v>
      </c>
      <c r="BG297" s="175">
        <f>IF(N297="zákl. prenesená",J297,0)</f>
        <v>0</v>
      </c>
      <c r="BH297" s="175">
        <f>IF(N297="zníž. prenesená",J297,0)</f>
        <v>0</v>
      </c>
      <c r="BI297" s="175">
        <f>IF(N297="nulová",J297,0)</f>
        <v>0</v>
      </c>
      <c r="BJ297" s="18" t="s">
        <v>130</v>
      </c>
      <c r="BK297" s="176">
        <f>ROUND(I297*H297,3)</f>
        <v>0</v>
      </c>
      <c r="BL297" s="18" t="s">
        <v>226</v>
      </c>
      <c r="BM297" s="174" t="s">
        <v>927</v>
      </c>
    </row>
    <row r="298" spans="1:65" s="13" customFormat="1">
      <c r="B298" s="177"/>
      <c r="D298" s="178" t="s">
        <v>132</v>
      </c>
      <c r="E298" s="179" t="s">
        <v>1</v>
      </c>
      <c r="F298" s="180" t="s">
        <v>791</v>
      </c>
      <c r="H298" s="179" t="s">
        <v>1</v>
      </c>
      <c r="I298" s="181"/>
      <c r="L298" s="177"/>
      <c r="M298" s="182"/>
      <c r="N298" s="183"/>
      <c r="O298" s="183"/>
      <c r="P298" s="183"/>
      <c r="Q298" s="183"/>
      <c r="R298" s="183"/>
      <c r="S298" s="183"/>
      <c r="T298" s="184"/>
      <c r="AT298" s="179" t="s">
        <v>132</v>
      </c>
      <c r="AU298" s="179" t="s">
        <v>130</v>
      </c>
      <c r="AV298" s="13" t="s">
        <v>82</v>
      </c>
      <c r="AW298" s="13" t="s">
        <v>30</v>
      </c>
      <c r="AX298" s="13" t="s">
        <v>75</v>
      </c>
      <c r="AY298" s="179" t="s">
        <v>123</v>
      </c>
    </row>
    <row r="299" spans="1:65" s="14" customFormat="1">
      <c r="B299" s="185"/>
      <c r="D299" s="178" t="s">
        <v>132</v>
      </c>
      <c r="E299" s="186" t="s">
        <v>1</v>
      </c>
      <c r="F299" s="187" t="s">
        <v>928</v>
      </c>
      <c r="H299" s="188">
        <v>6.4169999999999998</v>
      </c>
      <c r="I299" s="189"/>
      <c r="L299" s="185"/>
      <c r="M299" s="190"/>
      <c r="N299" s="191"/>
      <c r="O299" s="191"/>
      <c r="P299" s="191"/>
      <c r="Q299" s="191"/>
      <c r="R299" s="191"/>
      <c r="S299" s="191"/>
      <c r="T299" s="192"/>
      <c r="AT299" s="186" t="s">
        <v>132</v>
      </c>
      <c r="AU299" s="186" t="s">
        <v>130</v>
      </c>
      <c r="AV299" s="14" t="s">
        <v>130</v>
      </c>
      <c r="AW299" s="14" t="s">
        <v>30</v>
      </c>
      <c r="AX299" s="14" t="s">
        <v>75</v>
      </c>
      <c r="AY299" s="186" t="s">
        <v>123</v>
      </c>
    </row>
    <row r="300" spans="1:65" s="13" customFormat="1">
      <c r="B300" s="177"/>
      <c r="D300" s="178" t="s">
        <v>132</v>
      </c>
      <c r="E300" s="179" t="s">
        <v>1</v>
      </c>
      <c r="F300" s="180" t="s">
        <v>794</v>
      </c>
      <c r="H300" s="179" t="s">
        <v>1</v>
      </c>
      <c r="I300" s="181"/>
      <c r="L300" s="177"/>
      <c r="M300" s="182"/>
      <c r="N300" s="183"/>
      <c r="O300" s="183"/>
      <c r="P300" s="183"/>
      <c r="Q300" s="183"/>
      <c r="R300" s="183"/>
      <c r="S300" s="183"/>
      <c r="T300" s="184"/>
      <c r="AT300" s="179" t="s">
        <v>132</v>
      </c>
      <c r="AU300" s="179" t="s">
        <v>130</v>
      </c>
      <c r="AV300" s="13" t="s">
        <v>82</v>
      </c>
      <c r="AW300" s="13" t="s">
        <v>30</v>
      </c>
      <c r="AX300" s="13" t="s">
        <v>75</v>
      </c>
      <c r="AY300" s="179" t="s">
        <v>123</v>
      </c>
    </row>
    <row r="301" spans="1:65" s="14" customFormat="1">
      <c r="B301" s="185"/>
      <c r="D301" s="178" t="s">
        <v>132</v>
      </c>
      <c r="E301" s="186" t="s">
        <v>1</v>
      </c>
      <c r="F301" s="187" t="s">
        <v>929</v>
      </c>
      <c r="H301" s="188">
        <v>5.6529999999999996</v>
      </c>
      <c r="I301" s="189"/>
      <c r="L301" s="185"/>
      <c r="M301" s="190"/>
      <c r="N301" s="191"/>
      <c r="O301" s="191"/>
      <c r="P301" s="191"/>
      <c r="Q301" s="191"/>
      <c r="R301" s="191"/>
      <c r="S301" s="191"/>
      <c r="T301" s="192"/>
      <c r="AT301" s="186" t="s">
        <v>132</v>
      </c>
      <c r="AU301" s="186" t="s">
        <v>130</v>
      </c>
      <c r="AV301" s="14" t="s">
        <v>130</v>
      </c>
      <c r="AW301" s="14" t="s">
        <v>30</v>
      </c>
      <c r="AX301" s="14" t="s">
        <v>75</v>
      </c>
      <c r="AY301" s="186" t="s">
        <v>123</v>
      </c>
    </row>
    <row r="302" spans="1:65" s="15" customFormat="1">
      <c r="B302" s="193"/>
      <c r="D302" s="178" t="s">
        <v>132</v>
      </c>
      <c r="E302" s="194" t="s">
        <v>1</v>
      </c>
      <c r="F302" s="195" t="s">
        <v>140</v>
      </c>
      <c r="H302" s="196">
        <v>12.07</v>
      </c>
      <c r="I302" s="197"/>
      <c r="L302" s="193"/>
      <c r="M302" s="198"/>
      <c r="N302" s="199"/>
      <c r="O302" s="199"/>
      <c r="P302" s="199"/>
      <c r="Q302" s="199"/>
      <c r="R302" s="199"/>
      <c r="S302" s="199"/>
      <c r="T302" s="200"/>
      <c r="AT302" s="194" t="s">
        <v>132</v>
      </c>
      <c r="AU302" s="194" t="s">
        <v>130</v>
      </c>
      <c r="AV302" s="15" t="s">
        <v>129</v>
      </c>
      <c r="AW302" s="15" t="s">
        <v>30</v>
      </c>
      <c r="AX302" s="15" t="s">
        <v>82</v>
      </c>
      <c r="AY302" s="194" t="s">
        <v>123</v>
      </c>
    </row>
    <row r="303" spans="1:65" s="2" customFormat="1" ht="21.75" customHeight="1">
      <c r="A303" s="33"/>
      <c r="B303" s="162"/>
      <c r="C303" s="163" t="s">
        <v>483</v>
      </c>
      <c r="D303" s="163" t="s">
        <v>125</v>
      </c>
      <c r="E303" s="164" t="s">
        <v>930</v>
      </c>
      <c r="F303" s="165" t="s">
        <v>931</v>
      </c>
      <c r="G303" s="166" t="s">
        <v>581</v>
      </c>
      <c r="H303" s="168"/>
      <c r="I303" s="168"/>
      <c r="J303" s="167">
        <f>ROUND(I303*H303,3)</f>
        <v>0</v>
      </c>
      <c r="K303" s="169"/>
      <c r="L303" s="34"/>
      <c r="M303" s="170" t="s">
        <v>1</v>
      </c>
      <c r="N303" s="171" t="s">
        <v>41</v>
      </c>
      <c r="O303" s="59"/>
      <c r="P303" s="172">
        <f>O303*H303</f>
        <v>0</v>
      </c>
      <c r="Q303" s="172">
        <v>0</v>
      </c>
      <c r="R303" s="172">
        <f>Q303*H303</f>
        <v>0</v>
      </c>
      <c r="S303" s="172">
        <v>0</v>
      </c>
      <c r="T303" s="173">
        <f>S303*H303</f>
        <v>0</v>
      </c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R303" s="174" t="s">
        <v>226</v>
      </c>
      <c r="AT303" s="174" t="s">
        <v>125</v>
      </c>
      <c r="AU303" s="174" t="s">
        <v>130</v>
      </c>
      <c r="AY303" s="18" t="s">
        <v>123</v>
      </c>
      <c r="BE303" s="175">
        <f>IF(N303="základná",J303,0)</f>
        <v>0</v>
      </c>
      <c r="BF303" s="175">
        <f>IF(N303="znížená",J303,0)</f>
        <v>0</v>
      </c>
      <c r="BG303" s="175">
        <f>IF(N303="zákl. prenesená",J303,0)</f>
        <v>0</v>
      </c>
      <c r="BH303" s="175">
        <f>IF(N303="zníž. prenesená",J303,0)</f>
        <v>0</v>
      </c>
      <c r="BI303" s="175">
        <f>IF(N303="nulová",J303,0)</f>
        <v>0</v>
      </c>
      <c r="BJ303" s="18" t="s">
        <v>130</v>
      </c>
      <c r="BK303" s="176">
        <f>ROUND(I303*H303,3)</f>
        <v>0</v>
      </c>
      <c r="BL303" s="18" t="s">
        <v>226</v>
      </c>
      <c r="BM303" s="174" t="s">
        <v>932</v>
      </c>
    </row>
    <row r="304" spans="1:65" s="12" customFormat="1" ht="22.9" customHeight="1">
      <c r="B304" s="149"/>
      <c r="D304" s="150" t="s">
        <v>74</v>
      </c>
      <c r="E304" s="160" t="s">
        <v>583</v>
      </c>
      <c r="F304" s="160" t="s">
        <v>584</v>
      </c>
      <c r="I304" s="152"/>
      <c r="J304" s="161">
        <f>BK304</f>
        <v>0</v>
      </c>
      <c r="L304" s="149"/>
      <c r="M304" s="154"/>
      <c r="N304" s="155"/>
      <c r="O304" s="155"/>
      <c r="P304" s="156">
        <f>SUM(P305:P348)</f>
        <v>0</v>
      </c>
      <c r="Q304" s="155"/>
      <c r="R304" s="156">
        <f>SUM(R305:R348)</f>
        <v>2.2960055000000001</v>
      </c>
      <c r="S304" s="155"/>
      <c r="T304" s="157">
        <f>SUM(T305:T348)</f>
        <v>3.0283741999999991</v>
      </c>
      <c r="AR304" s="150" t="s">
        <v>130</v>
      </c>
      <c r="AT304" s="158" t="s">
        <v>74</v>
      </c>
      <c r="AU304" s="158" t="s">
        <v>82</v>
      </c>
      <c r="AY304" s="150" t="s">
        <v>123</v>
      </c>
      <c r="BK304" s="159">
        <f>SUM(BK305:BK348)</f>
        <v>0</v>
      </c>
    </row>
    <row r="305" spans="1:65" s="2" customFormat="1" ht="21.75" customHeight="1">
      <c r="A305" s="33"/>
      <c r="B305" s="162"/>
      <c r="C305" s="163" t="s">
        <v>488</v>
      </c>
      <c r="D305" s="163" t="s">
        <v>125</v>
      </c>
      <c r="E305" s="164" t="s">
        <v>933</v>
      </c>
      <c r="F305" s="165" t="s">
        <v>934</v>
      </c>
      <c r="G305" s="166" t="s">
        <v>210</v>
      </c>
      <c r="H305" s="167">
        <v>456.04199999999997</v>
      </c>
      <c r="I305" s="168"/>
      <c r="J305" s="167">
        <f>ROUND(I305*H305,3)</f>
        <v>0</v>
      </c>
      <c r="K305" s="169"/>
      <c r="L305" s="34"/>
      <c r="M305" s="170" t="s">
        <v>1</v>
      </c>
      <c r="N305" s="171" t="s">
        <v>41</v>
      </c>
      <c r="O305" s="59"/>
      <c r="P305" s="172">
        <f>O305*H305</f>
        <v>0</v>
      </c>
      <c r="Q305" s="172">
        <v>0</v>
      </c>
      <c r="R305" s="172">
        <f>Q305*H305</f>
        <v>0</v>
      </c>
      <c r="S305" s="172">
        <v>3.2000000000000002E-3</v>
      </c>
      <c r="T305" s="173">
        <f>S305*H305</f>
        <v>1.4593343999999999</v>
      </c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R305" s="174" t="s">
        <v>226</v>
      </c>
      <c r="AT305" s="174" t="s">
        <v>125</v>
      </c>
      <c r="AU305" s="174" t="s">
        <v>130</v>
      </c>
      <c r="AY305" s="18" t="s">
        <v>123</v>
      </c>
      <c r="BE305" s="175">
        <f>IF(N305="základná",J305,0)</f>
        <v>0</v>
      </c>
      <c r="BF305" s="175">
        <f>IF(N305="znížená",J305,0)</f>
        <v>0</v>
      </c>
      <c r="BG305" s="175">
        <f>IF(N305="zákl. prenesená",J305,0)</f>
        <v>0</v>
      </c>
      <c r="BH305" s="175">
        <f>IF(N305="zníž. prenesená",J305,0)</f>
        <v>0</v>
      </c>
      <c r="BI305" s="175">
        <f>IF(N305="nulová",J305,0)</f>
        <v>0</v>
      </c>
      <c r="BJ305" s="18" t="s">
        <v>130</v>
      </c>
      <c r="BK305" s="176">
        <f>ROUND(I305*H305,3)</f>
        <v>0</v>
      </c>
      <c r="BL305" s="18" t="s">
        <v>226</v>
      </c>
      <c r="BM305" s="174" t="s">
        <v>935</v>
      </c>
    </row>
    <row r="306" spans="1:65" s="13" customFormat="1">
      <c r="B306" s="177"/>
      <c r="D306" s="178" t="s">
        <v>132</v>
      </c>
      <c r="E306" s="179" t="s">
        <v>1</v>
      </c>
      <c r="F306" s="180" t="s">
        <v>936</v>
      </c>
      <c r="H306" s="179" t="s">
        <v>1</v>
      </c>
      <c r="I306" s="181"/>
      <c r="L306" s="177"/>
      <c r="M306" s="182"/>
      <c r="N306" s="183"/>
      <c r="O306" s="183"/>
      <c r="P306" s="183"/>
      <c r="Q306" s="183"/>
      <c r="R306" s="183"/>
      <c r="S306" s="183"/>
      <c r="T306" s="184"/>
      <c r="AT306" s="179" t="s">
        <v>132</v>
      </c>
      <c r="AU306" s="179" t="s">
        <v>130</v>
      </c>
      <c r="AV306" s="13" t="s">
        <v>82</v>
      </c>
      <c r="AW306" s="13" t="s">
        <v>30</v>
      </c>
      <c r="AX306" s="13" t="s">
        <v>75</v>
      </c>
      <c r="AY306" s="179" t="s">
        <v>123</v>
      </c>
    </row>
    <row r="307" spans="1:65" s="13" customFormat="1">
      <c r="B307" s="177"/>
      <c r="D307" s="178" t="s">
        <v>132</v>
      </c>
      <c r="E307" s="179" t="s">
        <v>1</v>
      </c>
      <c r="F307" s="180" t="s">
        <v>791</v>
      </c>
      <c r="H307" s="179" t="s">
        <v>1</v>
      </c>
      <c r="I307" s="181"/>
      <c r="L307" s="177"/>
      <c r="M307" s="182"/>
      <c r="N307" s="183"/>
      <c r="O307" s="183"/>
      <c r="P307" s="183"/>
      <c r="Q307" s="183"/>
      <c r="R307" s="183"/>
      <c r="S307" s="183"/>
      <c r="T307" s="184"/>
      <c r="AT307" s="179" t="s">
        <v>132</v>
      </c>
      <c r="AU307" s="179" t="s">
        <v>130</v>
      </c>
      <c r="AV307" s="13" t="s">
        <v>82</v>
      </c>
      <c r="AW307" s="13" t="s">
        <v>30</v>
      </c>
      <c r="AX307" s="13" t="s">
        <v>75</v>
      </c>
      <c r="AY307" s="179" t="s">
        <v>123</v>
      </c>
    </row>
    <row r="308" spans="1:65" s="14" customFormat="1">
      <c r="B308" s="185"/>
      <c r="D308" s="178" t="s">
        <v>132</v>
      </c>
      <c r="E308" s="186" t="s">
        <v>1</v>
      </c>
      <c r="F308" s="187" t="s">
        <v>937</v>
      </c>
      <c r="H308" s="188">
        <v>140.4</v>
      </c>
      <c r="I308" s="189"/>
      <c r="L308" s="185"/>
      <c r="M308" s="190"/>
      <c r="N308" s="191"/>
      <c r="O308" s="191"/>
      <c r="P308" s="191"/>
      <c r="Q308" s="191"/>
      <c r="R308" s="191"/>
      <c r="S308" s="191"/>
      <c r="T308" s="192"/>
      <c r="AT308" s="186" t="s">
        <v>132</v>
      </c>
      <c r="AU308" s="186" t="s">
        <v>130</v>
      </c>
      <c r="AV308" s="14" t="s">
        <v>130</v>
      </c>
      <c r="AW308" s="14" t="s">
        <v>30</v>
      </c>
      <c r="AX308" s="14" t="s">
        <v>75</v>
      </c>
      <c r="AY308" s="186" t="s">
        <v>123</v>
      </c>
    </row>
    <row r="309" spans="1:65" s="14" customFormat="1">
      <c r="B309" s="185"/>
      <c r="D309" s="178" t="s">
        <v>132</v>
      </c>
      <c r="E309" s="186" t="s">
        <v>1</v>
      </c>
      <c r="F309" s="187" t="s">
        <v>938</v>
      </c>
      <c r="H309" s="188">
        <v>54.25</v>
      </c>
      <c r="I309" s="189"/>
      <c r="L309" s="185"/>
      <c r="M309" s="190"/>
      <c r="N309" s="191"/>
      <c r="O309" s="191"/>
      <c r="P309" s="191"/>
      <c r="Q309" s="191"/>
      <c r="R309" s="191"/>
      <c r="S309" s="191"/>
      <c r="T309" s="192"/>
      <c r="AT309" s="186" t="s">
        <v>132</v>
      </c>
      <c r="AU309" s="186" t="s">
        <v>130</v>
      </c>
      <c r="AV309" s="14" t="s">
        <v>130</v>
      </c>
      <c r="AW309" s="14" t="s">
        <v>30</v>
      </c>
      <c r="AX309" s="14" t="s">
        <v>75</v>
      </c>
      <c r="AY309" s="186" t="s">
        <v>123</v>
      </c>
    </row>
    <row r="310" spans="1:65" s="13" customFormat="1">
      <c r="B310" s="177"/>
      <c r="D310" s="178" t="s">
        <v>132</v>
      </c>
      <c r="E310" s="179" t="s">
        <v>1</v>
      </c>
      <c r="F310" s="180" t="s">
        <v>794</v>
      </c>
      <c r="H310" s="179" t="s">
        <v>1</v>
      </c>
      <c r="I310" s="181"/>
      <c r="L310" s="177"/>
      <c r="M310" s="182"/>
      <c r="N310" s="183"/>
      <c r="O310" s="183"/>
      <c r="P310" s="183"/>
      <c r="Q310" s="183"/>
      <c r="R310" s="183"/>
      <c r="S310" s="183"/>
      <c r="T310" s="184"/>
      <c r="AT310" s="179" t="s">
        <v>132</v>
      </c>
      <c r="AU310" s="179" t="s">
        <v>130</v>
      </c>
      <c r="AV310" s="13" t="s">
        <v>82</v>
      </c>
      <c r="AW310" s="13" t="s">
        <v>30</v>
      </c>
      <c r="AX310" s="13" t="s">
        <v>75</v>
      </c>
      <c r="AY310" s="179" t="s">
        <v>123</v>
      </c>
    </row>
    <row r="311" spans="1:65" s="14" customFormat="1">
      <c r="B311" s="185"/>
      <c r="D311" s="178" t="s">
        <v>132</v>
      </c>
      <c r="E311" s="186" t="s">
        <v>1</v>
      </c>
      <c r="F311" s="187" t="s">
        <v>939</v>
      </c>
      <c r="H311" s="188">
        <v>55.5</v>
      </c>
      <c r="I311" s="189"/>
      <c r="L311" s="185"/>
      <c r="M311" s="190"/>
      <c r="N311" s="191"/>
      <c r="O311" s="191"/>
      <c r="P311" s="191"/>
      <c r="Q311" s="191"/>
      <c r="R311" s="191"/>
      <c r="S311" s="191"/>
      <c r="T311" s="192"/>
      <c r="AT311" s="186" t="s">
        <v>132</v>
      </c>
      <c r="AU311" s="186" t="s">
        <v>130</v>
      </c>
      <c r="AV311" s="14" t="s">
        <v>130</v>
      </c>
      <c r="AW311" s="14" t="s">
        <v>30</v>
      </c>
      <c r="AX311" s="14" t="s">
        <v>75</v>
      </c>
      <c r="AY311" s="186" t="s">
        <v>123</v>
      </c>
    </row>
    <row r="312" spans="1:65" s="14" customFormat="1">
      <c r="B312" s="185"/>
      <c r="D312" s="178" t="s">
        <v>132</v>
      </c>
      <c r="E312" s="186" t="s">
        <v>1</v>
      </c>
      <c r="F312" s="187" t="s">
        <v>940</v>
      </c>
      <c r="H312" s="188">
        <v>55.188000000000002</v>
      </c>
      <c r="I312" s="189"/>
      <c r="L312" s="185"/>
      <c r="M312" s="190"/>
      <c r="N312" s="191"/>
      <c r="O312" s="191"/>
      <c r="P312" s="191"/>
      <c r="Q312" s="191"/>
      <c r="R312" s="191"/>
      <c r="S312" s="191"/>
      <c r="T312" s="192"/>
      <c r="AT312" s="186" t="s">
        <v>132</v>
      </c>
      <c r="AU312" s="186" t="s">
        <v>130</v>
      </c>
      <c r="AV312" s="14" t="s">
        <v>130</v>
      </c>
      <c r="AW312" s="14" t="s">
        <v>30</v>
      </c>
      <c r="AX312" s="14" t="s">
        <v>75</v>
      </c>
      <c r="AY312" s="186" t="s">
        <v>123</v>
      </c>
    </row>
    <row r="313" spans="1:65" s="14" customFormat="1">
      <c r="B313" s="185"/>
      <c r="D313" s="178" t="s">
        <v>132</v>
      </c>
      <c r="E313" s="186" t="s">
        <v>1</v>
      </c>
      <c r="F313" s="187" t="s">
        <v>941</v>
      </c>
      <c r="H313" s="188">
        <v>55.9</v>
      </c>
      <c r="I313" s="189"/>
      <c r="L313" s="185"/>
      <c r="M313" s="190"/>
      <c r="N313" s="191"/>
      <c r="O313" s="191"/>
      <c r="P313" s="191"/>
      <c r="Q313" s="191"/>
      <c r="R313" s="191"/>
      <c r="S313" s="191"/>
      <c r="T313" s="192"/>
      <c r="AT313" s="186" t="s">
        <v>132</v>
      </c>
      <c r="AU313" s="186" t="s">
        <v>130</v>
      </c>
      <c r="AV313" s="14" t="s">
        <v>130</v>
      </c>
      <c r="AW313" s="14" t="s">
        <v>30</v>
      </c>
      <c r="AX313" s="14" t="s">
        <v>75</v>
      </c>
      <c r="AY313" s="186" t="s">
        <v>123</v>
      </c>
    </row>
    <row r="314" spans="1:65" s="14" customFormat="1">
      <c r="B314" s="185"/>
      <c r="D314" s="178" t="s">
        <v>132</v>
      </c>
      <c r="E314" s="186" t="s">
        <v>1</v>
      </c>
      <c r="F314" s="187" t="s">
        <v>942</v>
      </c>
      <c r="H314" s="188">
        <v>79.603999999999999</v>
      </c>
      <c r="I314" s="189"/>
      <c r="L314" s="185"/>
      <c r="M314" s="190"/>
      <c r="N314" s="191"/>
      <c r="O314" s="191"/>
      <c r="P314" s="191"/>
      <c r="Q314" s="191"/>
      <c r="R314" s="191"/>
      <c r="S314" s="191"/>
      <c r="T314" s="192"/>
      <c r="AT314" s="186" t="s">
        <v>132</v>
      </c>
      <c r="AU314" s="186" t="s">
        <v>130</v>
      </c>
      <c r="AV314" s="14" t="s">
        <v>130</v>
      </c>
      <c r="AW314" s="14" t="s">
        <v>30</v>
      </c>
      <c r="AX314" s="14" t="s">
        <v>75</v>
      </c>
      <c r="AY314" s="186" t="s">
        <v>123</v>
      </c>
    </row>
    <row r="315" spans="1:65" s="14" customFormat="1">
      <c r="B315" s="185"/>
      <c r="D315" s="178" t="s">
        <v>132</v>
      </c>
      <c r="E315" s="186" t="s">
        <v>1</v>
      </c>
      <c r="F315" s="187" t="s">
        <v>943</v>
      </c>
      <c r="H315" s="188">
        <v>15.2</v>
      </c>
      <c r="I315" s="189"/>
      <c r="L315" s="185"/>
      <c r="M315" s="190"/>
      <c r="N315" s="191"/>
      <c r="O315" s="191"/>
      <c r="P315" s="191"/>
      <c r="Q315" s="191"/>
      <c r="R315" s="191"/>
      <c r="S315" s="191"/>
      <c r="T315" s="192"/>
      <c r="AT315" s="186" t="s">
        <v>132</v>
      </c>
      <c r="AU315" s="186" t="s">
        <v>130</v>
      </c>
      <c r="AV315" s="14" t="s">
        <v>130</v>
      </c>
      <c r="AW315" s="14" t="s">
        <v>30</v>
      </c>
      <c r="AX315" s="14" t="s">
        <v>75</v>
      </c>
      <c r="AY315" s="186" t="s">
        <v>123</v>
      </c>
    </row>
    <row r="316" spans="1:65" s="15" customFormat="1">
      <c r="B316" s="193"/>
      <c r="D316" s="178" t="s">
        <v>132</v>
      </c>
      <c r="E316" s="194" t="s">
        <v>1</v>
      </c>
      <c r="F316" s="195" t="s">
        <v>140</v>
      </c>
      <c r="H316" s="196">
        <v>456.04199999999997</v>
      </c>
      <c r="I316" s="197"/>
      <c r="L316" s="193"/>
      <c r="M316" s="198"/>
      <c r="N316" s="199"/>
      <c r="O316" s="199"/>
      <c r="P316" s="199"/>
      <c r="Q316" s="199"/>
      <c r="R316" s="199"/>
      <c r="S316" s="199"/>
      <c r="T316" s="200"/>
      <c r="AT316" s="194" t="s">
        <v>132</v>
      </c>
      <c r="AU316" s="194" t="s">
        <v>130</v>
      </c>
      <c r="AV316" s="15" t="s">
        <v>129</v>
      </c>
      <c r="AW316" s="15" t="s">
        <v>30</v>
      </c>
      <c r="AX316" s="15" t="s">
        <v>82</v>
      </c>
      <c r="AY316" s="194" t="s">
        <v>123</v>
      </c>
    </row>
    <row r="317" spans="1:65" s="2" customFormat="1" ht="21.75" customHeight="1">
      <c r="A317" s="33"/>
      <c r="B317" s="162"/>
      <c r="C317" s="163" t="s">
        <v>492</v>
      </c>
      <c r="D317" s="163" t="s">
        <v>125</v>
      </c>
      <c r="E317" s="164" t="s">
        <v>944</v>
      </c>
      <c r="F317" s="165" t="s">
        <v>945</v>
      </c>
      <c r="G317" s="166" t="s">
        <v>210</v>
      </c>
      <c r="H317" s="167">
        <v>33.6</v>
      </c>
      <c r="I317" s="168"/>
      <c r="J317" s="167">
        <f>ROUND(I317*H317,3)</f>
        <v>0</v>
      </c>
      <c r="K317" s="169"/>
      <c r="L317" s="34"/>
      <c r="M317" s="170" t="s">
        <v>1</v>
      </c>
      <c r="N317" s="171" t="s">
        <v>41</v>
      </c>
      <c r="O317" s="59"/>
      <c r="P317" s="172">
        <f>O317*H317</f>
        <v>0</v>
      </c>
      <c r="Q317" s="172">
        <v>3.3899999999999998E-3</v>
      </c>
      <c r="R317" s="172">
        <f>Q317*H317</f>
        <v>0.11390399999999999</v>
      </c>
      <c r="S317" s="172">
        <v>0</v>
      </c>
      <c r="T317" s="173">
        <f>S317*H317</f>
        <v>0</v>
      </c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R317" s="174" t="s">
        <v>226</v>
      </c>
      <c r="AT317" s="174" t="s">
        <v>125</v>
      </c>
      <c r="AU317" s="174" t="s">
        <v>130</v>
      </c>
      <c r="AY317" s="18" t="s">
        <v>123</v>
      </c>
      <c r="BE317" s="175">
        <f>IF(N317="základná",J317,0)</f>
        <v>0</v>
      </c>
      <c r="BF317" s="175">
        <f>IF(N317="znížená",J317,0)</f>
        <v>0</v>
      </c>
      <c r="BG317" s="175">
        <f>IF(N317="zákl. prenesená",J317,0)</f>
        <v>0</v>
      </c>
      <c r="BH317" s="175">
        <f>IF(N317="zníž. prenesená",J317,0)</f>
        <v>0</v>
      </c>
      <c r="BI317" s="175">
        <f>IF(N317="nulová",J317,0)</f>
        <v>0</v>
      </c>
      <c r="BJ317" s="18" t="s">
        <v>130</v>
      </c>
      <c r="BK317" s="176">
        <f>ROUND(I317*H317,3)</f>
        <v>0</v>
      </c>
      <c r="BL317" s="18" t="s">
        <v>226</v>
      </c>
      <c r="BM317" s="174" t="s">
        <v>946</v>
      </c>
    </row>
    <row r="318" spans="1:65" s="2" customFormat="1" ht="21.75" customHeight="1">
      <c r="A318" s="33"/>
      <c r="B318" s="162"/>
      <c r="C318" s="163" t="s">
        <v>499</v>
      </c>
      <c r="D318" s="163" t="s">
        <v>125</v>
      </c>
      <c r="E318" s="164" t="s">
        <v>947</v>
      </c>
      <c r="F318" s="165" t="s">
        <v>948</v>
      </c>
      <c r="G318" s="166" t="s">
        <v>210</v>
      </c>
      <c r="H318" s="167">
        <v>3.2</v>
      </c>
      <c r="I318" s="168"/>
      <c r="J318" s="167">
        <f>ROUND(I318*H318,3)</f>
        <v>0</v>
      </c>
      <c r="K318" s="169"/>
      <c r="L318" s="34"/>
      <c r="M318" s="170" t="s">
        <v>1</v>
      </c>
      <c r="N318" s="171" t="s">
        <v>41</v>
      </c>
      <c r="O318" s="59"/>
      <c r="P318" s="172">
        <f>O318*H318</f>
        <v>0</v>
      </c>
      <c r="Q318" s="172">
        <v>7.0200000000000002E-3</v>
      </c>
      <c r="R318" s="172">
        <f>Q318*H318</f>
        <v>2.2464000000000001E-2</v>
      </c>
      <c r="S318" s="172">
        <v>0</v>
      </c>
      <c r="T318" s="173">
        <f>S318*H318</f>
        <v>0</v>
      </c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R318" s="174" t="s">
        <v>226</v>
      </c>
      <c r="AT318" s="174" t="s">
        <v>125</v>
      </c>
      <c r="AU318" s="174" t="s">
        <v>130</v>
      </c>
      <c r="AY318" s="18" t="s">
        <v>123</v>
      </c>
      <c r="BE318" s="175">
        <f>IF(N318="základná",J318,0)</f>
        <v>0</v>
      </c>
      <c r="BF318" s="175">
        <f>IF(N318="znížená",J318,0)</f>
        <v>0</v>
      </c>
      <c r="BG318" s="175">
        <f>IF(N318="zákl. prenesená",J318,0)</f>
        <v>0</v>
      </c>
      <c r="BH318" s="175">
        <f>IF(N318="zníž. prenesená",J318,0)</f>
        <v>0</v>
      </c>
      <c r="BI318" s="175">
        <f>IF(N318="nulová",J318,0)</f>
        <v>0</v>
      </c>
      <c r="BJ318" s="18" t="s">
        <v>130</v>
      </c>
      <c r="BK318" s="176">
        <f>ROUND(I318*H318,3)</f>
        <v>0</v>
      </c>
      <c r="BL318" s="18" t="s">
        <v>226</v>
      </c>
      <c r="BM318" s="174" t="s">
        <v>949</v>
      </c>
    </row>
    <row r="319" spans="1:65" s="2" customFormat="1" ht="21.75" customHeight="1">
      <c r="A319" s="33"/>
      <c r="B319" s="162"/>
      <c r="C319" s="163" t="s">
        <v>505</v>
      </c>
      <c r="D319" s="163" t="s">
        <v>125</v>
      </c>
      <c r="E319" s="164" t="s">
        <v>950</v>
      </c>
      <c r="F319" s="165" t="s">
        <v>951</v>
      </c>
      <c r="G319" s="166" t="s">
        <v>210</v>
      </c>
      <c r="H319" s="167">
        <v>365.75</v>
      </c>
      <c r="I319" s="168"/>
      <c r="J319" s="167">
        <f>ROUND(I319*H319,3)</f>
        <v>0</v>
      </c>
      <c r="K319" s="169"/>
      <c r="L319" s="34"/>
      <c r="M319" s="170" t="s">
        <v>1</v>
      </c>
      <c r="N319" s="171" t="s">
        <v>41</v>
      </c>
      <c r="O319" s="59"/>
      <c r="P319" s="172">
        <f>O319*H319</f>
        <v>0</v>
      </c>
      <c r="Q319" s="172">
        <v>2.4499999999999999E-3</v>
      </c>
      <c r="R319" s="172">
        <f>Q319*H319</f>
        <v>0.89608749999999993</v>
      </c>
      <c r="S319" s="172">
        <v>0</v>
      </c>
      <c r="T319" s="173">
        <f>S319*H319</f>
        <v>0</v>
      </c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R319" s="174" t="s">
        <v>226</v>
      </c>
      <c r="AT319" s="174" t="s">
        <v>125</v>
      </c>
      <c r="AU319" s="174" t="s">
        <v>130</v>
      </c>
      <c r="AY319" s="18" t="s">
        <v>123</v>
      </c>
      <c r="BE319" s="175">
        <f>IF(N319="základná",J319,0)</f>
        <v>0</v>
      </c>
      <c r="BF319" s="175">
        <f>IF(N319="znížená",J319,0)</f>
        <v>0</v>
      </c>
      <c r="BG319" s="175">
        <f>IF(N319="zákl. prenesená",J319,0)</f>
        <v>0</v>
      </c>
      <c r="BH319" s="175">
        <f>IF(N319="zníž. prenesená",J319,0)</f>
        <v>0</v>
      </c>
      <c r="BI319" s="175">
        <f>IF(N319="nulová",J319,0)</f>
        <v>0</v>
      </c>
      <c r="BJ319" s="18" t="s">
        <v>130</v>
      </c>
      <c r="BK319" s="176">
        <f>ROUND(I319*H319,3)</f>
        <v>0</v>
      </c>
      <c r="BL319" s="18" t="s">
        <v>226</v>
      </c>
      <c r="BM319" s="174" t="s">
        <v>952</v>
      </c>
    </row>
    <row r="320" spans="1:65" s="13" customFormat="1">
      <c r="B320" s="177"/>
      <c r="D320" s="178" t="s">
        <v>132</v>
      </c>
      <c r="E320" s="179" t="s">
        <v>1</v>
      </c>
      <c r="F320" s="180" t="s">
        <v>953</v>
      </c>
      <c r="H320" s="179" t="s">
        <v>1</v>
      </c>
      <c r="I320" s="181"/>
      <c r="L320" s="177"/>
      <c r="M320" s="182"/>
      <c r="N320" s="183"/>
      <c r="O320" s="183"/>
      <c r="P320" s="183"/>
      <c r="Q320" s="183"/>
      <c r="R320" s="183"/>
      <c r="S320" s="183"/>
      <c r="T320" s="184"/>
      <c r="AT320" s="179" t="s">
        <v>132</v>
      </c>
      <c r="AU320" s="179" t="s">
        <v>130</v>
      </c>
      <c r="AV320" s="13" t="s">
        <v>82</v>
      </c>
      <c r="AW320" s="13" t="s">
        <v>30</v>
      </c>
      <c r="AX320" s="13" t="s">
        <v>75</v>
      </c>
      <c r="AY320" s="179" t="s">
        <v>123</v>
      </c>
    </row>
    <row r="321" spans="1:65" s="13" customFormat="1">
      <c r="B321" s="177"/>
      <c r="D321" s="178" t="s">
        <v>132</v>
      </c>
      <c r="E321" s="179" t="s">
        <v>1</v>
      </c>
      <c r="F321" s="180" t="s">
        <v>791</v>
      </c>
      <c r="H321" s="179" t="s">
        <v>1</v>
      </c>
      <c r="I321" s="181"/>
      <c r="L321" s="177"/>
      <c r="M321" s="182"/>
      <c r="N321" s="183"/>
      <c r="O321" s="183"/>
      <c r="P321" s="183"/>
      <c r="Q321" s="183"/>
      <c r="R321" s="183"/>
      <c r="S321" s="183"/>
      <c r="T321" s="184"/>
      <c r="AT321" s="179" t="s">
        <v>132</v>
      </c>
      <c r="AU321" s="179" t="s">
        <v>130</v>
      </c>
      <c r="AV321" s="13" t="s">
        <v>82</v>
      </c>
      <c r="AW321" s="13" t="s">
        <v>30</v>
      </c>
      <c r="AX321" s="13" t="s">
        <v>75</v>
      </c>
      <c r="AY321" s="179" t="s">
        <v>123</v>
      </c>
    </row>
    <row r="322" spans="1:65" s="14" customFormat="1">
      <c r="B322" s="185"/>
      <c r="D322" s="178" t="s">
        <v>132</v>
      </c>
      <c r="E322" s="186" t="s">
        <v>1</v>
      </c>
      <c r="F322" s="187" t="s">
        <v>849</v>
      </c>
      <c r="H322" s="188">
        <v>194.45</v>
      </c>
      <c r="I322" s="189"/>
      <c r="L322" s="185"/>
      <c r="M322" s="190"/>
      <c r="N322" s="191"/>
      <c r="O322" s="191"/>
      <c r="P322" s="191"/>
      <c r="Q322" s="191"/>
      <c r="R322" s="191"/>
      <c r="S322" s="191"/>
      <c r="T322" s="192"/>
      <c r="AT322" s="186" t="s">
        <v>132</v>
      </c>
      <c r="AU322" s="186" t="s">
        <v>130</v>
      </c>
      <c r="AV322" s="14" t="s">
        <v>130</v>
      </c>
      <c r="AW322" s="14" t="s">
        <v>30</v>
      </c>
      <c r="AX322" s="14" t="s">
        <v>75</v>
      </c>
      <c r="AY322" s="186" t="s">
        <v>123</v>
      </c>
    </row>
    <row r="323" spans="1:65" s="13" customFormat="1">
      <c r="B323" s="177"/>
      <c r="D323" s="178" t="s">
        <v>132</v>
      </c>
      <c r="E323" s="179" t="s">
        <v>1</v>
      </c>
      <c r="F323" s="180" t="s">
        <v>794</v>
      </c>
      <c r="H323" s="179" t="s">
        <v>1</v>
      </c>
      <c r="I323" s="181"/>
      <c r="L323" s="177"/>
      <c r="M323" s="182"/>
      <c r="N323" s="183"/>
      <c r="O323" s="183"/>
      <c r="P323" s="183"/>
      <c r="Q323" s="183"/>
      <c r="R323" s="183"/>
      <c r="S323" s="183"/>
      <c r="T323" s="184"/>
      <c r="AT323" s="179" t="s">
        <v>132</v>
      </c>
      <c r="AU323" s="179" t="s">
        <v>130</v>
      </c>
      <c r="AV323" s="13" t="s">
        <v>82</v>
      </c>
      <c r="AW323" s="13" t="s">
        <v>30</v>
      </c>
      <c r="AX323" s="13" t="s">
        <v>75</v>
      </c>
      <c r="AY323" s="179" t="s">
        <v>123</v>
      </c>
    </row>
    <row r="324" spans="1:65" s="14" customFormat="1">
      <c r="B324" s="185"/>
      <c r="D324" s="178" t="s">
        <v>132</v>
      </c>
      <c r="E324" s="186" t="s">
        <v>1</v>
      </c>
      <c r="F324" s="187" t="s">
        <v>850</v>
      </c>
      <c r="H324" s="188">
        <v>171.3</v>
      </c>
      <c r="I324" s="189"/>
      <c r="L324" s="185"/>
      <c r="M324" s="190"/>
      <c r="N324" s="191"/>
      <c r="O324" s="191"/>
      <c r="P324" s="191"/>
      <c r="Q324" s="191"/>
      <c r="R324" s="191"/>
      <c r="S324" s="191"/>
      <c r="T324" s="192"/>
      <c r="AT324" s="186" t="s">
        <v>132</v>
      </c>
      <c r="AU324" s="186" t="s">
        <v>130</v>
      </c>
      <c r="AV324" s="14" t="s">
        <v>130</v>
      </c>
      <c r="AW324" s="14" t="s">
        <v>30</v>
      </c>
      <c r="AX324" s="14" t="s">
        <v>75</v>
      </c>
      <c r="AY324" s="186" t="s">
        <v>123</v>
      </c>
    </row>
    <row r="325" spans="1:65" s="15" customFormat="1">
      <c r="B325" s="193"/>
      <c r="D325" s="178" t="s">
        <v>132</v>
      </c>
      <c r="E325" s="194" t="s">
        <v>1</v>
      </c>
      <c r="F325" s="195" t="s">
        <v>140</v>
      </c>
      <c r="H325" s="196">
        <v>365.75</v>
      </c>
      <c r="I325" s="197"/>
      <c r="L325" s="193"/>
      <c r="M325" s="198"/>
      <c r="N325" s="199"/>
      <c r="O325" s="199"/>
      <c r="P325" s="199"/>
      <c r="Q325" s="199"/>
      <c r="R325" s="199"/>
      <c r="S325" s="199"/>
      <c r="T325" s="200"/>
      <c r="AT325" s="194" t="s">
        <v>132</v>
      </c>
      <c r="AU325" s="194" t="s">
        <v>130</v>
      </c>
      <c r="AV325" s="15" t="s">
        <v>129</v>
      </c>
      <c r="AW325" s="15" t="s">
        <v>30</v>
      </c>
      <c r="AX325" s="15" t="s">
        <v>82</v>
      </c>
      <c r="AY325" s="194" t="s">
        <v>123</v>
      </c>
    </row>
    <row r="326" spans="1:65" s="2" customFormat="1" ht="21.75" customHeight="1">
      <c r="A326" s="33"/>
      <c r="B326" s="162"/>
      <c r="C326" s="163" t="s">
        <v>510</v>
      </c>
      <c r="D326" s="163" t="s">
        <v>125</v>
      </c>
      <c r="E326" s="164" t="s">
        <v>954</v>
      </c>
      <c r="F326" s="165" t="s">
        <v>955</v>
      </c>
      <c r="G326" s="166" t="s">
        <v>210</v>
      </c>
      <c r="H326" s="167">
        <v>359.238</v>
      </c>
      <c r="I326" s="168"/>
      <c r="J326" s="167">
        <f>ROUND(I326*H326,3)</f>
        <v>0</v>
      </c>
      <c r="K326" s="169"/>
      <c r="L326" s="34"/>
      <c r="M326" s="170" t="s">
        <v>1</v>
      </c>
      <c r="N326" s="171" t="s">
        <v>41</v>
      </c>
      <c r="O326" s="59"/>
      <c r="P326" s="172">
        <f>O326*H326</f>
        <v>0</v>
      </c>
      <c r="Q326" s="172">
        <v>0</v>
      </c>
      <c r="R326" s="172">
        <f>Q326*H326</f>
        <v>0</v>
      </c>
      <c r="S326" s="172">
        <v>3.3E-3</v>
      </c>
      <c r="T326" s="173">
        <f>S326*H326</f>
        <v>1.1854853999999999</v>
      </c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R326" s="174" t="s">
        <v>226</v>
      </c>
      <c r="AT326" s="174" t="s">
        <v>125</v>
      </c>
      <c r="AU326" s="174" t="s">
        <v>130</v>
      </c>
      <c r="AY326" s="18" t="s">
        <v>123</v>
      </c>
      <c r="BE326" s="175">
        <f>IF(N326="základná",J326,0)</f>
        <v>0</v>
      </c>
      <c r="BF326" s="175">
        <f>IF(N326="znížená",J326,0)</f>
        <v>0</v>
      </c>
      <c r="BG326" s="175">
        <f>IF(N326="zákl. prenesená",J326,0)</f>
        <v>0</v>
      </c>
      <c r="BH326" s="175">
        <f>IF(N326="zníž. prenesená",J326,0)</f>
        <v>0</v>
      </c>
      <c r="BI326" s="175">
        <f>IF(N326="nulová",J326,0)</f>
        <v>0</v>
      </c>
      <c r="BJ326" s="18" t="s">
        <v>130</v>
      </c>
      <c r="BK326" s="176">
        <f>ROUND(I326*H326,3)</f>
        <v>0</v>
      </c>
      <c r="BL326" s="18" t="s">
        <v>226</v>
      </c>
      <c r="BM326" s="174" t="s">
        <v>956</v>
      </c>
    </row>
    <row r="327" spans="1:65" s="13" customFormat="1">
      <c r="B327" s="177"/>
      <c r="D327" s="178" t="s">
        <v>132</v>
      </c>
      <c r="E327" s="179" t="s">
        <v>1</v>
      </c>
      <c r="F327" s="180" t="s">
        <v>957</v>
      </c>
      <c r="H327" s="179" t="s">
        <v>1</v>
      </c>
      <c r="I327" s="181"/>
      <c r="L327" s="177"/>
      <c r="M327" s="182"/>
      <c r="N327" s="183"/>
      <c r="O327" s="183"/>
      <c r="P327" s="183"/>
      <c r="Q327" s="183"/>
      <c r="R327" s="183"/>
      <c r="S327" s="183"/>
      <c r="T327" s="184"/>
      <c r="AT327" s="179" t="s">
        <v>132</v>
      </c>
      <c r="AU327" s="179" t="s">
        <v>130</v>
      </c>
      <c r="AV327" s="13" t="s">
        <v>82</v>
      </c>
      <c r="AW327" s="13" t="s">
        <v>30</v>
      </c>
      <c r="AX327" s="13" t="s">
        <v>75</v>
      </c>
      <c r="AY327" s="179" t="s">
        <v>123</v>
      </c>
    </row>
    <row r="328" spans="1:65" s="14" customFormat="1">
      <c r="B328" s="185"/>
      <c r="D328" s="178" t="s">
        <v>132</v>
      </c>
      <c r="E328" s="186" t="s">
        <v>1</v>
      </c>
      <c r="F328" s="187" t="s">
        <v>958</v>
      </c>
      <c r="H328" s="188">
        <v>141.1</v>
      </c>
      <c r="I328" s="189"/>
      <c r="L328" s="185"/>
      <c r="M328" s="190"/>
      <c r="N328" s="191"/>
      <c r="O328" s="191"/>
      <c r="P328" s="191"/>
      <c r="Q328" s="191"/>
      <c r="R328" s="191"/>
      <c r="S328" s="191"/>
      <c r="T328" s="192"/>
      <c r="AT328" s="186" t="s">
        <v>132</v>
      </c>
      <c r="AU328" s="186" t="s">
        <v>130</v>
      </c>
      <c r="AV328" s="14" t="s">
        <v>130</v>
      </c>
      <c r="AW328" s="14" t="s">
        <v>30</v>
      </c>
      <c r="AX328" s="14" t="s">
        <v>75</v>
      </c>
      <c r="AY328" s="186" t="s">
        <v>123</v>
      </c>
    </row>
    <row r="329" spans="1:65" s="14" customFormat="1">
      <c r="B329" s="185"/>
      <c r="D329" s="178" t="s">
        <v>132</v>
      </c>
      <c r="E329" s="186" t="s">
        <v>1</v>
      </c>
      <c r="F329" s="187" t="s">
        <v>959</v>
      </c>
      <c r="H329" s="188">
        <v>51.55</v>
      </c>
      <c r="I329" s="189"/>
      <c r="L329" s="185"/>
      <c r="M329" s="190"/>
      <c r="N329" s="191"/>
      <c r="O329" s="191"/>
      <c r="P329" s="191"/>
      <c r="Q329" s="191"/>
      <c r="R329" s="191"/>
      <c r="S329" s="191"/>
      <c r="T329" s="192"/>
      <c r="AT329" s="186" t="s">
        <v>132</v>
      </c>
      <c r="AU329" s="186" t="s">
        <v>130</v>
      </c>
      <c r="AV329" s="14" t="s">
        <v>130</v>
      </c>
      <c r="AW329" s="14" t="s">
        <v>30</v>
      </c>
      <c r="AX329" s="14" t="s">
        <v>75</v>
      </c>
      <c r="AY329" s="186" t="s">
        <v>123</v>
      </c>
    </row>
    <row r="330" spans="1:65" s="14" customFormat="1">
      <c r="B330" s="185"/>
      <c r="D330" s="178" t="s">
        <v>132</v>
      </c>
      <c r="E330" s="186" t="s">
        <v>1</v>
      </c>
      <c r="F330" s="187" t="s">
        <v>960</v>
      </c>
      <c r="H330" s="188">
        <v>166.58799999999999</v>
      </c>
      <c r="I330" s="189"/>
      <c r="L330" s="185"/>
      <c r="M330" s="190"/>
      <c r="N330" s="191"/>
      <c r="O330" s="191"/>
      <c r="P330" s="191"/>
      <c r="Q330" s="191"/>
      <c r="R330" s="191"/>
      <c r="S330" s="191"/>
      <c r="T330" s="192"/>
      <c r="AT330" s="186" t="s">
        <v>132</v>
      </c>
      <c r="AU330" s="186" t="s">
        <v>130</v>
      </c>
      <c r="AV330" s="14" t="s">
        <v>130</v>
      </c>
      <c r="AW330" s="14" t="s">
        <v>30</v>
      </c>
      <c r="AX330" s="14" t="s">
        <v>75</v>
      </c>
      <c r="AY330" s="186" t="s">
        <v>123</v>
      </c>
    </row>
    <row r="331" spans="1:65" s="15" customFormat="1">
      <c r="B331" s="193"/>
      <c r="D331" s="178" t="s">
        <v>132</v>
      </c>
      <c r="E331" s="194" t="s">
        <v>1</v>
      </c>
      <c r="F331" s="195" t="s">
        <v>140</v>
      </c>
      <c r="H331" s="196">
        <v>359.23799999999994</v>
      </c>
      <c r="I331" s="197"/>
      <c r="L331" s="193"/>
      <c r="M331" s="198"/>
      <c r="N331" s="199"/>
      <c r="O331" s="199"/>
      <c r="P331" s="199"/>
      <c r="Q331" s="199"/>
      <c r="R331" s="199"/>
      <c r="S331" s="199"/>
      <c r="T331" s="200"/>
      <c r="AT331" s="194" t="s">
        <v>132</v>
      </c>
      <c r="AU331" s="194" t="s">
        <v>130</v>
      </c>
      <c r="AV331" s="15" t="s">
        <v>129</v>
      </c>
      <c r="AW331" s="15" t="s">
        <v>30</v>
      </c>
      <c r="AX331" s="15" t="s">
        <v>82</v>
      </c>
      <c r="AY331" s="194" t="s">
        <v>123</v>
      </c>
    </row>
    <row r="332" spans="1:65" s="2" customFormat="1" ht="21.75" customHeight="1">
      <c r="A332" s="33"/>
      <c r="B332" s="162"/>
      <c r="C332" s="163" t="s">
        <v>516</v>
      </c>
      <c r="D332" s="163" t="s">
        <v>125</v>
      </c>
      <c r="E332" s="164" t="s">
        <v>961</v>
      </c>
      <c r="F332" s="165" t="s">
        <v>962</v>
      </c>
      <c r="G332" s="166" t="s">
        <v>366</v>
      </c>
      <c r="H332" s="167">
        <v>17</v>
      </c>
      <c r="I332" s="168"/>
      <c r="J332" s="167">
        <f>ROUND(I332*H332,3)</f>
        <v>0</v>
      </c>
      <c r="K332" s="169"/>
      <c r="L332" s="34"/>
      <c r="M332" s="170" t="s">
        <v>1</v>
      </c>
      <c r="N332" s="171" t="s">
        <v>41</v>
      </c>
      <c r="O332" s="59"/>
      <c r="P332" s="172">
        <f>O332*H332</f>
        <v>0</v>
      </c>
      <c r="Q332" s="172">
        <v>1.58E-3</v>
      </c>
      <c r="R332" s="172">
        <f>Q332*H332</f>
        <v>2.6860000000000002E-2</v>
      </c>
      <c r="S332" s="172">
        <v>0</v>
      </c>
      <c r="T332" s="173">
        <f>S332*H332</f>
        <v>0</v>
      </c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R332" s="174" t="s">
        <v>226</v>
      </c>
      <c r="AT332" s="174" t="s">
        <v>125</v>
      </c>
      <c r="AU332" s="174" t="s">
        <v>130</v>
      </c>
      <c r="AY332" s="18" t="s">
        <v>123</v>
      </c>
      <c r="BE332" s="175">
        <f>IF(N332="základná",J332,0)</f>
        <v>0</v>
      </c>
      <c r="BF332" s="175">
        <f>IF(N332="znížená",J332,0)</f>
        <v>0</v>
      </c>
      <c r="BG332" s="175">
        <f>IF(N332="zákl. prenesená",J332,0)</f>
        <v>0</v>
      </c>
      <c r="BH332" s="175">
        <f>IF(N332="zníž. prenesená",J332,0)</f>
        <v>0</v>
      </c>
      <c r="BI332" s="175">
        <f>IF(N332="nulová",J332,0)</f>
        <v>0</v>
      </c>
      <c r="BJ332" s="18" t="s">
        <v>130</v>
      </c>
      <c r="BK332" s="176">
        <f>ROUND(I332*H332,3)</f>
        <v>0</v>
      </c>
      <c r="BL332" s="18" t="s">
        <v>226</v>
      </c>
      <c r="BM332" s="174" t="s">
        <v>963</v>
      </c>
    </row>
    <row r="333" spans="1:65" s="2" customFormat="1" ht="21.75" customHeight="1">
      <c r="A333" s="33"/>
      <c r="B333" s="162"/>
      <c r="C333" s="163" t="s">
        <v>520</v>
      </c>
      <c r="D333" s="163" t="s">
        <v>125</v>
      </c>
      <c r="E333" s="164" t="s">
        <v>964</v>
      </c>
      <c r="F333" s="165" t="s">
        <v>965</v>
      </c>
      <c r="G333" s="166" t="s">
        <v>366</v>
      </c>
      <c r="H333" s="167">
        <v>17</v>
      </c>
      <c r="I333" s="168"/>
      <c r="J333" s="167">
        <f>ROUND(I333*H333,3)</f>
        <v>0</v>
      </c>
      <c r="K333" s="169"/>
      <c r="L333" s="34"/>
      <c r="M333" s="170" t="s">
        <v>1</v>
      </c>
      <c r="N333" s="171" t="s">
        <v>41</v>
      </c>
      <c r="O333" s="59"/>
      <c r="P333" s="172">
        <f>O333*H333</f>
        <v>0</v>
      </c>
      <c r="Q333" s="172">
        <v>0</v>
      </c>
      <c r="R333" s="172">
        <f>Q333*H333</f>
        <v>0</v>
      </c>
      <c r="S333" s="172">
        <v>1.1000000000000001E-3</v>
      </c>
      <c r="T333" s="173">
        <f>S333*H333</f>
        <v>1.8700000000000001E-2</v>
      </c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R333" s="174" t="s">
        <v>226</v>
      </c>
      <c r="AT333" s="174" t="s">
        <v>125</v>
      </c>
      <c r="AU333" s="174" t="s">
        <v>130</v>
      </c>
      <c r="AY333" s="18" t="s">
        <v>123</v>
      </c>
      <c r="BE333" s="175">
        <f>IF(N333="základná",J333,0)</f>
        <v>0</v>
      </c>
      <c r="BF333" s="175">
        <f>IF(N333="znížená",J333,0)</f>
        <v>0</v>
      </c>
      <c r="BG333" s="175">
        <f>IF(N333="zákl. prenesená",J333,0)</f>
        <v>0</v>
      </c>
      <c r="BH333" s="175">
        <f>IF(N333="zníž. prenesená",J333,0)</f>
        <v>0</v>
      </c>
      <c r="BI333" s="175">
        <f>IF(N333="nulová",J333,0)</f>
        <v>0</v>
      </c>
      <c r="BJ333" s="18" t="s">
        <v>130</v>
      </c>
      <c r="BK333" s="176">
        <f>ROUND(I333*H333,3)</f>
        <v>0</v>
      </c>
      <c r="BL333" s="18" t="s">
        <v>226</v>
      </c>
      <c r="BM333" s="174" t="s">
        <v>966</v>
      </c>
    </row>
    <row r="334" spans="1:65" s="13" customFormat="1">
      <c r="B334" s="177"/>
      <c r="D334" s="178" t="s">
        <v>132</v>
      </c>
      <c r="E334" s="179" t="s">
        <v>1</v>
      </c>
      <c r="F334" s="180" t="s">
        <v>957</v>
      </c>
      <c r="H334" s="179" t="s">
        <v>1</v>
      </c>
      <c r="I334" s="181"/>
      <c r="L334" s="177"/>
      <c r="M334" s="182"/>
      <c r="N334" s="183"/>
      <c r="O334" s="183"/>
      <c r="P334" s="183"/>
      <c r="Q334" s="183"/>
      <c r="R334" s="183"/>
      <c r="S334" s="183"/>
      <c r="T334" s="184"/>
      <c r="AT334" s="179" t="s">
        <v>132</v>
      </c>
      <c r="AU334" s="179" t="s">
        <v>130</v>
      </c>
      <c r="AV334" s="13" t="s">
        <v>82</v>
      </c>
      <c r="AW334" s="13" t="s">
        <v>30</v>
      </c>
      <c r="AX334" s="13" t="s">
        <v>75</v>
      </c>
      <c r="AY334" s="179" t="s">
        <v>123</v>
      </c>
    </row>
    <row r="335" spans="1:65" s="14" customFormat="1">
      <c r="B335" s="185"/>
      <c r="D335" s="178" t="s">
        <v>132</v>
      </c>
      <c r="E335" s="186" t="s">
        <v>1</v>
      </c>
      <c r="F335" s="187" t="s">
        <v>967</v>
      </c>
      <c r="H335" s="188">
        <v>17</v>
      </c>
      <c r="I335" s="189"/>
      <c r="L335" s="185"/>
      <c r="M335" s="190"/>
      <c r="N335" s="191"/>
      <c r="O335" s="191"/>
      <c r="P335" s="191"/>
      <c r="Q335" s="191"/>
      <c r="R335" s="191"/>
      <c r="S335" s="191"/>
      <c r="T335" s="192"/>
      <c r="AT335" s="186" t="s">
        <v>132</v>
      </c>
      <c r="AU335" s="186" t="s">
        <v>130</v>
      </c>
      <c r="AV335" s="14" t="s">
        <v>130</v>
      </c>
      <c r="AW335" s="14" t="s">
        <v>30</v>
      </c>
      <c r="AX335" s="14" t="s">
        <v>82</v>
      </c>
      <c r="AY335" s="186" t="s">
        <v>123</v>
      </c>
    </row>
    <row r="336" spans="1:65" s="2" customFormat="1" ht="21.75" customHeight="1">
      <c r="A336" s="33"/>
      <c r="B336" s="162"/>
      <c r="C336" s="163" t="s">
        <v>524</v>
      </c>
      <c r="D336" s="163" t="s">
        <v>125</v>
      </c>
      <c r="E336" s="164" t="s">
        <v>968</v>
      </c>
      <c r="F336" s="165" t="s">
        <v>969</v>
      </c>
      <c r="G336" s="166" t="s">
        <v>366</v>
      </c>
      <c r="H336" s="167">
        <v>1</v>
      </c>
      <c r="I336" s="168"/>
      <c r="J336" s="167">
        <f>ROUND(I336*H336,3)</f>
        <v>0</v>
      </c>
      <c r="K336" s="169"/>
      <c r="L336" s="34"/>
      <c r="M336" s="170" t="s">
        <v>1</v>
      </c>
      <c r="N336" s="171" t="s">
        <v>41</v>
      </c>
      <c r="O336" s="59"/>
      <c r="P336" s="172">
        <f>O336*H336</f>
        <v>0</v>
      </c>
      <c r="Q336" s="172">
        <v>0</v>
      </c>
      <c r="R336" s="172">
        <f>Q336*H336</f>
        <v>0</v>
      </c>
      <c r="S336" s="172">
        <v>0.02</v>
      </c>
      <c r="T336" s="173">
        <f>S336*H336</f>
        <v>0.02</v>
      </c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R336" s="174" t="s">
        <v>226</v>
      </c>
      <c r="AT336" s="174" t="s">
        <v>125</v>
      </c>
      <c r="AU336" s="174" t="s">
        <v>130</v>
      </c>
      <c r="AY336" s="18" t="s">
        <v>123</v>
      </c>
      <c r="BE336" s="175">
        <f>IF(N336="základná",J336,0)</f>
        <v>0</v>
      </c>
      <c r="BF336" s="175">
        <f>IF(N336="znížená",J336,0)</f>
        <v>0</v>
      </c>
      <c r="BG336" s="175">
        <f>IF(N336="zákl. prenesená",J336,0)</f>
        <v>0</v>
      </c>
      <c r="BH336" s="175">
        <f>IF(N336="zníž. prenesená",J336,0)</f>
        <v>0</v>
      </c>
      <c r="BI336" s="175">
        <f>IF(N336="nulová",J336,0)</f>
        <v>0</v>
      </c>
      <c r="BJ336" s="18" t="s">
        <v>130</v>
      </c>
      <c r="BK336" s="176">
        <f>ROUND(I336*H336,3)</f>
        <v>0</v>
      </c>
      <c r="BL336" s="18" t="s">
        <v>226</v>
      </c>
      <c r="BM336" s="174" t="s">
        <v>970</v>
      </c>
    </row>
    <row r="337" spans="1:65" s="2" customFormat="1" ht="21.75" customHeight="1">
      <c r="A337" s="33"/>
      <c r="B337" s="162"/>
      <c r="C337" s="163" t="s">
        <v>530</v>
      </c>
      <c r="D337" s="163" t="s">
        <v>125</v>
      </c>
      <c r="E337" s="164" t="s">
        <v>971</v>
      </c>
      <c r="F337" s="165" t="s">
        <v>972</v>
      </c>
      <c r="G337" s="166" t="s">
        <v>128</v>
      </c>
      <c r="H337" s="167">
        <v>1</v>
      </c>
      <c r="I337" s="168"/>
      <c r="J337" s="167">
        <f>ROUND(I337*H337,3)</f>
        <v>0</v>
      </c>
      <c r="K337" s="169"/>
      <c r="L337" s="34"/>
      <c r="M337" s="170" t="s">
        <v>1</v>
      </c>
      <c r="N337" s="171" t="s">
        <v>41</v>
      </c>
      <c r="O337" s="59"/>
      <c r="P337" s="172">
        <f>O337*H337</f>
        <v>0</v>
      </c>
      <c r="Q337" s="172">
        <v>0</v>
      </c>
      <c r="R337" s="172">
        <f>Q337*H337</f>
        <v>0</v>
      </c>
      <c r="S337" s="172">
        <v>5.7999999999999996E-3</v>
      </c>
      <c r="T337" s="173">
        <f>S337*H337</f>
        <v>5.7999999999999996E-3</v>
      </c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R337" s="174" t="s">
        <v>226</v>
      </c>
      <c r="AT337" s="174" t="s">
        <v>125</v>
      </c>
      <c r="AU337" s="174" t="s">
        <v>130</v>
      </c>
      <c r="AY337" s="18" t="s">
        <v>123</v>
      </c>
      <c r="BE337" s="175">
        <f>IF(N337="základná",J337,0)</f>
        <v>0</v>
      </c>
      <c r="BF337" s="175">
        <f>IF(N337="znížená",J337,0)</f>
        <v>0</v>
      </c>
      <c r="BG337" s="175">
        <f>IF(N337="zákl. prenesená",J337,0)</f>
        <v>0</v>
      </c>
      <c r="BH337" s="175">
        <f>IF(N337="zníž. prenesená",J337,0)</f>
        <v>0</v>
      </c>
      <c r="BI337" s="175">
        <f>IF(N337="nulová",J337,0)</f>
        <v>0</v>
      </c>
      <c r="BJ337" s="18" t="s">
        <v>130</v>
      </c>
      <c r="BK337" s="176">
        <f>ROUND(I337*H337,3)</f>
        <v>0</v>
      </c>
      <c r="BL337" s="18" t="s">
        <v>226</v>
      </c>
      <c r="BM337" s="174" t="s">
        <v>973</v>
      </c>
    </row>
    <row r="338" spans="1:65" s="2" customFormat="1" ht="21.75" customHeight="1">
      <c r="A338" s="33"/>
      <c r="B338" s="162"/>
      <c r="C338" s="163" t="s">
        <v>535</v>
      </c>
      <c r="D338" s="163" t="s">
        <v>125</v>
      </c>
      <c r="E338" s="164" t="s">
        <v>974</v>
      </c>
      <c r="F338" s="165" t="s">
        <v>975</v>
      </c>
      <c r="G338" s="166" t="s">
        <v>210</v>
      </c>
      <c r="H338" s="167">
        <v>365.75</v>
      </c>
      <c r="I338" s="168"/>
      <c r="J338" s="167">
        <f>ROUND(I338*H338,3)</f>
        <v>0</v>
      </c>
      <c r="K338" s="169"/>
      <c r="L338" s="34"/>
      <c r="M338" s="170" t="s">
        <v>1</v>
      </c>
      <c r="N338" s="171" t="s">
        <v>41</v>
      </c>
      <c r="O338" s="59"/>
      <c r="P338" s="172">
        <f>O338*H338</f>
        <v>0</v>
      </c>
      <c r="Q338" s="172">
        <v>2.8400000000000001E-3</v>
      </c>
      <c r="R338" s="172">
        <f>Q338*H338</f>
        <v>1.0387299999999999</v>
      </c>
      <c r="S338" s="172">
        <v>0</v>
      </c>
      <c r="T338" s="173">
        <f>S338*H338</f>
        <v>0</v>
      </c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R338" s="174" t="s">
        <v>226</v>
      </c>
      <c r="AT338" s="174" t="s">
        <v>125</v>
      </c>
      <c r="AU338" s="174" t="s">
        <v>130</v>
      </c>
      <c r="AY338" s="18" t="s">
        <v>123</v>
      </c>
      <c r="BE338" s="175">
        <f>IF(N338="základná",J338,0)</f>
        <v>0</v>
      </c>
      <c r="BF338" s="175">
        <f>IF(N338="znížená",J338,0)</f>
        <v>0</v>
      </c>
      <c r="BG338" s="175">
        <f>IF(N338="zákl. prenesená",J338,0)</f>
        <v>0</v>
      </c>
      <c r="BH338" s="175">
        <f>IF(N338="zníž. prenesená",J338,0)</f>
        <v>0</v>
      </c>
      <c r="BI338" s="175">
        <f>IF(N338="nulová",J338,0)</f>
        <v>0</v>
      </c>
      <c r="BJ338" s="18" t="s">
        <v>130</v>
      </c>
      <c r="BK338" s="176">
        <f>ROUND(I338*H338,3)</f>
        <v>0</v>
      </c>
      <c r="BL338" s="18" t="s">
        <v>226</v>
      </c>
      <c r="BM338" s="174" t="s">
        <v>976</v>
      </c>
    </row>
    <row r="339" spans="1:65" s="13" customFormat="1">
      <c r="B339" s="177"/>
      <c r="D339" s="178" t="s">
        <v>132</v>
      </c>
      <c r="E339" s="179" t="s">
        <v>1</v>
      </c>
      <c r="F339" s="180" t="s">
        <v>791</v>
      </c>
      <c r="H339" s="179" t="s">
        <v>1</v>
      </c>
      <c r="I339" s="181"/>
      <c r="L339" s="177"/>
      <c r="M339" s="182"/>
      <c r="N339" s="183"/>
      <c r="O339" s="183"/>
      <c r="P339" s="183"/>
      <c r="Q339" s="183"/>
      <c r="R339" s="183"/>
      <c r="S339" s="183"/>
      <c r="T339" s="184"/>
      <c r="AT339" s="179" t="s">
        <v>132</v>
      </c>
      <c r="AU339" s="179" t="s">
        <v>130</v>
      </c>
      <c r="AV339" s="13" t="s">
        <v>82</v>
      </c>
      <c r="AW339" s="13" t="s">
        <v>30</v>
      </c>
      <c r="AX339" s="13" t="s">
        <v>75</v>
      </c>
      <c r="AY339" s="179" t="s">
        <v>123</v>
      </c>
    </row>
    <row r="340" spans="1:65" s="14" customFormat="1">
      <c r="B340" s="185"/>
      <c r="D340" s="178" t="s">
        <v>132</v>
      </c>
      <c r="E340" s="186" t="s">
        <v>1</v>
      </c>
      <c r="F340" s="187" t="s">
        <v>849</v>
      </c>
      <c r="H340" s="188">
        <v>194.45</v>
      </c>
      <c r="I340" s="189"/>
      <c r="L340" s="185"/>
      <c r="M340" s="190"/>
      <c r="N340" s="191"/>
      <c r="O340" s="191"/>
      <c r="P340" s="191"/>
      <c r="Q340" s="191"/>
      <c r="R340" s="191"/>
      <c r="S340" s="191"/>
      <c r="T340" s="192"/>
      <c r="AT340" s="186" t="s">
        <v>132</v>
      </c>
      <c r="AU340" s="186" t="s">
        <v>130</v>
      </c>
      <c r="AV340" s="14" t="s">
        <v>130</v>
      </c>
      <c r="AW340" s="14" t="s">
        <v>30</v>
      </c>
      <c r="AX340" s="14" t="s">
        <v>75</v>
      </c>
      <c r="AY340" s="186" t="s">
        <v>123</v>
      </c>
    </row>
    <row r="341" spans="1:65" s="13" customFormat="1">
      <c r="B341" s="177"/>
      <c r="D341" s="178" t="s">
        <v>132</v>
      </c>
      <c r="E341" s="179" t="s">
        <v>1</v>
      </c>
      <c r="F341" s="180" t="s">
        <v>794</v>
      </c>
      <c r="H341" s="179" t="s">
        <v>1</v>
      </c>
      <c r="I341" s="181"/>
      <c r="L341" s="177"/>
      <c r="M341" s="182"/>
      <c r="N341" s="183"/>
      <c r="O341" s="183"/>
      <c r="P341" s="183"/>
      <c r="Q341" s="183"/>
      <c r="R341" s="183"/>
      <c r="S341" s="183"/>
      <c r="T341" s="184"/>
      <c r="AT341" s="179" t="s">
        <v>132</v>
      </c>
      <c r="AU341" s="179" t="s">
        <v>130</v>
      </c>
      <c r="AV341" s="13" t="s">
        <v>82</v>
      </c>
      <c r="AW341" s="13" t="s">
        <v>30</v>
      </c>
      <c r="AX341" s="13" t="s">
        <v>75</v>
      </c>
      <c r="AY341" s="179" t="s">
        <v>123</v>
      </c>
    </row>
    <row r="342" spans="1:65" s="14" customFormat="1">
      <c r="B342" s="185"/>
      <c r="D342" s="178" t="s">
        <v>132</v>
      </c>
      <c r="E342" s="186" t="s">
        <v>1</v>
      </c>
      <c r="F342" s="187" t="s">
        <v>850</v>
      </c>
      <c r="H342" s="188">
        <v>171.3</v>
      </c>
      <c r="I342" s="189"/>
      <c r="L342" s="185"/>
      <c r="M342" s="190"/>
      <c r="N342" s="191"/>
      <c r="O342" s="191"/>
      <c r="P342" s="191"/>
      <c r="Q342" s="191"/>
      <c r="R342" s="191"/>
      <c r="S342" s="191"/>
      <c r="T342" s="192"/>
      <c r="AT342" s="186" t="s">
        <v>132</v>
      </c>
      <c r="AU342" s="186" t="s">
        <v>130</v>
      </c>
      <c r="AV342" s="14" t="s">
        <v>130</v>
      </c>
      <c r="AW342" s="14" t="s">
        <v>30</v>
      </c>
      <c r="AX342" s="14" t="s">
        <v>75</v>
      </c>
      <c r="AY342" s="186" t="s">
        <v>123</v>
      </c>
    </row>
    <row r="343" spans="1:65" s="15" customFormat="1">
      <c r="B343" s="193"/>
      <c r="D343" s="178" t="s">
        <v>132</v>
      </c>
      <c r="E343" s="194" t="s">
        <v>1</v>
      </c>
      <c r="F343" s="195" t="s">
        <v>140</v>
      </c>
      <c r="H343" s="196">
        <v>365.75</v>
      </c>
      <c r="I343" s="197"/>
      <c r="L343" s="193"/>
      <c r="M343" s="198"/>
      <c r="N343" s="199"/>
      <c r="O343" s="199"/>
      <c r="P343" s="199"/>
      <c r="Q343" s="199"/>
      <c r="R343" s="199"/>
      <c r="S343" s="199"/>
      <c r="T343" s="200"/>
      <c r="AT343" s="194" t="s">
        <v>132</v>
      </c>
      <c r="AU343" s="194" t="s">
        <v>130</v>
      </c>
      <c r="AV343" s="15" t="s">
        <v>129</v>
      </c>
      <c r="AW343" s="15" t="s">
        <v>30</v>
      </c>
      <c r="AX343" s="15" t="s">
        <v>82</v>
      </c>
      <c r="AY343" s="194" t="s">
        <v>123</v>
      </c>
    </row>
    <row r="344" spans="1:65" s="2" customFormat="1" ht="21.75" customHeight="1">
      <c r="A344" s="33"/>
      <c r="B344" s="162"/>
      <c r="C344" s="163" t="s">
        <v>539</v>
      </c>
      <c r="D344" s="163" t="s">
        <v>125</v>
      </c>
      <c r="E344" s="164" t="s">
        <v>977</v>
      </c>
      <c r="F344" s="165" t="s">
        <v>978</v>
      </c>
      <c r="G344" s="166" t="s">
        <v>210</v>
      </c>
      <c r="H344" s="167">
        <v>98</v>
      </c>
      <c r="I344" s="168"/>
      <c r="J344" s="167">
        <f>ROUND(I344*H344,3)</f>
        <v>0</v>
      </c>
      <c r="K344" s="169"/>
      <c r="L344" s="34"/>
      <c r="M344" s="170" t="s">
        <v>1</v>
      </c>
      <c r="N344" s="171" t="s">
        <v>41</v>
      </c>
      <c r="O344" s="59"/>
      <c r="P344" s="172">
        <f>O344*H344</f>
        <v>0</v>
      </c>
      <c r="Q344" s="172">
        <v>2.0200000000000001E-3</v>
      </c>
      <c r="R344" s="172">
        <f>Q344*H344</f>
        <v>0.19796</v>
      </c>
      <c r="S344" s="172">
        <v>0</v>
      </c>
      <c r="T344" s="173">
        <f>S344*H344</f>
        <v>0</v>
      </c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R344" s="174" t="s">
        <v>226</v>
      </c>
      <c r="AT344" s="174" t="s">
        <v>125</v>
      </c>
      <c r="AU344" s="174" t="s">
        <v>130</v>
      </c>
      <c r="AY344" s="18" t="s">
        <v>123</v>
      </c>
      <c r="BE344" s="175">
        <f>IF(N344="základná",J344,0)</f>
        <v>0</v>
      </c>
      <c r="BF344" s="175">
        <f>IF(N344="znížená",J344,0)</f>
        <v>0</v>
      </c>
      <c r="BG344" s="175">
        <f>IF(N344="zákl. prenesená",J344,0)</f>
        <v>0</v>
      </c>
      <c r="BH344" s="175">
        <f>IF(N344="zníž. prenesená",J344,0)</f>
        <v>0</v>
      </c>
      <c r="BI344" s="175">
        <f>IF(N344="nulová",J344,0)</f>
        <v>0</v>
      </c>
      <c r="BJ344" s="18" t="s">
        <v>130</v>
      </c>
      <c r="BK344" s="176">
        <f>ROUND(I344*H344,3)</f>
        <v>0</v>
      </c>
      <c r="BL344" s="18" t="s">
        <v>226</v>
      </c>
      <c r="BM344" s="174" t="s">
        <v>979</v>
      </c>
    </row>
    <row r="345" spans="1:65" s="2" customFormat="1" ht="21.75" customHeight="1">
      <c r="A345" s="33"/>
      <c r="B345" s="162"/>
      <c r="C345" s="163" t="s">
        <v>543</v>
      </c>
      <c r="D345" s="163" t="s">
        <v>125</v>
      </c>
      <c r="E345" s="164" t="s">
        <v>980</v>
      </c>
      <c r="F345" s="165" t="s">
        <v>981</v>
      </c>
      <c r="G345" s="166" t="s">
        <v>210</v>
      </c>
      <c r="H345" s="167">
        <v>95.24</v>
      </c>
      <c r="I345" s="168"/>
      <c r="J345" s="167">
        <f>ROUND(I345*H345,3)</f>
        <v>0</v>
      </c>
      <c r="K345" s="169"/>
      <c r="L345" s="34"/>
      <c r="M345" s="170" t="s">
        <v>1</v>
      </c>
      <c r="N345" s="171" t="s">
        <v>41</v>
      </c>
      <c r="O345" s="59"/>
      <c r="P345" s="172">
        <f>O345*H345</f>
        <v>0</v>
      </c>
      <c r="Q345" s="172">
        <v>0</v>
      </c>
      <c r="R345" s="172">
        <f>Q345*H345</f>
        <v>0</v>
      </c>
      <c r="S345" s="172">
        <v>3.5599999999999998E-3</v>
      </c>
      <c r="T345" s="173">
        <f>S345*H345</f>
        <v>0.33905439999999998</v>
      </c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R345" s="174" t="s">
        <v>226</v>
      </c>
      <c r="AT345" s="174" t="s">
        <v>125</v>
      </c>
      <c r="AU345" s="174" t="s">
        <v>130</v>
      </c>
      <c r="AY345" s="18" t="s">
        <v>123</v>
      </c>
      <c r="BE345" s="175">
        <f>IF(N345="základná",J345,0)</f>
        <v>0</v>
      </c>
      <c r="BF345" s="175">
        <f>IF(N345="znížená",J345,0)</f>
        <v>0</v>
      </c>
      <c r="BG345" s="175">
        <f>IF(N345="zákl. prenesená",J345,0)</f>
        <v>0</v>
      </c>
      <c r="BH345" s="175">
        <f>IF(N345="zníž. prenesená",J345,0)</f>
        <v>0</v>
      </c>
      <c r="BI345" s="175">
        <f>IF(N345="nulová",J345,0)</f>
        <v>0</v>
      </c>
      <c r="BJ345" s="18" t="s">
        <v>130</v>
      </c>
      <c r="BK345" s="176">
        <f>ROUND(I345*H345,3)</f>
        <v>0</v>
      </c>
      <c r="BL345" s="18" t="s">
        <v>226</v>
      </c>
      <c r="BM345" s="174" t="s">
        <v>982</v>
      </c>
    </row>
    <row r="346" spans="1:65" s="13" customFormat="1">
      <c r="B346" s="177"/>
      <c r="D346" s="178" t="s">
        <v>132</v>
      </c>
      <c r="E346" s="179" t="s">
        <v>1</v>
      </c>
      <c r="F346" s="180" t="s">
        <v>983</v>
      </c>
      <c r="H346" s="179" t="s">
        <v>1</v>
      </c>
      <c r="I346" s="181"/>
      <c r="L346" s="177"/>
      <c r="M346" s="182"/>
      <c r="N346" s="183"/>
      <c r="O346" s="183"/>
      <c r="P346" s="183"/>
      <c r="Q346" s="183"/>
      <c r="R346" s="183"/>
      <c r="S346" s="183"/>
      <c r="T346" s="184"/>
      <c r="AT346" s="179" t="s">
        <v>132</v>
      </c>
      <c r="AU346" s="179" t="s">
        <v>130</v>
      </c>
      <c r="AV346" s="13" t="s">
        <v>82</v>
      </c>
      <c r="AW346" s="13" t="s">
        <v>30</v>
      </c>
      <c r="AX346" s="13" t="s">
        <v>75</v>
      </c>
      <c r="AY346" s="179" t="s">
        <v>123</v>
      </c>
    </row>
    <row r="347" spans="1:65" s="14" customFormat="1">
      <c r="B347" s="185"/>
      <c r="D347" s="178" t="s">
        <v>132</v>
      </c>
      <c r="E347" s="186" t="s">
        <v>1</v>
      </c>
      <c r="F347" s="187" t="s">
        <v>984</v>
      </c>
      <c r="H347" s="188">
        <v>95.24</v>
      </c>
      <c r="I347" s="189"/>
      <c r="L347" s="185"/>
      <c r="M347" s="190"/>
      <c r="N347" s="191"/>
      <c r="O347" s="191"/>
      <c r="P347" s="191"/>
      <c r="Q347" s="191"/>
      <c r="R347" s="191"/>
      <c r="S347" s="191"/>
      <c r="T347" s="192"/>
      <c r="AT347" s="186" t="s">
        <v>132</v>
      </c>
      <c r="AU347" s="186" t="s">
        <v>130</v>
      </c>
      <c r="AV347" s="14" t="s">
        <v>130</v>
      </c>
      <c r="AW347" s="14" t="s">
        <v>30</v>
      </c>
      <c r="AX347" s="14" t="s">
        <v>82</v>
      </c>
      <c r="AY347" s="186" t="s">
        <v>123</v>
      </c>
    </row>
    <row r="348" spans="1:65" s="2" customFormat="1" ht="21.75" customHeight="1">
      <c r="A348" s="33"/>
      <c r="B348" s="162"/>
      <c r="C348" s="163" t="s">
        <v>548</v>
      </c>
      <c r="D348" s="163" t="s">
        <v>125</v>
      </c>
      <c r="E348" s="164" t="s">
        <v>615</v>
      </c>
      <c r="F348" s="165" t="s">
        <v>616</v>
      </c>
      <c r="G348" s="166" t="s">
        <v>581</v>
      </c>
      <c r="H348" s="168"/>
      <c r="I348" s="168"/>
      <c r="J348" s="167">
        <f>ROUND(I348*H348,3)</f>
        <v>0</v>
      </c>
      <c r="K348" s="169"/>
      <c r="L348" s="34"/>
      <c r="M348" s="170" t="s">
        <v>1</v>
      </c>
      <c r="N348" s="171" t="s">
        <v>41</v>
      </c>
      <c r="O348" s="59"/>
      <c r="P348" s="172">
        <f>O348*H348</f>
        <v>0</v>
      </c>
      <c r="Q348" s="172">
        <v>0</v>
      </c>
      <c r="R348" s="172">
        <f>Q348*H348</f>
        <v>0</v>
      </c>
      <c r="S348" s="172">
        <v>0</v>
      </c>
      <c r="T348" s="173">
        <f>S348*H348</f>
        <v>0</v>
      </c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R348" s="174" t="s">
        <v>226</v>
      </c>
      <c r="AT348" s="174" t="s">
        <v>125</v>
      </c>
      <c r="AU348" s="174" t="s">
        <v>130</v>
      </c>
      <c r="AY348" s="18" t="s">
        <v>123</v>
      </c>
      <c r="BE348" s="175">
        <f>IF(N348="základná",J348,0)</f>
        <v>0</v>
      </c>
      <c r="BF348" s="175">
        <f>IF(N348="znížená",J348,0)</f>
        <v>0</v>
      </c>
      <c r="BG348" s="175">
        <f>IF(N348="zákl. prenesená",J348,0)</f>
        <v>0</v>
      </c>
      <c r="BH348" s="175">
        <f>IF(N348="zníž. prenesená",J348,0)</f>
        <v>0</v>
      </c>
      <c r="BI348" s="175">
        <f>IF(N348="nulová",J348,0)</f>
        <v>0</v>
      </c>
      <c r="BJ348" s="18" t="s">
        <v>130</v>
      </c>
      <c r="BK348" s="176">
        <f>ROUND(I348*H348,3)</f>
        <v>0</v>
      </c>
      <c r="BL348" s="18" t="s">
        <v>226</v>
      </c>
      <c r="BM348" s="174" t="s">
        <v>985</v>
      </c>
    </row>
    <row r="349" spans="1:65" s="12" customFormat="1" ht="22.9" customHeight="1">
      <c r="B349" s="149"/>
      <c r="D349" s="150" t="s">
        <v>74</v>
      </c>
      <c r="E349" s="160" t="s">
        <v>661</v>
      </c>
      <c r="F349" s="160" t="s">
        <v>662</v>
      </c>
      <c r="I349" s="152"/>
      <c r="J349" s="161">
        <f>BK349</f>
        <v>0</v>
      </c>
      <c r="L349" s="149"/>
      <c r="M349" s="154"/>
      <c r="N349" s="155"/>
      <c r="O349" s="155"/>
      <c r="P349" s="156">
        <f>SUM(P350:P352)</f>
        <v>0</v>
      </c>
      <c r="Q349" s="155"/>
      <c r="R349" s="156">
        <f>SUM(R350:R352)</f>
        <v>6.293E-2</v>
      </c>
      <c r="S349" s="155"/>
      <c r="T349" s="157">
        <f>SUM(T350:T352)</f>
        <v>0</v>
      </c>
      <c r="AR349" s="150" t="s">
        <v>130</v>
      </c>
      <c r="AT349" s="158" t="s">
        <v>74</v>
      </c>
      <c r="AU349" s="158" t="s">
        <v>82</v>
      </c>
      <c r="AY349" s="150" t="s">
        <v>123</v>
      </c>
      <c r="BK349" s="159">
        <f>SUM(BK350:BK352)</f>
        <v>0</v>
      </c>
    </row>
    <row r="350" spans="1:65" s="2" customFormat="1" ht="16.5" customHeight="1">
      <c r="A350" s="33"/>
      <c r="B350" s="162"/>
      <c r="C350" s="163" t="s">
        <v>552</v>
      </c>
      <c r="D350" s="163" t="s">
        <v>125</v>
      </c>
      <c r="E350" s="164" t="s">
        <v>986</v>
      </c>
      <c r="F350" s="165" t="s">
        <v>987</v>
      </c>
      <c r="G350" s="166" t="s">
        <v>366</v>
      </c>
      <c r="H350" s="167">
        <v>1</v>
      </c>
      <c r="I350" s="168"/>
      <c r="J350" s="167">
        <f>ROUND(I350*H350,3)</f>
        <v>0</v>
      </c>
      <c r="K350" s="169"/>
      <c r="L350" s="34"/>
      <c r="M350" s="170" t="s">
        <v>1</v>
      </c>
      <c r="N350" s="171" t="s">
        <v>41</v>
      </c>
      <c r="O350" s="59"/>
      <c r="P350" s="172">
        <f>O350*H350</f>
        <v>0</v>
      </c>
      <c r="Q350" s="172">
        <v>5.0000000000000002E-5</v>
      </c>
      <c r="R350" s="172">
        <f>Q350*H350</f>
        <v>5.0000000000000002E-5</v>
      </c>
      <c r="S350" s="172">
        <v>0</v>
      </c>
      <c r="T350" s="173">
        <f>S350*H350</f>
        <v>0</v>
      </c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R350" s="174" t="s">
        <v>226</v>
      </c>
      <c r="AT350" s="174" t="s">
        <v>125</v>
      </c>
      <c r="AU350" s="174" t="s">
        <v>130</v>
      </c>
      <c r="AY350" s="18" t="s">
        <v>123</v>
      </c>
      <c r="BE350" s="175">
        <f>IF(N350="základná",J350,0)</f>
        <v>0</v>
      </c>
      <c r="BF350" s="175">
        <f>IF(N350="znížená",J350,0)</f>
        <v>0</v>
      </c>
      <c r="BG350" s="175">
        <f>IF(N350="zákl. prenesená",J350,0)</f>
        <v>0</v>
      </c>
      <c r="BH350" s="175">
        <f>IF(N350="zníž. prenesená",J350,0)</f>
        <v>0</v>
      </c>
      <c r="BI350" s="175">
        <f>IF(N350="nulová",J350,0)</f>
        <v>0</v>
      </c>
      <c r="BJ350" s="18" t="s">
        <v>130</v>
      </c>
      <c r="BK350" s="176">
        <f>ROUND(I350*H350,3)</f>
        <v>0</v>
      </c>
      <c r="BL350" s="18" t="s">
        <v>226</v>
      </c>
      <c r="BM350" s="174" t="s">
        <v>988</v>
      </c>
    </row>
    <row r="351" spans="1:65" s="2" customFormat="1" ht="33" customHeight="1">
      <c r="A351" s="33"/>
      <c r="B351" s="162"/>
      <c r="C351" s="201" t="s">
        <v>557</v>
      </c>
      <c r="D351" s="201" t="s">
        <v>201</v>
      </c>
      <c r="E351" s="202" t="s">
        <v>989</v>
      </c>
      <c r="F351" s="203" t="s">
        <v>990</v>
      </c>
      <c r="G351" s="204" t="s">
        <v>366</v>
      </c>
      <c r="H351" s="205">
        <v>1</v>
      </c>
      <c r="I351" s="206"/>
      <c r="J351" s="205">
        <f>ROUND(I351*H351,3)</f>
        <v>0</v>
      </c>
      <c r="K351" s="207"/>
      <c r="L351" s="208"/>
      <c r="M351" s="209" t="s">
        <v>1</v>
      </c>
      <c r="N351" s="210" t="s">
        <v>41</v>
      </c>
      <c r="O351" s="59"/>
      <c r="P351" s="172">
        <f>O351*H351</f>
        <v>0</v>
      </c>
      <c r="Q351" s="172">
        <v>6.2880000000000005E-2</v>
      </c>
      <c r="R351" s="172">
        <f>Q351*H351</f>
        <v>6.2880000000000005E-2</v>
      </c>
      <c r="S351" s="172">
        <v>0</v>
      </c>
      <c r="T351" s="173">
        <f>S351*H351</f>
        <v>0</v>
      </c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R351" s="174" t="s">
        <v>373</v>
      </c>
      <c r="AT351" s="174" t="s">
        <v>201</v>
      </c>
      <c r="AU351" s="174" t="s">
        <v>130</v>
      </c>
      <c r="AY351" s="18" t="s">
        <v>123</v>
      </c>
      <c r="BE351" s="175">
        <f>IF(N351="základná",J351,0)</f>
        <v>0</v>
      </c>
      <c r="BF351" s="175">
        <f>IF(N351="znížená",J351,0)</f>
        <v>0</v>
      </c>
      <c r="BG351" s="175">
        <f>IF(N351="zákl. prenesená",J351,0)</f>
        <v>0</v>
      </c>
      <c r="BH351" s="175">
        <f>IF(N351="zníž. prenesená",J351,0)</f>
        <v>0</v>
      </c>
      <c r="BI351" s="175">
        <f>IF(N351="nulová",J351,0)</f>
        <v>0</v>
      </c>
      <c r="BJ351" s="18" t="s">
        <v>130</v>
      </c>
      <c r="BK351" s="176">
        <f>ROUND(I351*H351,3)</f>
        <v>0</v>
      </c>
      <c r="BL351" s="18" t="s">
        <v>226</v>
      </c>
      <c r="BM351" s="174" t="s">
        <v>991</v>
      </c>
    </row>
    <row r="352" spans="1:65" s="2" customFormat="1" ht="21.75" customHeight="1">
      <c r="A352" s="33"/>
      <c r="B352" s="162"/>
      <c r="C352" s="163" t="s">
        <v>563</v>
      </c>
      <c r="D352" s="163" t="s">
        <v>125</v>
      </c>
      <c r="E352" s="164" t="s">
        <v>678</v>
      </c>
      <c r="F352" s="165" t="s">
        <v>679</v>
      </c>
      <c r="G352" s="166" t="s">
        <v>581</v>
      </c>
      <c r="H352" s="168"/>
      <c r="I352" s="168"/>
      <c r="J352" s="167">
        <f>ROUND(I352*H352,3)</f>
        <v>0</v>
      </c>
      <c r="K352" s="169"/>
      <c r="L352" s="34"/>
      <c r="M352" s="170" t="s">
        <v>1</v>
      </c>
      <c r="N352" s="171" t="s">
        <v>41</v>
      </c>
      <c r="O352" s="59"/>
      <c r="P352" s="172">
        <f>O352*H352</f>
        <v>0</v>
      </c>
      <c r="Q352" s="172">
        <v>0</v>
      </c>
      <c r="R352" s="172">
        <f>Q352*H352</f>
        <v>0</v>
      </c>
      <c r="S352" s="172">
        <v>0</v>
      </c>
      <c r="T352" s="173">
        <f>S352*H352</f>
        <v>0</v>
      </c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R352" s="174" t="s">
        <v>226</v>
      </c>
      <c r="AT352" s="174" t="s">
        <v>125</v>
      </c>
      <c r="AU352" s="174" t="s">
        <v>130</v>
      </c>
      <c r="AY352" s="18" t="s">
        <v>123</v>
      </c>
      <c r="BE352" s="175">
        <f>IF(N352="základná",J352,0)</f>
        <v>0</v>
      </c>
      <c r="BF352" s="175">
        <f>IF(N352="znížená",J352,0)</f>
        <v>0</v>
      </c>
      <c r="BG352" s="175">
        <f>IF(N352="zákl. prenesená",J352,0)</f>
        <v>0</v>
      </c>
      <c r="BH352" s="175">
        <f>IF(N352="zníž. prenesená",J352,0)</f>
        <v>0</v>
      </c>
      <c r="BI352" s="175">
        <f>IF(N352="nulová",J352,0)</f>
        <v>0</v>
      </c>
      <c r="BJ352" s="18" t="s">
        <v>130</v>
      </c>
      <c r="BK352" s="176">
        <f>ROUND(I352*H352,3)</f>
        <v>0</v>
      </c>
      <c r="BL352" s="18" t="s">
        <v>226</v>
      </c>
      <c r="BM352" s="174" t="s">
        <v>992</v>
      </c>
    </row>
    <row r="353" spans="1:65" s="12" customFormat="1" ht="22.9" customHeight="1">
      <c r="B353" s="149"/>
      <c r="D353" s="150" t="s">
        <v>74</v>
      </c>
      <c r="E353" s="160" t="s">
        <v>681</v>
      </c>
      <c r="F353" s="160" t="s">
        <v>682</v>
      </c>
      <c r="I353" s="152"/>
      <c r="J353" s="161">
        <f>BK353</f>
        <v>0</v>
      </c>
      <c r="L353" s="149"/>
      <c r="M353" s="154"/>
      <c r="N353" s="155"/>
      <c r="O353" s="155"/>
      <c r="P353" s="156">
        <f>SUM(P354:P359)</f>
        <v>0</v>
      </c>
      <c r="Q353" s="155"/>
      <c r="R353" s="156">
        <f>SUM(R354:R359)</f>
        <v>1.2069760000000002E-2</v>
      </c>
      <c r="S353" s="155"/>
      <c r="T353" s="157">
        <f>SUM(T354:T359)</f>
        <v>0</v>
      </c>
      <c r="AR353" s="150" t="s">
        <v>130</v>
      </c>
      <c r="AT353" s="158" t="s">
        <v>74</v>
      </c>
      <c r="AU353" s="158" t="s">
        <v>82</v>
      </c>
      <c r="AY353" s="150" t="s">
        <v>123</v>
      </c>
      <c r="BK353" s="159">
        <f>SUM(BK354:BK359)</f>
        <v>0</v>
      </c>
    </row>
    <row r="354" spans="1:65" s="2" customFormat="1" ht="33" customHeight="1">
      <c r="A354" s="33"/>
      <c r="B354" s="162"/>
      <c r="C354" s="163" t="s">
        <v>571</v>
      </c>
      <c r="D354" s="163" t="s">
        <v>125</v>
      </c>
      <c r="E354" s="164" t="s">
        <v>993</v>
      </c>
      <c r="F354" s="165" t="s">
        <v>994</v>
      </c>
      <c r="G354" s="166" t="s">
        <v>128</v>
      </c>
      <c r="H354" s="167">
        <v>603.48800000000006</v>
      </c>
      <c r="I354" s="168"/>
      <c r="J354" s="167">
        <f>ROUND(I354*H354,3)</f>
        <v>0</v>
      </c>
      <c r="K354" s="169"/>
      <c r="L354" s="34"/>
      <c r="M354" s="170" t="s">
        <v>1</v>
      </c>
      <c r="N354" s="171" t="s">
        <v>41</v>
      </c>
      <c r="O354" s="59"/>
      <c r="P354" s="172">
        <f>O354*H354</f>
        <v>0</v>
      </c>
      <c r="Q354" s="172">
        <v>2.0000000000000002E-5</v>
      </c>
      <c r="R354" s="172">
        <f>Q354*H354</f>
        <v>1.2069760000000002E-2</v>
      </c>
      <c r="S354" s="172">
        <v>0</v>
      </c>
      <c r="T354" s="173">
        <f>S354*H354</f>
        <v>0</v>
      </c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R354" s="174" t="s">
        <v>226</v>
      </c>
      <c r="AT354" s="174" t="s">
        <v>125</v>
      </c>
      <c r="AU354" s="174" t="s">
        <v>130</v>
      </c>
      <c r="AY354" s="18" t="s">
        <v>123</v>
      </c>
      <c r="BE354" s="175">
        <f>IF(N354="základná",J354,0)</f>
        <v>0</v>
      </c>
      <c r="BF354" s="175">
        <f>IF(N354="znížená",J354,0)</f>
        <v>0</v>
      </c>
      <c r="BG354" s="175">
        <f>IF(N354="zákl. prenesená",J354,0)</f>
        <v>0</v>
      </c>
      <c r="BH354" s="175">
        <f>IF(N354="zníž. prenesená",J354,0)</f>
        <v>0</v>
      </c>
      <c r="BI354" s="175">
        <f>IF(N354="nulová",J354,0)</f>
        <v>0</v>
      </c>
      <c r="BJ354" s="18" t="s">
        <v>130</v>
      </c>
      <c r="BK354" s="176">
        <f>ROUND(I354*H354,3)</f>
        <v>0</v>
      </c>
      <c r="BL354" s="18" t="s">
        <v>226</v>
      </c>
      <c r="BM354" s="174" t="s">
        <v>995</v>
      </c>
    </row>
    <row r="355" spans="1:65" s="13" customFormat="1">
      <c r="B355" s="177"/>
      <c r="D355" s="178" t="s">
        <v>132</v>
      </c>
      <c r="E355" s="179" t="s">
        <v>1</v>
      </c>
      <c r="F355" s="180" t="s">
        <v>791</v>
      </c>
      <c r="H355" s="179" t="s">
        <v>1</v>
      </c>
      <c r="I355" s="181"/>
      <c r="L355" s="177"/>
      <c r="M355" s="182"/>
      <c r="N355" s="183"/>
      <c r="O355" s="183"/>
      <c r="P355" s="183"/>
      <c r="Q355" s="183"/>
      <c r="R355" s="183"/>
      <c r="S355" s="183"/>
      <c r="T355" s="184"/>
      <c r="AT355" s="179" t="s">
        <v>132</v>
      </c>
      <c r="AU355" s="179" t="s">
        <v>130</v>
      </c>
      <c r="AV355" s="13" t="s">
        <v>82</v>
      </c>
      <c r="AW355" s="13" t="s">
        <v>30</v>
      </c>
      <c r="AX355" s="13" t="s">
        <v>75</v>
      </c>
      <c r="AY355" s="179" t="s">
        <v>123</v>
      </c>
    </row>
    <row r="356" spans="1:65" s="14" customFormat="1">
      <c r="B356" s="185"/>
      <c r="D356" s="178" t="s">
        <v>132</v>
      </c>
      <c r="E356" s="186" t="s">
        <v>1</v>
      </c>
      <c r="F356" s="187" t="s">
        <v>996</v>
      </c>
      <c r="H356" s="188">
        <v>320.84300000000002</v>
      </c>
      <c r="I356" s="189"/>
      <c r="L356" s="185"/>
      <c r="M356" s="190"/>
      <c r="N356" s="191"/>
      <c r="O356" s="191"/>
      <c r="P356" s="191"/>
      <c r="Q356" s="191"/>
      <c r="R356" s="191"/>
      <c r="S356" s="191"/>
      <c r="T356" s="192"/>
      <c r="AT356" s="186" t="s">
        <v>132</v>
      </c>
      <c r="AU356" s="186" t="s">
        <v>130</v>
      </c>
      <c r="AV356" s="14" t="s">
        <v>130</v>
      </c>
      <c r="AW356" s="14" t="s">
        <v>30</v>
      </c>
      <c r="AX356" s="14" t="s">
        <v>75</v>
      </c>
      <c r="AY356" s="186" t="s">
        <v>123</v>
      </c>
    </row>
    <row r="357" spans="1:65" s="13" customFormat="1">
      <c r="B357" s="177"/>
      <c r="D357" s="178" t="s">
        <v>132</v>
      </c>
      <c r="E357" s="179" t="s">
        <v>1</v>
      </c>
      <c r="F357" s="180" t="s">
        <v>794</v>
      </c>
      <c r="H357" s="179" t="s">
        <v>1</v>
      </c>
      <c r="I357" s="181"/>
      <c r="L357" s="177"/>
      <c r="M357" s="182"/>
      <c r="N357" s="183"/>
      <c r="O357" s="183"/>
      <c r="P357" s="183"/>
      <c r="Q357" s="183"/>
      <c r="R357" s="183"/>
      <c r="S357" s="183"/>
      <c r="T357" s="184"/>
      <c r="AT357" s="179" t="s">
        <v>132</v>
      </c>
      <c r="AU357" s="179" t="s">
        <v>130</v>
      </c>
      <c r="AV357" s="13" t="s">
        <v>82</v>
      </c>
      <c r="AW357" s="13" t="s">
        <v>30</v>
      </c>
      <c r="AX357" s="13" t="s">
        <v>75</v>
      </c>
      <c r="AY357" s="179" t="s">
        <v>123</v>
      </c>
    </row>
    <row r="358" spans="1:65" s="14" customFormat="1">
      <c r="B358" s="185"/>
      <c r="D358" s="178" t="s">
        <v>132</v>
      </c>
      <c r="E358" s="186" t="s">
        <v>1</v>
      </c>
      <c r="F358" s="187" t="s">
        <v>997</v>
      </c>
      <c r="H358" s="188">
        <v>282.64499999999998</v>
      </c>
      <c r="I358" s="189"/>
      <c r="L358" s="185"/>
      <c r="M358" s="190"/>
      <c r="N358" s="191"/>
      <c r="O358" s="191"/>
      <c r="P358" s="191"/>
      <c r="Q358" s="191"/>
      <c r="R358" s="191"/>
      <c r="S358" s="191"/>
      <c r="T358" s="192"/>
      <c r="AT358" s="186" t="s">
        <v>132</v>
      </c>
      <c r="AU358" s="186" t="s">
        <v>130</v>
      </c>
      <c r="AV358" s="14" t="s">
        <v>130</v>
      </c>
      <c r="AW358" s="14" t="s">
        <v>30</v>
      </c>
      <c r="AX358" s="14" t="s">
        <v>75</v>
      </c>
      <c r="AY358" s="186" t="s">
        <v>123</v>
      </c>
    </row>
    <row r="359" spans="1:65" s="15" customFormat="1">
      <c r="B359" s="193"/>
      <c r="D359" s="178" t="s">
        <v>132</v>
      </c>
      <c r="E359" s="194" t="s">
        <v>1</v>
      </c>
      <c r="F359" s="195" t="s">
        <v>140</v>
      </c>
      <c r="H359" s="196">
        <v>603.48800000000006</v>
      </c>
      <c r="I359" s="197"/>
      <c r="L359" s="193"/>
      <c r="M359" s="224"/>
      <c r="N359" s="225"/>
      <c r="O359" s="225"/>
      <c r="P359" s="225"/>
      <c r="Q359" s="225"/>
      <c r="R359" s="225"/>
      <c r="S359" s="225"/>
      <c r="T359" s="226"/>
      <c r="AT359" s="194" t="s">
        <v>132</v>
      </c>
      <c r="AU359" s="194" t="s">
        <v>130</v>
      </c>
      <c r="AV359" s="15" t="s">
        <v>129</v>
      </c>
      <c r="AW359" s="15" t="s">
        <v>30</v>
      </c>
      <c r="AX359" s="15" t="s">
        <v>82</v>
      </c>
      <c r="AY359" s="194" t="s">
        <v>123</v>
      </c>
    </row>
    <row r="360" spans="1:65" s="2" customFormat="1" ht="6.95" customHeight="1">
      <c r="A360" s="33"/>
      <c r="B360" s="48"/>
      <c r="C360" s="49"/>
      <c r="D360" s="49"/>
      <c r="E360" s="49"/>
      <c r="F360" s="49"/>
      <c r="G360" s="49"/>
      <c r="H360" s="49"/>
      <c r="I360" s="121"/>
      <c r="J360" s="49"/>
      <c r="K360" s="49"/>
      <c r="L360" s="34"/>
      <c r="M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</row>
  </sheetData>
  <autoFilter ref="C127:K359" xr:uid="{00000000-0009-0000-0000-000002000000}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CFD36-10E3-46F9-8730-8F49EA2549C2}">
  <dimension ref="A1:AH67"/>
  <sheetViews>
    <sheetView showGridLines="0" tabSelected="1" zoomScale="130" zoomScaleNormal="130" workbookViewId="0">
      <pane ySplit="10" topLeftCell="A11" activePane="bottomLeft" state="frozen"/>
      <selection pane="bottomLeft" activeCell="G29" sqref="G29"/>
    </sheetView>
  </sheetViews>
  <sheetFormatPr defaultRowHeight="12.75"/>
  <cols>
    <col min="1" max="1" width="4.83203125" style="280" customWidth="1"/>
    <col min="2" max="2" width="5.83203125" style="279" customWidth="1"/>
    <col min="3" max="3" width="15.1640625" style="278" customWidth="1"/>
    <col min="4" max="4" width="41.5" style="277" customWidth="1"/>
    <col min="5" max="5" width="12.33203125" style="274" customWidth="1"/>
    <col min="6" max="6" width="6.33203125" style="271" customWidth="1"/>
    <col min="7" max="7" width="11.1640625" style="276" customWidth="1"/>
    <col min="8" max="9" width="11.1640625" style="276" hidden="1" customWidth="1"/>
    <col min="10" max="10" width="12.33203125" style="276" customWidth="1"/>
    <col min="11" max="11" width="8.6640625" style="275" hidden="1" customWidth="1"/>
    <col min="12" max="12" width="9.83203125" style="275" hidden="1" customWidth="1"/>
    <col min="13" max="13" width="10.6640625" style="274" hidden="1" customWidth="1"/>
    <col min="14" max="14" width="8.1640625" style="274" hidden="1" customWidth="1"/>
    <col min="15" max="15" width="4.1640625" style="271" customWidth="1"/>
    <col min="16" max="16" width="14.6640625" style="271" hidden="1" customWidth="1"/>
    <col min="17" max="19" width="15.6640625" style="274" hidden="1" customWidth="1"/>
    <col min="20" max="20" width="12.33203125" style="273" hidden="1" customWidth="1"/>
    <col min="21" max="21" width="12.1640625" style="273" hidden="1" customWidth="1"/>
    <col min="22" max="22" width="6.5" style="273" hidden="1" customWidth="1"/>
    <col min="23" max="23" width="9.33203125" style="272"/>
    <col min="24" max="25" width="6.5" style="271" customWidth="1"/>
    <col min="26" max="26" width="7.6640625" style="271" customWidth="1"/>
    <col min="27" max="27" width="29" style="271" customWidth="1"/>
    <col min="28" max="28" width="5.1640625" style="271" customWidth="1"/>
    <col min="29" max="29" width="9.83203125" style="271" customWidth="1"/>
    <col min="30" max="30" width="10" style="271" customWidth="1"/>
    <col min="31" max="34" width="9.33203125" style="271"/>
    <col min="35" max="16384" width="9.33203125" style="270"/>
  </cols>
  <sheetData>
    <row r="1" spans="1:34">
      <c r="A1" s="308" t="s">
        <v>1135</v>
      </c>
      <c r="B1" s="270"/>
      <c r="C1" s="270"/>
      <c r="D1" s="270"/>
      <c r="E1" s="308" t="s">
        <v>1134</v>
      </c>
      <c r="F1" s="270"/>
      <c r="G1" s="304"/>
      <c r="H1" s="270"/>
      <c r="I1" s="270"/>
      <c r="J1" s="304"/>
      <c r="K1" s="303"/>
      <c r="L1" s="270"/>
      <c r="M1" s="270"/>
      <c r="N1" s="270"/>
      <c r="O1" s="270"/>
      <c r="P1" s="270"/>
      <c r="Q1" s="302"/>
      <c r="R1" s="302"/>
      <c r="S1" s="302"/>
      <c r="T1" s="270"/>
      <c r="U1" s="270"/>
      <c r="V1" s="270"/>
      <c r="W1" s="270"/>
      <c r="X1" s="270"/>
      <c r="Y1" s="270"/>
      <c r="Z1" s="311" t="s">
        <v>1133</v>
      </c>
      <c r="AA1" s="311" t="s">
        <v>1132</v>
      </c>
      <c r="AB1" s="311" t="s">
        <v>1131</v>
      </c>
      <c r="AC1" s="311" t="s">
        <v>1130</v>
      </c>
      <c r="AD1" s="311" t="s">
        <v>1129</v>
      </c>
      <c r="AE1" s="270"/>
      <c r="AF1" s="270"/>
      <c r="AG1" s="270"/>
      <c r="AH1" s="270"/>
    </row>
    <row r="2" spans="1:34">
      <c r="A2" s="308" t="s">
        <v>1128</v>
      </c>
      <c r="B2" s="270" t="s">
        <v>1127</v>
      </c>
      <c r="C2" s="270"/>
      <c r="D2" s="270"/>
      <c r="E2" s="308" t="s">
        <v>1126</v>
      </c>
      <c r="F2" s="270"/>
      <c r="G2" s="304"/>
      <c r="H2" s="306"/>
      <c r="I2" s="270"/>
      <c r="J2" s="304"/>
      <c r="K2" s="303"/>
      <c r="L2" s="270"/>
      <c r="M2" s="270"/>
      <c r="N2" s="270"/>
      <c r="O2" s="270"/>
      <c r="P2" s="270"/>
      <c r="Q2" s="302"/>
      <c r="R2" s="302"/>
      <c r="S2" s="302"/>
      <c r="T2" s="270"/>
      <c r="U2" s="270"/>
      <c r="V2" s="270"/>
      <c r="W2" s="270"/>
      <c r="X2" s="270"/>
      <c r="Y2" s="270"/>
      <c r="Z2" s="311" t="s">
        <v>1125</v>
      </c>
      <c r="AA2" s="310" t="s">
        <v>1124</v>
      </c>
      <c r="AB2" s="310" t="s">
        <v>47</v>
      </c>
      <c r="AC2" s="310"/>
      <c r="AD2" s="309"/>
      <c r="AE2" s="270"/>
      <c r="AF2" s="270"/>
      <c r="AG2" s="270"/>
      <c r="AH2" s="270"/>
    </row>
    <row r="3" spans="1:34">
      <c r="A3" s="308" t="s">
        <v>1123</v>
      </c>
      <c r="B3" s="270"/>
      <c r="C3" s="270"/>
      <c r="D3" s="270"/>
      <c r="E3" s="308" t="s">
        <v>1122</v>
      </c>
      <c r="F3" s="270"/>
      <c r="G3" s="304"/>
      <c r="H3" s="270"/>
      <c r="I3" s="270"/>
      <c r="J3" s="304"/>
      <c r="K3" s="303"/>
      <c r="L3" s="270"/>
      <c r="M3" s="270"/>
      <c r="N3" s="270"/>
      <c r="O3" s="270"/>
      <c r="P3" s="270"/>
      <c r="Q3" s="302"/>
      <c r="R3" s="302"/>
      <c r="S3" s="302"/>
      <c r="T3" s="270"/>
      <c r="U3" s="270"/>
      <c r="V3" s="270"/>
      <c r="W3" s="270"/>
      <c r="X3" s="270"/>
      <c r="Y3" s="270"/>
      <c r="Z3" s="311" t="s">
        <v>1121</v>
      </c>
      <c r="AA3" s="310" t="s">
        <v>1115</v>
      </c>
      <c r="AB3" s="310" t="s">
        <v>47</v>
      </c>
      <c r="AC3" s="310" t="s">
        <v>1114</v>
      </c>
      <c r="AD3" s="309" t="s">
        <v>1113</v>
      </c>
      <c r="AE3" s="270"/>
      <c r="AF3" s="270"/>
      <c r="AG3" s="270"/>
      <c r="AH3" s="270"/>
    </row>
    <row r="4" spans="1:34">
      <c r="A4" s="270"/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302"/>
      <c r="R4" s="302"/>
      <c r="S4" s="302"/>
      <c r="T4" s="270"/>
      <c r="U4" s="270"/>
      <c r="V4" s="270"/>
      <c r="W4" s="270"/>
      <c r="X4" s="270"/>
      <c r="Y4" s="270"/>
      <c r="Z4" s="311" t="s">
        <v>1120</v>
      </c>
      <c r="AA4" s="310" t="s">
        <v>1119</v>
      </c>
      <c r="AB4" s="310" t="s">
        <v>47</v>
      </c>
      <c r="AC4" s="310"/>
      <c r="AD4" s="309"/>
      <c r="AE4" s="270"/>
      <c r="AF4" s="270"/>
      <c r="AG4" s="270"/>
      <c r="AH4" s="270"/>
    </row>
    <row r="5" spans="1:34">
      <c r="A5" s="308" t="s">
        <v>1118</v>
      </c>
      <c r="B5" s="270" t="s">
        <v>1117</v>
      </c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302"/>
      <c r="R5" s="302"/>
      <c r="S5" s="302"/>
      <c r="T5" s="270"/>
      <c r="U5" s="270"/>
      <c r="V5" s="270"/>
      <c r="W5" s="270"/>
      <c r="X5" s="270"/>
      <c r="Y5" s="270"/>
      <c r="Z5" s="311" t="s">
        <v>1116</v>
      </c>
      <c r="AA5" s="310" t="s">
        <v>1115</v>
      </c>
      <c r="AB5" s="310" t="s">
        <v>47</v>
      </c>
      <c r="AC5" s="310" t="s">
        <v>1114</v>
      </c>
      <c r="AD5" s="309" t="s">
        <v>1113</v>
      </c>
      <c r="AE5" s="270"/>
      <c r="AF5" s="270"/>
      <c r="AG5" s="270"/>
      <c r="AH5" s="270"/>
    </row>
    <row r="6" spans="1:34">
      <c r="A6" s="308"/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302"/>
      <c r="R6" s="302"/>
      <c r="S6" s="302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</row>
    <row r="7" spans="1:34">
      <c r="A7" s="308"/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302"/>
      <c r="R7" s="302"/>
      <c r="S7" s="302"/>
      <c r="T7" s="270"/>
      <c r="U7" s="270"/>
      <c r="V7" s="270"/>
      <c r="W7" s="270"/>
      <c r="X7" s="270"/>
      <c r="Y7" s="270"/>
      <c r="Z7" s="270"/>
      <c r="AA7" s="270"/>
      <c r="AB7" s="270"/>
      <c r="AC7" s="270"/>
      <c r="AD7" s="270"/>
      <c r="AE7" s="270"/>
      <c r="AF7" s="270"/>
      <c r="AG7" s="270"/>
      <c r="AH7" s="270"/>
    </row>
    <row r="8" spans="1:34" ht="14.25" thickBot="1">
      <c r="A8" s="270"/>
      <c r="B8" s="307"/>
      <c r="C8" s="306"/>
      <c r="D8" s="305" t="s">
        <v>1112</v>
      </c>
      <c r="E8" s="302"/>
      <c r="F8" s="270"/>
      <c r="G8" s="304"/>
      <c r="H8" s="304"/>
      <c r="I8" s="304"/>
      <c r="J8" s="304"/>
      <c r="K8" s="303"/>
      <c r="L8" s="303"/>
      <c r="M8" s="302"/>
      <c r="N8" s="302"/>
      <c r="O8" s="270"/>
      <c r="P8" s="270"/>
      <c r="Q8" s="302"/>
      <c r="R8" s="302"/>
      <c r="S8" s="302"/>
      <c r="T8" s="270"/>
      <c r="U8" s="270"/>
      <c r="V8" s="270"/>
      <c r="W8" s="270"/>
      <c r="X8" s="270"/>
      <c r="Y8" s="270"/>
      <c r="Z8" s="270"/>
      <c r="AA8" s="270"/>
      <c r="AB8" s="270"/>
      <c r="AC8" s="270"/>
      <c r="AD8" s="270"/>
      <c r="AE8" s="270"/>
      <c r="AF8" s="270"/>
      <c r="AG8" s="270"/>
      <c r="AH8" s="270"/>
    </row>
    <row r="9" spans="1:34" ht="13.5" thickTop="1">
      <c r="A9" s="297" t="s">
        <v>1111</v>
      </c>
      <c r="B9" s="296" t="s">
        <v>56</v>
      </c>
      <c r="C9" s="296" t="s">
        <v>1110</v>
      </c>
      <c r="D9" s="296" t="s">
        <v>1109</v>
      </c>
      <c r="E9" s="296" t="s">
        <v>112</v>
      </c>
      <c r="F9" s="296" t="s">
        <v>1108</v>
      </c>
      <c r="G9" s="296" t="s">
        <v>1089</v>
      </c>
      <c r="H9" s="296" t="s">
        <v>1107</v>
      </c>
      <c r="I9" s="296" t="s">
        <v>1106</v>
      </c>
      <c r="J9" s="296" t="s">
        <v>1088</v>
      </c>
      <c r="K9" s="301" t="s">
        <v>1105</v>
      </c>
      <c r="L9" s="299"/>
      <c r="M9" s="300" t="s">
        <v>1104</v>
      </c>
      <c r="N9" s="299"/>
      <c r="O9" s="298" t="s">
        <v>39</v>
      </c>
      <c r="P9" s="297" t="s">
        <v>1103</v>
      </c>
      <c r="Q9" s="296" t="s">
        <v>112</v>
      </c>
      <c r="R9" s="296" t="s">
        <v>112</v>
      </c>
      <c r="S9" s="295" t="s">
        <v>112</v>
      </c>
      <c r="T9" s="288" t="s">
        <v>1102</v>
      </c>
      <c r="U9" s="288" t="s">
        <v>1101</v>
      </c>
      <c r="V9" s="288" t="s">
        <v>60</v>
      </c>
      <c r="W9" s="287" t="s">
        <v>1100</v>
      </c>
      <c r="X9" s="287" t="s">
        <v>1099</v>
      </c>
      <c r="Y9" s="287" t="s">
        <v>1098</v>
      </c>
      <c r="Z9" s="270"/>
      <c r="AA9" s="270"/>
      <c r="AB9" s="270"/>
      <c r="AC9" s="270"/>
      <c r="AD9" s="270"/>
      <c r="AE9" s="270"/>
      <c r="AF9" s="270"/>
      <c r="AG9" s="270"/>
      <c r="AH9" s="270"/>
    </row>
    <row r="10" spans="1:34" ht="13.5" thickBot="1">
      <c r="A10" s="291" t="s">
        <v>1097</v>
      </c>
      <c r="B10" s="290" t="s">
        <v>1096</v>
      </c>
      <c r="C10" s="294"/>
      <c r="D10" s="290" t="s">
        <v>1095</v>
      </c>
      <c r="E10" s="290" t="s">
        <v>1094</v>
      </c>
      <c r="F10" s="290" t="s">
        <v>1093</v>
      </c>
      <c r="G10" s="290" t="s">
        <v>1092</v>
      </c>
      <c r="H10" s="290" t="s">
        <v>1091</v>
      </c>
      <c r="I10" s="290" t="s">
        <v>1090</v>
      </c>
      <c r="J10" s="290"/>
      <c r="K10" s="290" t="s">
        <v>1089</v>
      </c>
      <c r="L10" s="290" t="s">
        <v>1088</v>
      </c>
      <c r="M10" s="293" t="s">
        <v>1089</v>
      </c>
      <c r="N10" s="290" t="s">
        <v>1088</v>
      </c>
      <c r="O10" s="292" t="s">
        <v>581</v>
      </c>
      <c r="P10" s="291"/>
      <c r="Q10" s="290" t="s">
        <v>1087</v>
      </c>
      <c r="R10" s="290" t="s">
        <v>1086</v>
      </c>
      <c r="S10" s="289" t="s">
        <v>1085</v>
      </c>
      <c r="T10" s="288" t="s">
        <v>1084</v>
      </c>
      <c r="U10" s="288" t="s">
        <v>1083</v>
      </c>
      <c r="V10" s="288" t="s">
        <v>1082</v>
      </c>
      <c r="W10" s="287"/>
      <c r="X10" s="270"/>
      <c r="Y10" s="270"/>
      <c r="Z10" s="270"/>
      <c r="AA10" s="270"/>
      <c r="AB10" s="270"/>
      <c r="AC10" s="270"/>
      <c r="AD10" s="270"/>
      <c r="AE10" s="270"/>
      <c r="AF10" s="270"/>
      <c r="AG10" s="270"/>
      <c r="AH10" s="270"/>
    </row>
    <row r="11" spans="1:34" ht="13.5" thickTop="1"/>
    <row r="12" spans="1:34">
      <c r="B12" s="286" t="s">
        <v>1081</v>
      </c>
    </row>
    <row r="13" spans="1:34">
      <c r="B13" s="278" t="s">
        <v>1081</v>
      </c>
    </row>
    <row r="14" spans="1:34" ht="12" customHeight="1">
      <c r="A14" s="280">
        <v>1</v>
      </c>
      <c r="B14" s="279" t="s">
        <v>1042</v>
      </c>
      <c r="C14" s="278" t="s">
        <v>1080</v>
      </c>
      <c r="D14" s="277" t="s">
        <v>1079</v>
      </c>
      <c r="E14" s="274">
        <v>840</v>
      </c>
      <c r="F14" s="271" t="s">
        <v>1009</v>
      </c>
    </row>
    <row r="15" spans="1:34" hidden="1"/>
    <row r="16" spans="1:34">
      <c r="A16" s="280">
        <v>2</v>
      </c>
      <c r="B16" s="279" t="s">
        <v>1042</v>
      </c>
      <c r="C16" s="278" t="s">
        <v>1078</v>
      </c>
      <c r="D16" s="277" t="s">
        <v>1077</v>
      </c>
      <c r="E16" s="274">
        <v>330</v>
      </c>
      <c r="F16" s="271" t="s">
        <v>1074</v>
      </c>
    </row>
    <row r="17" spans="1:6">
      <c r="A17" s="280">
        <v>3</v>
      </c>
      <c r="B17" s="279" t="s">
        <v>1042</v>
      </c>
      <c r="C17" s="278" t="s">
        <v>1076</v>
      </c>
      <c r="D17" s="277" t="s">
        <v>1075</v>
      </c>
      <c r="E17" s="274">
        <v>410</v>
      </c>
      <c r="F17" s="271" t="s">
        <v>1074</v>
      </c>
    </row>
    <row r="18" spans="1:6" ht="12" customHeight="1">
      <c r="A18" s="280">
        <v>4</v>
      </c>
      <c r="B18" s="279" t="s">
        <v>1042</v>
      </c>
      <c r="C18" s="278" t="s">
        <v>1073</v>
      </c>
      <c r="D18" s="277" t="s">
        <v>1072</v>
      </c>
      <c r="E18" s="274">
        <v>15</v>
      </c>
      <c r="F18" s="271" t="s">
        <v>366</v>
      </c>
    </row>
    <row r="19" spans="1:6" hidden="1">
      <c r="A19" s="280">
        <v>5</v>
      </c>
    </row>
    <row r="20" spans="1:6" ht="12.75" customHeight="1">
      <c r="B20" s="279" t="s">
        <v>1042</v>
      </c>
      <c r="C20" s="278" t="s">
        <v>1071</v>
      </c>
      <c r="D20" s="277" t="s">
        <v>1070</v>
      </c>
      <c r="E20" s="274">
        <v>270</v>
      </c>
      <c r="F20" s="271" t="s">
        <v>1039</v>
      </c>
    </row>
    <row r="21" spans="1:6" ht="12" customHeight="1">
      <c r="A21" s="280">
        <v>6</v>
      </c>
      <c r="B21" s="279" t="s">
        <v>1042</v>
      </c>
      <c r="C21" s="278" t="s">
        <v>1069</v>
      </c>
      <c r="D21" s="277" t="s">
        <v>1068</v>
      </c>
      <c r="E21" s="274">
        <v>1030</v>
      </c>
      <c r="F21" s="271" t="s">
        <v>1039</v>
      </c>
    </row>
    <row r="22" spans="1:6" ht="25.5">
      <c r="A22" s="280">
        <v>7</v>
      </c>
      <c r="B22" s="279" t="s">
        <v>1042</v>
      </c>
      <c r="C22" s="278" t="s">
        <v>1067</v>
      </c>
      <c r="D22" s="277" t="s">
        <v>1066</v>
      </c>
      <c r="E22" s="274">
        <v>18</v>
      </c>
      <c r="F22" s="271" t="s">
        <v>1039</v>
      </c>
    </row>
    <row r="23" spans="1:6" ht="12.75" customHeight="1">
      <c r="A23" s="280">
        <v>8</v>
      </c>
      <c r="B23" s="279" t="s">
        <v>1042</v>
      </c>
      <c r="C23" s="278" t="s">
        <v>1064</v>
      </c>
      <c r="D23" s="277" t="s">
        <v>1065</v>
      </c>
      <c r="E23" s="274">
        <v>16</v>
      </c>
      <c r="F23" s="271" t="s">
        <v>1039</v>
      </c>
    </row>
    <row r="24" spans="1:6" ht="12.75" customHeight="1">
      <c r="A24" s="280">
        <v>9</v>
      </c>
      <c r="B24" s="279" t="s">
        <v>1042</v>
      </c>
      <c r="C24" s="278" t="s">
        <v>1064</v>
      </c>
      <c r="D24" s="277" t="s">
        <v>1063</v>
      </c>
      <c r="E24" s="274">
        <v>3</v>
      </c>
      <c r="F24" s="271" t="s">
        <v>1039</v>
      </c>
    </row>
    <row r="25" spans="1:6">
      <c r="A25" s="280">
        <v>10</v>
      </c>
      <c r="B25" s="279" t="s">
        <v>1042</v>
      </c>
      <c r="C25" s="278" t="s">
        <v>1062</v>
      </c>
      <c r="D25" s="277" t="s">
        <v>1061</v>
      </c>
      <c r="E25" s="274">
        <v>30</v>
      </c>
      <c r="F25" s="271" t="s">
        <v>366</v>
      </c>
    </row>
    <row r="26" spans="1:6">
      <c r="A26" s="280">
        <v>11</v>
      </c>
      <c r="B26" s="279" t="s">
        <v>1042</v>
      </c>
      <c r="C26" s="278" t="s">
        <v>1060</v>
      </c>
      <c r="D26" s="277" t="s">
        <v>1059</v>
      </c>
      <c r="E26" s="274">
        <v>340</v>
      </c>
      <c r="F26" s="271" t="s">
        <v>1039</v>
      </c>
    </row>
    <row r="27" spans="1:6" ht="25.5">
      <c r="A27" s="280">
        <v>12</v>
      </c>
      <c r="B27" s="279" t="s">
        <v>1042</v>
      </c>
      <c r="C27" s="278" t="s">
        <v>1058</v>
      </c>
      <c r="D27" s="277" t="s">
        <v>1057</v>
      </c>
      <c r="E27" s="274">
        <v>38</v>
      </c>
      <c r="F27" s="271" t="s">
        <v>1039</v>
      </c>
    </row>
    <row r="28" spans="1:6">
      <c r="A28" s="280">
        <v>13</v>
      </c>
      <c r="B28" s="279" t="s">
        <v>1042</v>
      </c>
      <c r="C28" s="278" t="s">
        <v>1056</v>
      </c>
      <c r="D28" s="277" t="s">
        <v>1055</v>
      </c>
      <c r="E28" s="274">
        <v>33</v>
      </c>
      <c r="F28" s="271" t="s">
        <v>1039</v>
      </c>
    </row>
    <row r="29" spans="1:6" ht="25.5">
      <c r="A29" s="280">
        <v>14</v>
      </c>
      <c r="B29" s="279" t="s">
        <v>1042</v>
      </c>
      <c r="C29" s="278" t="s">
        <v>1054</v>
      </c>
      <c r="D29" s="277" t="s">
        <v>1053</v>
      </c>
      <c r="E29" s="274">
        <v>64</v>
      </c>
      <c r="F29" s="271" t="s">
        <v>1039</v>
      </c>
    </row>
    <row r="30" spans="1:6" ht="25.5">
      <c r="A30" s="280">
        <v>15</v>
      </c>
      <c r="B30" s="279" t="s">
        <v>1042</v>
      </c>
      <c r="C30" s="278" t="s">
        <v>1052</v>
      </c>
      <c r="D30" s="277" t="s">
        <v>1051</v>
      </c>
      <c r="E30" s="274">
        <v>74</v>
      </c>
      <c r="F30" s="271" t="s">
        <v>1039</v>
      </c>
    </row>
    <row r="31" spans="1:6">
      <c r="A31" s="280">
        <v>16</v>
      </c>
      <c r="B31" s="279" t="s">
        <v>1042</v>
      </c>
      <c r="C31" s="278" t="s">
        <v>1050</v>
      </c>
      <c r="D31" s="277" t="s">
        <v>1049</v>
      </c>
      <c r="E31" s="274">
        <v>4</v>
      </c>
      <c r="F31" s="271" t="s">
        <v>1039</v>
      </c>
    </row>
    <row r="32" spans="1:6">
      <c r="A32" s="280">
        <v>17</v>
      </c>
      <c r="B32" s="279" t="s">
        <v>1042</v>
      </c>
      <c r="C32" s="278" t="s">
        <v>1048</v>
      </c>
      <c r="D32" s="277" t="s">
        <v>1047</v>
      </c>
      <c r="E32" s="274">
        <v>33</v>
      </c>
      <c r="F32" s="271" t="s">
        <v>1039</v>
      </c>
    </row>
    <row r="33" spans="1:14" ht="25.5">
      <c r="A33" s="280">
        <v>18</v>
      </c>
      <c r="B33" s="279" t="s">
        <v>1042</v>
      </c>
      <c r="C33" s="278" t="s">
        <v>1046</v>
      </c>
      <c r="D33" s="277" t="s">
        <v>1045</v>
      </c>
      <c r="E33" s="274">
        <v>66</v>
      </c>
      <c r="F33" s="271" t="s">
        <v>1039</v>
      </c>
    </row>
    <row r="34" spans="1:14">
      <c r="A34" s="280">
        <v>19</v>
      </c>
      <c r="B34" s="279" t="s">
        <v>1042</v>
      </c>
      <c r="C34" s="278" t="s">
        <v>1044</v>
      </c>
      <c r="D34" s="277" t="s">
        <v>1043</v>
      </c>
      <c r="E34" s="274">
        <v>33</v>
      </c>
      <c r="F34" s="271" t="s">
        <v>1039</v>
      </c>
    </row>
    <row r="35" spans="1:14">
      <c r="A35" s="280">
        <v>20</v>
      </c>
      <c r="B35" s="279" t="s">
        <v>1042</v>
      </c>
      <c r="C35" s="278" t="s">
        <v>1041</v>
      </c>
      <c r="D35" s="277" t="s">
        <v>1040</v>
      </c>
      <c r="E35" s="274">
        <v>1</v>
      </c>
      <c r="F35" s="271" t="s">
        <v>1039</v>
      </c>
    </row>
    <row r="36" spans="1:14">
      <c r="D36" s="285" t="s">
        <v>1038</v>
      </c>
      <c r="E36" s="283"/>
      <c r="H36" s="283"/>
      <c r="I36" s="283"/>
      <c r="J36" s="283"/>
      <c r="L36" s="282"/>
      <c r="N36" s="281"/>
    </row>
    <row r="38" spans="1:14">
      <c r="D38" s="285" t="s">
        <v>1038</v>
      </c>
      <c r="E38" s="281"/>
      <c r="H38" s="283"/>
      <c r="I38" s="283"/>
      <c r="J38" s="283"/>
      <c r="L38" s="282"/>
      <c r="N38" s="281"/>
    </row>
    <row r="40" spans="1:14">
      <c r="B40" s="286" t="s">
        <v>1037</v>
      </c>
    </row>
    <row r="41" spans="1:14">
      <c r="B41" s="278" t="s">
        <v>1036</v>
      </c>
    </row>
    <row r="42" spans="1:14">
      <c r="A42" s="280">
        <v>21</v>
      </c>
      <c r="B42" s="279" t="s">
        <v>1035</v>
      </c>
      <c r="C42" s="278" t="s">
        <v>1034</v>
      </c>
      <c r="D42" s="277" t="s">
        <v>1033</v>
      </c>
      <c r="E42" s="274">
        <v>364</v>
      </c>
      <c r="F42" s="271" t="s">
        <v>1019</v>
      </c>
    </row>
    <row r="43" spans="1:14">
      <c r="D43" s="285" t="s">
        <v>1032</v>
      </c>
      <c r="E43" s="283"/>
      <c r="H43" s="283"/>
      <c r="I43" s="283"/>
      <c r="J43" s="283"/>
      <c r="L43" s="282"/>
      <c r="N43" s="281"/>
    </row>
    <row r="45" spans="1:14">
      <c r="D45" s="285" t="s">
        <v>1031</v>
      </c>
      <c r="E45" s="281"/>
      <c r="H45" s="283"/>
      <c r="I45" s="283"/>
      <c r="J45" s="283"/>
      <c r="L45" s="282"/>
      <c r="N45" s="281"/>
    </row>
    <row r="47" spans="1:14">
      <c r="B47" s="286" t="s">
        <v>1030</v>
      </c>
    </row>
    <row r="48" spans="1:14">
      <c r="B48" s="278" t="s">
        <v>1029</v>
      </c>
    </row>
    <row r="49" spans="1:14">
      <c r="A49" s="280">
        <v>22</v>
      </c>
      <c r="B49" s="279" t="s">
        <v>1022</v>
      </c>
      <c r="C49" s="278" t="s">
        <v>1028</v>
      </c>
      <c r="D49" s="277" t="s">
        <v>1027</v>
      </c>
      <c r="E49" s="274">
        <v>48</v>
      </c>
      <c r="F49" s="271" t="s">
        <v>1019</v>
      </c>
    </row>
    <row r="50" spans="1:14">
      <c r="A50" s="280">
        <v>23</v>
      </c>
      <c r="B50" s="279" t="s">
        <v>1022</v>
      </c>
      <c r="C50" s="278" t="s">
        <v>1026</v>
      </c>
      <c r="D50" s="277" t="s">
        <v>1025</v>
      </c>
      <c r="E50" s="274">
        <v>32</v>
      </c>
      <c r="F50" s="271" t="s">
        <v>1019</v>
      </c>
    </row>
    <row r="51" spans="1:14">
      <c r="A51" s="280">
        <v>24</v>
      </c>
      <c r="B51" s="279" t="s">
        <v>1022</v>
      </c>
      <c r="C51" s="278" t="s">
        <v>1024</v>
      </c>
      <c r="D51" s="277" t="s">
        <v>1023</v>
      </c>
      <c r="E51" s="274">
        <v>41</v>
      </c>
      <c r="F51" s="271" t="s">
        <v>1019</v>
      </c>
    </row>
    <row r="52" spans="1:14" ht="25.5">
      <c r="A52" s="280">
        <v>25</v>
      </c>
      <c r="B52" s="279" t="s">
        <v>1022</v>
      </c>
      <c r="C52" s="278" t="s">
        <v>1021</v>
      </c>
      <c r="D52" s="277" t="s">
        <v>1020</v>
      </c>
      <c r="E52" s="274">
        <v>34</v>
      </c>
      <c r="F52" s="271" t="s">
        <v>1019</v>
      </c>
    </row>
    <row r="53" spans="1:14">
      <c r="D53" s="285" t="s">
        <v>1018</v>
      </c>
      <c r="E53" s="283"/>
      <c r="H53" s="283"/>
      <c r="I53" s="283"/>
      <c r="J53" s="283"/>
      <c r="L53" s="282"/>
      <c r="N53" s="281"/>
    </row>
    <row r="55" spans="1:14">
      <c r="B55" s="278" t="s">
        <v>1017</v>
      </c>
    </row>
    <row r="56" spans="1:14">
      <c r="A56" s="280">
        <v>26</v>
      </c>
      <c r="B56" s="279" t="s">
        <v>1005</v>
      </c>
      <c r="C56" s="278" t="s">
        <v>1016</v>
      </c>
      <c r="D56" s="277" t="s">
        <v>1015</v>
      </c>
      <c r="E56" s="274">
        <v>310</v>
      </c>
      <c r="F56" s="271" t="s">
        <v>1009</v>
      </c>
    </row>
    <row r="57" spans="1:14">
      <c r="A57" s="280">
        <v>27</v>
      </c>
      <c r="B57" s="279" t="s">
        <v>1005</v>
      </c>
      <c r="C57" s="278" t="s">
        <v>1014</v>
      </c>
      <c r="D57" s="277" t="s">
        <v>1013</v>
      </c>
      <c r="E57" s="274">
        <v>310</v>
      </c>
      <c r="F57" s="271" t="s">
        <v>1009</v>
      </c>
    </row>
    <row r="58" spans="1:14">
      <c r="A58" s="280">
        <v>28</v>
      </c>
      <c r="B58" s="279" t="s">
        <v>1005</v>
      </c>
      <c r="C58" s="278" t="s">
        <v>1012</v>
      </c>
      <c r="D58" s="277" t="s">
        <v>1011</v>
      </c>
      <c r="E58" s="274">
        <v>310</v>
      </c>
      <c r="F58" s="271" t="s">
        <v>1009</v>
      </c>
    </row>
    <row r="59" spans="1:14">
      <c r="A59" s="280">
        <v>29</v>
      </c>
      <c r="B59" s="279" t="s">
        <v>1005</v>
      </c>
      <c r="C59" s="278" t="s">
        <v>1007</v>
      </c>
      <c r="D59" s="277" t="s">
        <v>1010</v>
      </c>
      <c r="E59" s="274">
        <v>160</v>
      </c>
      <c r="F59" s="271" t="s">
        <v>1009</v>
      </c>
    </row>
    <row r="60" spans="1:14">
      <c r="A60" s="280">
        <v>30</v>
      </c>
      <c r="B60" s="279" t="s">
        <v>1005</v>
      </c>
      <c r="C60" s="278" t="s">
        <v>1007</v>
      </c>
      <c r="D60" s="277" t="s">
        <v>1008</v>
      </c>
      <c r="E60" s="274">
        <v>80</v>
      </c>
      <c r="F60" s="271" t="s">
        <v>1002</v>
      </c>
    </row>
    <row r="61" spans="1:14" ht="25.5">
      <c r="A61" s="280">
        <v>31</v>
      </c>
      <c r="B61" s="279" t="s">
        <v>1005</v>
      </c>
      <c r="C61" s="278" t="s">
        <v>1007</v>
      </c>
      <c r="D61" s="277" t="s">
        <v>1006</v>
      </c>
      <c r="E61" s="274">
        <v>80</v>
      </c>
      <c r="F61" s="271" t="s">
        <v>1002</v>
      </c>
    </row>
    <row r="62" spans="1:14">
      <c r="A62" s="280">
        <v>32</v>
      </c>
      <c r="B62" s="279" t="s">
        <v>1005</v>
      </c>
      <c r="C62" s="278" t="s">
        <v>1004</v>
      </c>
      <c r="D62" s="277" t="s">
        <v>1003</v>
      </c>
      <c r="E62" s="274">
        <v>155</v>
      </c>
      <c r="F62" s="271" t="s">
        <v>1002</v>
      </c>
    </row>
    <row r="63" spans="1:14">
      <c r="D63" s="285" t="s">
        <v>1001</v>
      </c>
      <c r="E63" s="283"/>
      <c r="H63" s="283"/>
      <c r="I63" s="283"/>
      <c r="J63" s="283"/>
      <c r="L63" s="282"/>
      <c r="N63" s="281"/>
    </row>
    <row r="65" spans="4:14">
      <c r="D65" s="285" t="s">
        <v>1000</v>
      </c>
      <c r="E65" s="283"/>
      <c r="H65" s="283"/>
      <c r="I65" s="283"/>
      <c r="J65" s="283"/>
      <c r="L65" s="282"/>
      <c r="N65" s="281"/>
    </row>
    <row r="67" spans="4:14">
      <c r="D67" s="284"/>
      <c r="E67" s="283"/>
      <c r="H67" s="283"/>
      <c r="I67" s="283"/>
      <c r="J67" s="283"/>
      <c r="L67" s="282"/>
      <c r="N67" s="281"/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horizontalDpi="4294967295" verticalDpi="4294967295" r:id="rId1"/>
  <headerFooter alignWithMargins="0">
    <oddFooter>&amp;R&amp;"Arial Narrow,Normálne"&amp;8Strana&amp;"Arial,Normálne"&amp;10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01 - Zateplenie fasády</vt:lpstr>
      <vt:lpstr>02 - Zateplenie strechy</vt:lpstr>
      <vt:lpstr>Bleskozvod</vt:lpstr>
      <vt:lpstr>'01 - Zateplenie fasády'!Názvy_tlače</vt:lpstr>
      <vt:lpstr>'02 - Zateplenie strechy'!Názvy_tlače</vt:lpstr>
      <vt:lpstr>Bleskozvod!Názvy_tlače</vt:lpstr>
      <vt:lpstr>'Rekapitulácia stavby'!Názvy_tlače</vt:lpstr>
      <vt:lpstr>'01 - Zateplenie fasády'!Oblasť_tlače</vt:lpstr>
      <vt:lpstr>'02 - Zateplenie strechy'!Oblasť_tlače</vt:lpstr>
      <vt:lpstr>Bleskozvod!Oblasť_tlače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ludmila-PC\ludmila</dc:creator>
  <cp:lastModifiedBy>autor</cp:lastModifiedBy>
  <dcterms:created xsi:type="dcterms:W3CDTF">2020-07-20T18:15:46Z</dcterms:created>
  <dcterms:modified xsi:type="dcterms:W3CDTF">2021-07-01T14:17:12Z</dcterms:modified>
</cp:coreProperties>
</file>